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xWindow="0" yWindow="0" windowWidth="2160" windowHeight="0" tabRatio="827" activeTab="6"/>
  </bookViews>
  <sheets>
    <sheet name="pattern (2)" sheetId="69" r:id="rId1"/>
    <sheet name="할일" sheetId="1" r:id="rId2"/>
    <sheet name="実験" sheetId="30" r:id="rId3"/>
    <sheet name="chatGPT반영" sheetId="67" r:id="rId4"/>
    <sheet name="基準統計" sheetId="61" r:id="rId5"/>
    <sheet name="ヒストグラム" sheetId="60" r:id="rId6"/>
    <sheet name="Sheet1" sheetId="68" r:id="rId7"/>
    <sheet name="class" sheetId="36" r:id="rId8"/>
    <sheet name="features" sheetId="71"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 name="features_20240225" sheetId="70" r:id="rId29"/>
  </sheets>
  <definedNames>
    <definedName name="_xlnm._FilterDatabase" localSheetId="8" hidden="1">features!$A$1:$E$480</definedName>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workbook>
</file>

<file path=xl/calcChain.xml><?xml version="1.0" encoding="utf-8"?>
<calcChain xmlns="http://schemas.openxmlformats.org/spreadsheetml/2006/main">
  <c r="G333" i="68" l="1"/>
  <c r="H328" i="68" l="1"/>
  <c r="H327" i="68"/>
  <c r="G329" i="68"/>
  <c r="G328" i="68"/>
  <c r="H317" i="68" l="1"/>
  <c r="H318" i="68" s="1"/>
  <c r="H319" i="68" s="1"/>
  <c r="H320" i="68" s="1"/>
  <c r="H321" i="68" s="1"/>
  <c r="H322" i="68" s="1"/>
  <c r="H323" i="68" s="1"/>
  <c r="H324" i="68" s="1"/>
  <c r="H325" i="68" s="1"/>
  <c r="H326" i="68" s="1"/>
  <c r="G317" i="68"/>
  <c r="G318" i="68" s="1"/>
  <c r="G319" i="68" s="1"/>
  <c r="G320" i="68" s="1"/>
  <c r="G321" i="68" s="1"/>
  <c r="G322" i="68" s="1"/>
  <c r="G323" i="68" s="1"/>
  <c r="G324" i="68" s="1"/>
  <c r="G325" i="68" s="1"/>
  <c r="G326" i="68" s="1"/>
  <c r="G327" i="68" s="1"/>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100" i="68" l="1"/>
  <c r="C86" i="68"/>
  <c r="H98" i="68"/>
  <c r="D122" i="68"/>
  <c r="D121" i="68"/>
  <c r="D120" i="68"/>
  <c r="H2" i="68" l="1"/>
  <c r="H3" i="68" s="1"/>
  <c r="H4" i="68" s="1"/>
  <c r="H5" i="68" s="1"/>
  <c r="H6" i="68" s="1"/>
  <c r="H7" i="68" s="1"/>
  <c r="H8" i="68" s="1"/>
  <c r="H9" i="68" s="1"/>
  <c r="H10" i="68" s="1"/>
  <c r="H11" i="68" s="1"/>
  <c r="H12" i="68" s="1"/>
  <c r="H13" i="68" s="1"/>
  <c r="H14" i="68" s="1"/>
  <c r="H15" i="68" s="1"/>
  <c r="H16" i="68" s="1"/>
  <c r="H17" i="68" s="1"/>
  <c r="H18" i="68" s="1"/>
  <c r="H19" i="68" s="1"/>
  <c r="H20" i="68" s="1"/>
  <c r="H21" i="68" s="1"/>
  <c r="H22" i="68" s="1"/>
  <c r="H23" i="68" s="1"/>
  <c r="H24" i="68" s="1"/>
  <c r="H25" i="68" s="1"/>
  <c r="H26" i="68" s="1"/>
  <c r="H27" i="68" s="1"/>
  <c r="H28" i="68" s="1"/>
  <c r="H29" i="68" s="1"/>
  <c r="H30" i="68" s="1"/>
  <c r="H31" i="68" s="1"/>
  <c r="H32" i="68" s="1"/>
  <c r="H33" i="68" s="1"/>
  <c r="H34" i="68" s="1"/>
  <c r="H35" i="68" s="1"/>
  <c r="H36" i="68" s="1"/>
  <c r="H37" i="68" s="1"/>
  <c r="H38" i="68" s="1"/>
  <c r="H39" i="68" s="1"/>
  <c r="H40" i="68" s="1"/>
  <c r="H41" i="68" s="1"/>
  <c r="H42" i="68" s="1"/>
  <c r="H43" i="68" s="1"/>
  <c r="H44" i="68" s="1"/>
  <c r="H45" i="68" s="1"/>
  <c r="H46" i="68" s="1"/>
  <c r="H47" i="68" s="1"/>
  <c r="H48" i="68" s="1"/>
  <c r="H49" i="68" s="1"/>
  <c r="H50" i="68" s="1"/>
  <c r="H51" i="68" s="1"/>
  <c r="H52" i="68" s="1"/>
  <c r="H53" i="68" s="1"/>
  <c r="H54" i="68" s="1"/>
  <c r="H55" i="68" s="1"/>
  <c r="H56" i="68" s="1"/>
  <c r="H57" i="68" s="1"/>
  <c r="H58" i="68" s="1"/>
  <c r="H59" i="68" s="1"/>
  <c r="H60" i="68" s="1"/>
  <c r="H61" i="68" s="1"/>
  <c r="H62" i="68" s="1"/>
  <c r="H63" i="68" s="1"/>
  <c r="H64" i="68" s="1"/>
  <c r="H65" i="68" s="1"/>
  <c r="H66" i="68" s="1"/>
  <c r="H67" i="68" s="1"/>
  <c r="H68" i="68" s="1"/>
  <c r="H69" i="68" s="1"/>
  <c r="H70" i="68" s="1"/>
  <c r="H71" i="68" s="1"/>
  <c r="H72" i="68" s="1"/>
  <c r="H73" i="68" s="1"/>
  <c r="H74" i="68" s="1"/>
  <c r="H75" i="68" s="1"/>
  <c r="H76" i="68" s="1"/>
  <c r="H77" i="68" s="1"/>
  <c r="H78" i="68" s="1"/>
  <c r="H79" i="68" s="1"/>
  <c r="H80" i="68" s="1"/>
  <c r="D3" i="68"/>
  <c r="D4" i="68" s="1"/>
  <c r="D5" i="68" s="1"/>
  <c r="D6" i="68" s="1"/>
  <c r="D7" i="68" s="1"/>
  <c r="D8" i="68" s="1"/>
  <c r="D9" i="68" s="1"/>
  <c r="D10" i="68" s="1"/>
  <c r="D11" i="68" s="1"/>
  <c r="D12" i="68" s="1"/>
  <c r="D13" i="68" s="1"/>
  <c r="D14" i="68" s="1"/>
  <c r="D15" i="68" s="1"/>
  <c r="D16" i="68" s="1"/>
  <c r="D17" i="68" s="1"/>
  <c r="D18" i="68" s="1"/>
  <c r="D19" i="68" s="1"/>
  <c r="D20" i="68" s="1"/>
  <c r="D21" i="68" s="1"/>
  <c r="D22" i="68" s="1"/>
  <c r="D23" i="68" s="1"/>
  <c r="D24" i="68" s="1"/>
  <c r="D25" i="68" s="1"/>
  <c r="D26" i="68" s="1"/>
  <c r="D27" i="68" s="1"/>
  <c r="D28" i="68" s="1"/>
  <c r="D29" i="68" s="1"/>
  <c r="D30" i="68" s="1"/>
  <c r="D31" i="68" s="1"/>
  <c r="D32" i="68" s="1"/>
  <c r="D33" i="68" s="1"/>
  <c r="D34" i="68" s="1"/>
  <c r="D35" i="68" s="1"/>
  <c r="D36" i="68" s="1"/>
  <c r="D37" i="68" s="1"/>
  <c r="D38" i="68" s="1"/>
  <c r="D39" i="68" s="1"/>
  <c r="D40" i="68" s="1"/>
  <c r="D41" i="68" s="1"/>
  <c r="D42" i="68" s="1"/>
  <c r="D43" i="68" s="1"/>
  <c r="D44" i="68" s="1"/>
  <c r="D45" i="68" s="1"/>
  <c r="D46" i="68" s="1"/>
  <c r="D47" i="68" s="1"/>
  <c r="D48" i="68" s="1"/>
  <c r="D49" i="68" s="1"/>
  <c r="D50" i="68" s="1"/>
  <c r="D51" i="68" s="1"/>
  <c r="D52" i="68" s="1"/>
  <c r="D53" i="68" s="1"/>
  <c r="D54" i="68" s="1"/>
  <c r="D55" i="68" s="1"/>
  <c r="D56" i="68" s="1"/>
  <c r="D57" i="68" s="1"/>
  <c r="D58" i="68" s="1"/>
  <c r="D59" i="68" s="1"/>
  <c r="D60" i="68" s="1"/>
  <c r="D61" i="68" s="1"/>
  <c r="D62" i="68" s="1"/>
  <c r="D63" i="68" s="1"/>
  <c r="D64" i="68" s="1"/>
  <c r="D65" i="68" s="1"/>
  <c r="D66" i="68" s="1"/>
  <c r="D67" i="68" s="1"/>
  <c r="D68" i="68" s="1"/>
  <c r="D69" i="68" s="1"/>
  <c r="D70" i="68" s="1"/>
  <c r="D71" i="68" s="1"/>
  <c r="D72" i="68" s="1"/>
  <c r="D73" i="68" s="1"/>
  <c r="D74" i="68" s="1"/>
  <c r="D75" i="68" s="1"/>
  <c r="D76" i="68" s="1"/>
  <c r="D77" i="68" s="1"/>
  <c r="D78" i="68" s="1"/>
  <c r="D79" i="68" s="1"/>
  <c r="D80" i="68" s="1"/>
  <c r="D81" i="68" s="1"/>
  <c r="B3" i="68"/>
  <c r="B4" i="68" s="1"/>
  <c r="B5" i="68" s="1"/>
  <c r="B6" i="68" s="1"/>
  <c r="B7" i="68" s="1"/>
  <c r="B8" i="68" s="1"/>
  <c r="B9" i="68" s="1"/>
  <c r="B10" i="68" s="1"/>
  <c r="B11" i="68" s="1"/>
  <c r="B12" i="68" s="1"/>
  <c r="B13" i="68" s="1"/>
  <c r="B14" i="68" s="1"/>
  <c r="B15" i="68" s="1"/>
  <c r="B16" i="68" s="1"/>
  <c r="B17" i="68" s="1"/>
  <c r="B18" i="68" s="1"/>
  <c r="B19" i="68" s="1"/>
  <c r="B20" i="68" s="1"/>
  <c r="B21" i="68" s="1"/>
  <c r="B22" i="68" s="1"/>
  <c r="B23" i="68" s="1"/>
  <c r="B24" i="68" s="1"/>
  <c r="B25" i="68" s="1"/>
  <c r="B26" i="68" s="1"/>
  <c r="B27" i="68" s="1"/>
  <c r="B28" i="68" s="1"/>
  <c r="B29" i="68" s="1"/>
  <c r="B30" i="68" s="1"/>
  <c r="B31" i="68" s="1"/>
  <c r="B32" i="68" s="1"/>
  <c r="B33" i="68" s="1"/>
  <c r="B34" i="68" s="1"/>
  <c r="B35" i="68" s="1"/>
  <c r="B36" i="68" s="1"/>
  <c r="B37" i="68" s="1"/>
  <c r="B38" i="68" s="1"/>
  <c r="B39" i="68" s="1"/>
  <c r="B40" i="68" s="1"/>
  <c r="B41" i="68" s="1"/>
  <c r="B42" i="68" s="1"/>
  <c r="B43" i="68" s="1"/>
  <c r="B44" i="68" s="1"/>
  <c r="B45" i="68" s="1"/>
  <c r="B46" i="68" s="1"/>
  <c r="B47" i="68" s="1"/>
  <c r="B48" i="68" s="1"/>
  <c r="B49" i="68" s="1"/>
  <c r="B50" i="68" s="1"/>
  <c r="B51" i="68" s="1"/>
  <c r="B52" i="68" s="1"/>
  <c r="B53" i="68" s="1"/>
  <c r="B54" i="68" s="1"/>
  <c r="B55" i="68" s="1"/>
  <c r="B56" i="68" s="1"/>
  <c r="B57" i="68" s="1"/>
  <c r="B58" i="68" s="1"/>
  <c r="B59" i="68" s="1"/>
  <c r="B60" i="68" s="1"/>
  <c r="B61" i="68" s="1"/>
  <c r="B62" i="68" s="1"/>
  <c r="B63" i="68" s="1"/>
  <c r="B64" i="68" s="1"/>
  <c r="B65" i="68" s="1"/>
  <c r="B66" i="68" s="1"/>
  <c r="B67" i="68" s="1"/>
  <c r="B68" i="68" s="1"/>
  <c r="B69" i="68" s="1"/>
  <c r="B70" i="68" s="1"/>
  <c r="B71" i="68" s="1"/>
  <c r="B72" i="68" s="1"/>
  <c r="B73" i="68" s="1"/>
  <c r="B74" i="68" s="1"/>
  <c r="B75" i="68" s="1"/>
  <c r="B76" i="68" s="1"/>
  <c r="B77" i="68" s="1"/>
  <c r="B78" i="68" s="1"/>
  <c r="B79" i="68" s="1"/>
  <c r="B80" i="68" s="1"/>
  <c r="B81" i="68" s="1"/>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鄭秀真</author>
  </authors>
  <commentList>
    <comment ref="A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comments4.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5.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6.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7.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sharedStrings.xml><?xml version="1.0" encoding="utf-8"?>
<sst xmlns="http://schemas.openxmlformats.org/spreadsheetml/2006/main" count="24785" uniqueCount="5766">
  <si>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</si>
  <si>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</si>
  <si>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</si>
  <si>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</si>
  <si>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</si>
  <si>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전반적으로</t>
    </r>
    <r>
      <rPr>
        <sz val="12"/>
        <color theme="1"/>
        <rFont val="ＭＳ Ｐゴシック"/>
        <family val="2"/>
        <scheme val="minor"/>
      </rPr>
      <t xml:space="preserve"> nation3ratae</t>
    </r>
    <r>
      <rPr>
        <sz val="12"/>
        <color theme="1"/>
        <rFont val="ＭＳ Ｐゴシック"/>
        <family val="3"/>
        <charset val="129"/>
        <scheme val="minor"/>
      </rPr>
      <t>보다</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떨어지므로</t>
    </r>
    <r>
      <rPr>
        <sz val="12"/>
        <color theme="1"/>
        <rFont val="ＭＳ Ｐゴシック"/>
        <family val="2"/>
        <scheme val="minor"/>
      </rPr>
      <t xml:space="preserve"> </t>
    </r>
    <r>
      <rPr>
        <sz val="12"/>
        <color theme="1"/>
        <rFont val="ＭＳ Ｐゴシック"/>
        <family val="3"/>
        <charset val="129"/>
        <scheme val="minor"/>
      </rPr>
      <t>요약은</t>
    </r>
    <r>
      <rPr>
        <sz val="12"/>
        <color theme="1"/>
        <rFont val="ＭＳ Ｐゴシック"/>
        <family val="2"/>
        <scheme val="minor"/>
      </rPr>
      <t xml:space="preserve"> </t>
    </r>
    <r>
      <rPr>
        <sz val="12"/>
        <color theme="1"/>
        <rFont val="ＭＳ Ｐゴシック"/>
        <family val="3"/>
        <charset val="129"/>
        <scheme val="minor"/>
      </rPr>
      <t>기재하지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13"/>
  </si>
  <si>
    <r>
      <t>entry, nationrate</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해본</t>
    </r>
    <r>
      <rPr>
        <sz val="12"/>
        <color theme="1"/>
        <rFont val="ＭＳ Ｐゴシック"/>
        <family val="2"/>
        <scheme val="minor"/>
      </rPr>
      <t xml:space="preserve"> </t>
    </r>
    <r>
      <rPr>
        <sz val="12"/>
        <color theme="1"/>
        <rFont val="ＭＳ Ｐゴシック"/>
        <family val="3"/>
        <charset val="129"/>
        <scheme val="minor"/>
      </rPr>
      <t>결과</t>
    </r>
    <r>
      <rPr>
        <sz val="12"/>
        <color theme="1"/>
        <rFont val="ＭＳ Ｐゴシック"/>
        <family val="2"/>
        <scheme val="minor"/>
      </rPr>
      <t xml:space="preserve"> </t>
    </r>
    <r>
      <rPr>
        <b/>
        <sz val="12"/>
        <color rgb="FFFF0000"/>
        <rFont val="ＭＳ Ｐゴシック"/>
        <family val="2"/>
        <scheme val="minor"/>
      </rPr>
      <t>ClassBalancer</t>
    </r>
    <r>
      <rPr>
        <b/>
        <sz val="12"/>
        <color rgb="FFFF0000"/>
        <rFont val="ＭＳ Ｐゴシック"/>
        <family val="3"/>
        <charset val="129"/>
        <scheme val="minor"/>
      </rPr>
      <t>를</t>
    </r>
    <r>
      <rPr>
        <b/>
        <sz val="12"/>
        <color rgb="FFFF0000"/>
        <rFont val="ＭＳ Ｐゴシック"/>
        <family val="2"/>
        <scheme val="minor"/>
      </rPr>
      <t xml:space="preserve"> </t>
    </r>
    <r>
      <rPr>
        <b/>
        <sz val="12"/>
        <color rgb="FFFF0000"/>
        <rFont val="ＭＳ Ｐゴシック"/>
        <family val="3"/>
        <charset val="129"/>
        <scheme val="minor"/>
      </rPr>
      <t>안쓰는</t>
    </r>
    <r>
      <rPr>
        <b/>
        <sz val="12"/>
        <color rgb="FFFF0000"/>
        <rFont val="ＭＳ Ｐゴシック"/>
        <family val="2"/>
        <scheme val="minor"/>
      </rPr>
      <t xml:space="preserve"> BayesNet</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통일한다</t>
    </r>
    <r>
      <rPr>
        <sz val="12"/>
        <color theme="1"/>
        <rFont val="ＭＳ Ｐゴシック"/>
        <family val="2"/>
        <scheme val="minor"/>
      </rPr>
      <t>.</t>
    </r>
    <phoneticPr fontId="7"/>
  </si>
  <si>
    <r>
      <rPr>
        <b/>
        <sz val="12"/>
        <color rgb="FFFF0000"/>
        <rFont val="ＭＳ Ｐゴシック"/>
        <family val="2"/>
        <scheme val="minor"/>
      </rPr>
      <t>nation3rate</t>
    </r>
    <r>
      <rPr>
        <b/>
        <sz val="12"/>
        <color rgb="FFFF0000"/>
        <rFont val="ＭＳ Ｐゴシック"/>
        <family val="3"/>
        <charset val="129"/>
        <scheme val="minor"/>
      </rPr>
      <t>를</t>
    </r>
    <r>
      <rPr>
        <sz val="12"/>
        <color theme="1"/>
        <rFont val="ＭＳ Ｐゴシック"/>
        <family val="2"/>
        <scheme val="minor"/>
      </rPr>
      <t xml:space="preserve"> 6,3,2,1</t>
    </r>
    <r>
      <rPr>
        <sz val="12"/>
        <color theme="1"/>
        <rFont val="ＭＳ Ｐゴシック"/>
        <family val="3"/>
        <charset val="129"/>
        <scheme val="minor"/>
      </rPr>
      <t>년붙</t>
    </r>
    <r>
      <rPr>
        <sz val="12"/>
        <color theme="1"/>
        <rFont val="ＭＳ Ｐゴシック"/>
        <family val="2"/>
        <scheme val="minor"/>
      </rPr>
      <t xml:space="preserve"> </t>
    </r>
    <r>
      <rPr>
        <sz val="12"/>
        <color theme="1"/>
        <rFont val="ＭＳ Ｐゴシック"/>
        <family val="3"/>
        <charset val="129"/>
        <scheme val="minor"/>
      </rPr>
      <t>데이터로</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시험해본결과</t>
    </r>
    <r>
      <rPr>
        <sz val="12"/>
        <color rgb="FFFF0000"/>
        <rFont val="ＭＳ Ｐゴシック"/>
        <family val="2"/>
        <scheme val="minor"/>
      </rPr>
      <t xml:space="preserve"> </t>
    </r>
    <r>
      <rPr>
        <b/>
        <sz val="12"/>
        <color rgb="FFFF0000"/>
        <rFont val="ＭＳ Ｐゴシック"/>
        <family val="2"/>
        <scheme val="minor"/>
      </rPr>
      <t>2</t>
    </r>
    <r>
      <rPr>
        <b/>
        <sz val="12"/>
        <color rgb="FFFF0000"/>
        <rFont val="ＭＳ Ｐゴシック"/>
        <family val="3"/>
        <charset val="129"/>
        <scheme val="minor"/>
      </rPr>
      <t>년치데이터로</t>
    </r>
    <r>
      <rPr>
        <b/>
        <sz val="12"/>
        <color rgb="FFFF0000"/>
        <rFont val="ＭＳ Ｐゴシック"/>
        <family val="2"/>
        <scheme val="minor"/>
      </rPr>
      <t xml:space="preserve"> </t>
    </r>
    <r>
      <rPr>
        <b/>
        <sz val="12"/>
        <color rgb="FFFF0000"/>
        <rFont val="ＭＳ Ｐゴシック"/>
        <family val="3"/>
        <charset val="129"/>
        <scheme val="minor"/>
      </rPr>
      <t>모델을</t>
    </r>
    <r>
      <rPr>
        <b/>
        <sz val="12"/>
        <color rgb="FFFF0000"/>
        <rFont val="ＭＳ Ｐゴシック"/>
        <family val="2"/>
        <scheme val="minor"/>
      </rPr>
      <t xml:space="preserve"> </t>
    </r>
    <r>
      <rPr>
        <b/>
        <sz val="12"/>
        <color rgb="FFFF0000"/>
        <rFont val="ＭＳ Ｐゴシック"/>
        <family val="3"/>
        <charset val="129"/>
        <scheme val="minor"/>
      </rPr>
      <t>생성하기로</t>
    </r>
    <r>
      <rPr>
        <b/>
        <sz val="12"/>
        <color rgb="FFFF0000"/>
        <rFont val="ＭＳ Ｐゴシック"/>
        <family val="2"/>
        <scheme val="minor"/>
      </rPr>
      <t xml:space="preserve"> </t>
    </r>
    <r>
      <rPr>
        <b/>
        <sz val="12"/>
        <color rgb="FFFF0000"/>
        <rFont val="ＭＳ Ｐゴシック"/>
        <family val="3"/>
        <charset val="129"/>
        <scheme val="minor"/>
      </rPr>
      <t>한다</t>
    </r>
    <r>
      <rPr>
        <sz val="12"/>
        <color rgb="FFFF0000"/>
        <rFont val="ＭＳ Ｐゴシック"/>
        <family val="2"/>
        <scheme val="minor"/>
      </rPr>
      <t xml:space="preserve">. </t>
    </r>
    <r>
      <rPr>
        <sz val="12"/>
        <color theme="1"/>
        <rFont val="ＭＳ Ｐゴシック"/>
        <family val="3"/>
        <charset val="129"/>
        <scheme val="minor"/>
      </rPr>
      <t>요약은</t>
    </r>
    <r>
      <rPr>
        <sz val="12"/>
        <color theme="1"/>
        <rFont val="ＭＳ Ｐゴシック"/>
        <family val="2"/>
        <scheme val="minor"/>
      </rPr>
      <t xml:space="preserve"> </t>
    </r>
    <r>
      <rPr>
        <sz val="12"/>
        <color theme="1"/>
        <rFont val="ＭＳ Ｐゴシック"/>
        <family val="3"/>
        <charset val="129"/>
        <scheme val="minor"/>
      </rPr>
      <t>기재하지</t>
    </r>
    <r>
      <rPr>
        <sz val="12"/>
        <color theme="1"/>
        <rFont val="ＭＳ Ｐゴシック"/>
        <family val="2"/>
        <scheme val="minor"/>
      </rPr>
      <t xml:space="preserve"> </t>
    </r>
    <r>
      <rPr>
        <sz val="12"/>
        <color theme="1"/>
        <rFont val="ＭＳ Ｐゴシック"/>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</si>
  <si>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</si>
  <si>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</si>
  <si>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</si>
  <si>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</si>
  <si>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</si>
  <si>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</si>
  <si>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</si>
  <si>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</si>
  <si>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</si>
  <si>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</si>
  <si>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ＭＳ Ｐゴシック"/>
        <family val="3"/>
        <charset val="129"/>
        <scheme val="minor"/>
      </rPr>
      <t>나만의</t>
    </r>
    <r>
      <rPr>
        <sz val="12"/>
        <color theme="1"/>
        <rFont val="ＭＳ Ｐゴシック"/>
        <family val="2"/>
        <scheme val="minor"/>
      </rPr>
      <t xml:space="preserve"> </t>
    </r>
    <r>
      <rPr>
        <sz val="12"/>
        <color theme="1"/>
        <rFont val="ＭＳ Ｐゴシック"/>
        <family val="3"/>
        <charset val="129"/>
        <scheme val="minor"/>
      </rPr>
      <t>출주표</t>
    </r>
    <r>
      <rPr>
        <sz val="12"/>
        <color theme="1"/>
        <rFont val="ＭＳ Ｐゴシック"/>
        <family val="2"/>
        <scheme val="minor"/>
      </rPr>
      <t xml:space="preserve"> +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모델</t>
    </r>
    <phoneticPr fontId="7"/>
  </si>
  <si>
    <r>
      <t>나만의</t>
    </r>
    <r>
      <rPr>
        <sz val="12"/>
        <color theme="1"/>
        <rFont val="ＭＳ Ｐゴシック"/>
        <family val="3"/>
        <charset val="129"/>
        <scheme val="minor"/>
      </rPr>
      <t xml:space="preserve"> </t>
    </r>
    <r>
      <rPr>
        <sz val="12"/>
        <color theme="1"/>
        <rFont val="ＭＳ Ｐゴシック"/>
        <family val="3"/>
        <charset val="129"/>
        <scheme val="minor"/>
      </rPr>
      <t>출주표</t>
    </r>
    <r>
      <rPr>
        <sz val="12"/>
        <color theme="1"/>
        <rFont val="ＭＳ Ｐゴシック"/>
        <family val="3"/>
        <charset val="129"/>
        <scheme val="minor"/>
      </rPr>
      <t xml:space="preserve"> = </t>
    </r>
    <r>
      <rPr>
        <sz val="12"/>
        <color theme="1"/>
        <rFont val="ＭＳ Ｐゴシック"/>
        <family val="3"/>
        <charset val="129"/>
        <scheme val="minor"/>
      </rPr>
      <t>각</t>
    </r>
    <r>
      <rPr>
        <sz val="12"/>
        <color theme="1"/>
        <rFont val="ＭＳ Ｐゴシック"/>
        <family val="3"/>
        <charset val="129"/>
        <scheme val="minor"/>
      </rPr>
      <t xml:space="preserve"> </t>
    </r>
    <r>
      <rPr>
        <sz val="12"/>
        <color theme="1"/>
        <rFont val="ＭＳ Ｐゴシック"/>
        <family val="3"/>
        <charset val="129"/>
        <scheme val="minor"/>
      </rPr>
      <t>선수의</t>
    </r>
    <r>
      <rPr>
        <sz val="12"/>
        <color theme="1"/>
        <rFont val="ＭＳ Ｐゴシック"/>
        <family val="3"/>
        <charset val="129"/>
        <scheme val="minor"/>
      </rPr>
      <t xml:space="preserve"> </t>
    </r>
    <r>
      <rPr>
        <sz val="12"/>
        <color theme="1"/>
        <rFont val="ＭＳ Ｐゴシック"/>
        <family val="3"/>
        <charset val="129"/>
        <scheme val="minor"/>
      </rPr>
      <t>시작와꾸별</t>
    </r>
    <r>
      <rPr>
        <sz val="12"/>
        <color theme="1"/>
        <rFont val="ＭＳ Ｐゴシック"/>
        <family val="3"/>
        <charset val="129"/>
        <scheme val="minor"/>
      </rPr>
      <t xml:space="preserve"> 3</t>
    </r>
    <r>
      <rPr>
        <sz val="12"/>
        <color theme="1"/>
        <rFont val="ＭＳ Ｐゴシック"/>
        <family val="3"/>
        <charset val="129"/>
        <scheme val="minor"/>
      </rPr>
      <t>연대율</t>
    </r>
    <phoneticPr fontId="7"/>
  </si>
  <si>
    <r>
      <t>학습</t>
    </r>
    <r>
      <rPr>
        <sz val="12"/>
        <color theme="1"/>
        <rFont val="ＭＳ Ｐゴシック"/>
        <family val="2"/>
        <scheme val="minor"/>
      </rPr>
      <t xml:space="preserve"> = </t>
    </r>
    <r>
      <rPr>
        <sz val="12"/>
        <color theme="1"/>
        <rFont val="ＭＳ Ｐゴシック"/>
        <family val="3"/>
        <charset val="129"/>
        <scheme val="minor"/>
      </rPr>
      <t>와꾸</t>
    </r>
    <r>
      <rPr>
        <sz val="12"/>
        <color theme="1"/>
        <rFont val="ＭＳ Ｐゴシック"/>
        <family val="2"/>
        <scheme val="minor"/>
      </rPr>
      <t>1</t>
    </r>
    <r>
      <rPr>
        <sz val="12"/>
        <color theme="1"/>
        <rFont val="ＭＳ Ｐゴシック"/>
        <family val="3"/>
        <charset val="129"/>
        <scheme val="minor"/>
      </rPr>
      <t>부터</t>
    </r>
    <r>
      <rPr>
        <sz val="12"/>
        <color theme="1"/>
        <rFont val="ＭＳ Ｐゴシック"/>
        <family val="2"/>
        <scheme val="minor"/>
      </rPr>
      <t>6</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각종속성</t>
    </r>
    <r>
      <rPr>
        <sz val="12"/>
        <color theme="1"/>
        <rFont val="ＭＳ Ｐゴシック"/>
        <family val="2"/>
        <scheme val="minor"/>
      </rPr>
      <t xml:space="preserve">  class=</t>
    </r>
    <r>
      <rPr>
        <sz val="12"/>
        <color theme="1"/>
        <rFont val="ＭＳ Ｐゴシック"/>
        <family val="3"/>
        <charset val="129"/>
        <scheme val="minor"/>
      </rPr>
      <t>구미방</t>
    </r>
    <r>
      <rPr>
        <sz val="12"/>
        <color theme="1"/>
        <rFont val="ＭＳ Ｐゴシック"/>
        <family val="2"/>
        <scheme val="minor"/>
      </rPr>
      <t>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</si>
  <si>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</si>
  <si>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</si>
  <si>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</si>
  <si>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ＭＳ Ｐゴシック"/>
        <family val="3"/>
        <charset val="129"/>
        <scheme val="minor"/>
      </rPr>
      <t>알고리즘</t>
    </r>
    <phoneticPr fontId="7"/>
  </si>
  <si>
    <r>
      <t xml:space="preserve">2. </t>
    </r>
    <r>
      <rPr>
        <sz val="12"/>
        <color theme="1"/>
        <rFont val="ＭＳ Ｐゴシック"/>
        <family val="3"/>
        <charset val="129"/>
        <scheme val="minor"/>
      </rPr>
      <t>학습데이터</t>
    </r>
    <r>
      <rPr>
        <sz val="12"/>
        <color theme="1"/>
        <rFont val="ＭＳ Ｐゴシック"/>
        <family val="2"/>
        <scheme val="minor"/>
      </rPr>
      <t xml:space="preserve"> </t>
    </r>
    <r>
      <rPr>
        <sz val="12"/>
        <color theme="1"/>
        <rFont val="ＭＳ Ｐゴシック"/>
        <family val="3"/>
        <charset val="129"/>
        <scheme val="minor"/>
      </rPr>
      <t>일수</t>
    </r>
    <phoneticPr fontId="7"/>
  </si>
  <si>
    <r>
      <t xml:space="preserve">3. </t>
    </r>
    <r>
      <rPr>
        <sz val="12"/>
        <color theme="1"/>
        <rFont val="ＭＳ Ｐゴシック"/>
        <family val="3"/>
        <charset val="129"/>
        <scheme val="minor"/>
      </rPr>
      <t>학습</t>
    </r>
    <r>
      <rPr>
        <sz val="12"/>
        <color theme="1"/>
        <rFont val="ＭＳ Ｐゴシック"/>
        <family val="2"/>
        <scheme val="minor"/>
      </rPr>
      <t xml:space="preserve"> </t>
    </r>
    <r>
      <rPr>
        <sz val="12"/>
        <color theme="1"/>
        <rFont val="ＭＳ Ｐゴシック"/>
        <family val="3"/>
        <charset val="129"/>
        <scheme val="minor"/>
      </rPr>
      <t>간격</t>
    </r>
    <phoneticPr fontId="7"/>
  </si>
  <si>
    <r>
      <t xml:space="preserve">1. </t>
    </r>
    <r>
      <rPr>
        <sz val="12"/>
        <color theme="1"/>
        <rFont val="ＭＳ Ｐゴシック"/>
        <family val="3"/>
        <charset val="129"/>
        <scheme val="minor"/>
      </rPr>
      <t>패턴</t>
    </r>
    <r>
      <rPr>
        <sz val="12"/>
        <color theme="1"/>
        <rFont val="ＭＳ Ｐゴシック"/>
        <family val="3"/>
        <charset val="129"/>
        <scheme val="minor"/>
      </rPr>
      <t xml:space="preserve"> </t>
    </r>
    <r>
      <rPr>
        <sz val="12"/>
        <color theme="1"/>
        <rFont val="ＭＳ Ｐゴシック"/>
        <family val="3"/>
        <charset val="129"/>
        <scheme val="minor"/>
      </rPr>
      <t>모델</t>
    </r>
    <phoneticPr fontId="7"/>
  </si>
  <si>
    <r>
      <t xml:space="preserve">2. </t>
    </r>
    <r>
      <rPr>
        <sz val="12"/>
        <color theme="1"/>
        <rFont val="ＭＳ Ｐゴシック"/>
        <family val="3"/>
        <charset val="129"/>
        <scheme val="minor"/>
      </rPr>
      <t>패턴</t>
    </r>
    <r>
      <rPr>
        <sz val="12"/>
        <color theme="1"/>
        <rFont val="ＭＳ Ｐゴシック"/>
        <family val="3"/>
        <charset val="129"/>
        <scheme val="minor"/>
      </rPr>
      <t xml:space="preserve"> </t>
    </r>
    <r>
      <rPr>
        <sz val="12"/>
        <color theme="1"/>
        <rFont val="ＭＳ Ｐゴシック"/>
        <family val="3"/>
        <charset val="129"/>
        <scheme val="minor"/>
      </rPr>
      <t>모델</t>
    </r>
    <r>
      <rPr>
        <sz val="12"/>
        <color theme="1"/>
        <rFont val="ＭＳ Ｐゴシック"/>
        <family val="3"/>
        <charset val="129"/>
        <scheme val="minor"/>
      </rPr>
      <t xml:space="preserve"> </t>
    </r>
    <r>
      <rPr>
        <sz val="12"/>
        <color theme="1"/>
        <rFont val="ＭＳ Ｐゴシック"/>
        <family val="3"/>
        <charset val="129"/>
        <scheme val="minor"/>
      </rPr>
      <t>결과</t>
    </r>
    <r>
      <rPr>
        <sz val="12"/>
        <color theme="1"/>
        <rFont val="ＭＳ Ｐゴシック"/>
        <family val="3"/>
        <charset val="129"/>
        <scheme val="minor"/>
      </rPr>
      <t xml:space="preserve"> + </t>
    </r>
    <r>
      <rPr>
        <sz val="12"/>
        <color theme="1"/>
        <rFont val="ＭＳ Ｐゴシック"/>
        <family val="3"/>
        <charset val="129"/>
        <scheme val="minor"/>
      </rPr>
      <t>리그레션</t>
    </r>
    <r>
      <rPr>
        <sz val="12"/>
        <color theme="1"/>
        <rFont val="ＭＳ Ｐゴシック"/>
        <family val="3"/>
        <charset val="129"/>
        <scheme val="minor"/>
      </rPr>
      <t xml:space="preserve"> </t>
    </r>
    <r>
      <rPr>
        <sz val="12"/>
        <color theme="1"/>
        <rFont val="ＭＳ Ｐゴシック"/>
        <family val="3"/>
        <charset val="129"/>
        <scheme val="minor"/>
      </rPr>
      <t>결과</t>
    </r>
    <phoneticPr fontId="7"/>
  </si>
  <si>
    <r>
      <t>의미</t>
    </r>
    <r>
      <rPr>
        <sz val="12"/>
        <color theme="1"/>
        <rFont val="ＭＳ Ｐゴシック"/>
        <family val="2"/>
        <scheme val="minor"/>
      </rPr>
      <t xml:space="preserve"> = </t>
    </r>
    <r>
      <rPr>
        <sz val="12"/>
        <color theme="1"/>
        <rFont val="ＭＳ Ｐゴシック"/>
        <family val="3"/>
        <charset val="129"/>
        <scheme val="minor"/>
      </rPr>
      <t>패턴모델</t>
    </r>
    <r>
      <rPr>
        <sz val="12"/>
        <color theme="1"/>
        <rFont val="ＭＳ Ｐゴシック"/>
        <family val="2"/>
        <scheme val="minor"/>
      </rPr>
      <t xml:space="preserve"> </t>
    </r>
    <r>
      <rPr>
        <sz val="12"/>
        <color theme="1"/>
        <rFont val="ＭＳ Ｐゴシック"/>
        <family val="3"/>
        <charset val="129"/>
        <scheme val="minor"/>
      </rPr>
      <t>결과의</t>
    </r>
    <r>
      <rPr>
        <sz val="12"/>
        <color theme="1"/>
        <rFont val="ＭＳ Ｐゴシック"/>
        <family val="2"/>
        <scheme val="minor"/>
      </rPr>
      <t xml:space="preserve"> </t>
    </r>
    <r>
      <rPr>
        <sz val="12"/>
        <color theme="1"/>
        <rFont val="ＭＳ Ｐゴシック"/>
        <family val="3"/>
        <charset val="129"/>
        <scheme val="minor"/>
      </rPr>
      <t>결과구미방에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매칭하는</t>
    </r>
    <r>
      <rPr>
        <sz val="12"/>
        <color theme="1"/>
        <rFont val="ＭＳ Ｐゴシック"/>
        <family val="2"/>
        <scheme val="minor"/>
      </rPr>
      <t xml:space="preserve"> </t>
    </r>
    <r>
      <rPr>
        <sz val="12"/>
        <color theme="1"/>
        <rFont val="ＭＳ Ｐゴシック"/>
        <family val="3"/>
        <charset val="129"/>
        <scheme val="minor"/>
      </rPr>
      <t>여섯가지</t>
    </r>
    <r>
      <rPr>
        <sz val="12"/>
        <color theme="1"/>
        <rFont val="ＭＳ Ｐゴシック"/>
        <family val="2"/>
        <scheme val="minor"/>
      </rPr>
      <t xml:space="preserve"> </t>
    </r>
    <r>
      <rPr>
        <sz val="12"/>
        <color theme="1"/>
        <rFont val="ＭＳ Ｐゴシック"/>
        <family val="3"/>
        <charset val="129"/>
        <scheme val="minor"/>
      </rPr>
      <t>대표구미방별로</t>
    </r>
    <r>
      <rPr>
        <sz val="12"/>
        <color theme="1"/>
        <rFont val="ＭＳ Ｐゴシック"/>
        <family val="2"/>
        <scheme val="minor"/>
      </rPr>
      <t xml:space="preserve"> </t>
    </r>
    <r>
      <rPr>
        <sz val="12"/>
        <color theme="1"/>
        <rFont val="ＭＳ Ｐゴシック"/>
        <family val="3"/>
        <charset val="129"/>
        <scheme val="minor"/>
      </rPr>
      <t>리그세션결과를</t>
    </r>
    <r>
      <rPr>
        <sz val="12"/>
        <color theme="1"/>
        <rFont val="ＭＳ Ｐゴシック"/>
        <family val="2"/>
        <scheme val="minor"/>
      </rPr>
      <t xml:space="preserve"> </t>
    </r>
    <r>
      <rPr>
        <sz val="12"/>
        <color theme="1"/>
        <rFont val="ＭＳ Ｐゴシック"/>
        <family val="3"/>
        <charset val="129"/>
        <scheme val="minor"/>
      </rPr>
      <t>피봇분석한다</t>
    </r>
    <phoneticPr fontId="7"/>
  </si>
  <si>
    <t>실행</t>
    <phoneticPr fontId="7"/>
  </si>
  <si>
    <t>투표방식</t>
    <phoneticPr fontId="7"/>
  </si>
  <si>
    <r>
      <t>1,2,3</t>
    </r>
    <r>
      <rPr>
        <sz val="12"/>
        <color theme="1"/>
        <rFont val="ＭＳ Ｐゴシック"/>
        <family val="3"/>
        <charset val="129"/>
        <scheme val="minor"/>
      </rPr>
      <t>착</t>
    </r>
    <r>
      <rPr>
        <sz val="12"/>
        <color theme="1"/>
        <rFont val="ＭＳ Ｐゴシック"/>
        <family val="2"/>
        <scheme val="minor"/>
      </rPr>
      <t xml:space="preserve"> AND </t>
    </r>
    <r>
      <rPr>
        <sz val="12"/>
        <color theme="1"/>
        <rFont val="ＭＳ Ｐゴシック"/>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</si>
  <si>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</si>
  <si>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</si>
  <si>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</si>
  <si>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</si>
  <si>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</si>
  <si>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</si>
  <si>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</si>
  <si>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</si>
  <si>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</si>
  <si>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</si>
  <si>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</si>
  <si>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</si>
  <si>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패턴컬럼</t>
    </r>
    <r>
      <rPr>
        <sz val="12"/>
        <color theme="1"/>
        <rFont val="ＭＳ Ｐゴシック"/>
        <family val="2"/>
        <scheme val="minor"/>
      </rPr>
      <t xml:space="preserve"> </t>
    </r>
    <r>
      <rPr>
        <sz val="12"/>
        <color theme="1"/>
        <rFont val="ＭＳ Ｐゴシック"/>
        <family val="3"/>
        <charset val="129"/>
        <scheme val="minor"/>
      </rPr>
      <t>추가한다</t>
    </r>
    <phoneticPr fontId="7"/>
  </si>
  <si>
    <r>
      <t>2F, 3F</t>
    </r>
    <r>
      <rPr>
        <sz val="12"/>
        <color theme="1"/>
        <rFont val="ＭＳ Ｐゴシック"/>
        <family val="3"/>
        <charset val="129"/>
        <scheme val="minor"/>
      </rPr>
      <t>투표로직</t>
    </r>
    <r>
      <rPr>
        <sz val="12"/>
        <color theme="1"/>
        <rFont val="ＭＳ Ｐゴシック"/>
        <family val="2"/>
        <scheme val="minor"/>
      </rPr>
      <t xml:space="preserve"> </t>
    </r>
    <r>
      <rPr>
        <sz val="12"/>
        <color theme="1"/>
        <rFont val="ＭＳ Ｐゴシック"/>
        <family val="3"/>
        <charset val="129"/>
        <scheme val="minor"/>
      </rPr>
      <t>수정한다</t>
    </r>
    <phoneticPr fontId="7"/>
  </si>
  <si>
    <r>
      <t>descrip</t>
    </r>
    <r>
      <rPr>
        <sz val="12"/>
        <color theme="1"/>
        <rFont val="ＭＳ Ｐゴシック"/>
        <family val="3"/>
        <charset val="129"/>
        <scheme val="minor"/>
      </rPr>
      <t>컬럼수</t>
    </r>
    <r>
      <rPr>
        <sz val="12"/>
        <color theme="1"/>
        <rFont val="ＭＳ Ｐゴシック"/>
        <family val="2"/>
        <scheme val="minor"/>
      </rPr>
      <t xml:space="preserve"> </t>
    </r>
    <r>
      <rPr>
        <sz val="12"/>
        <color theme="1"/>
        <rFont val="ＭＳ Ｐゴシック"/>
        <family val="3"/>
        <charset val="129"/>
        <scheme val="minor"/>
      </rPr>
      <t>줄일것</t>
    </r>
    <phoneticPr fontId="7"/>
  </si>
  <si>
    <t>20191122</t>
    <phoneticPr fontId="7"/>
  </si>
  <si>
    <t xml:space="preserve">통계 프로시져 작성 </t>
    <phoneticPr fontId="7"/>
  </si>
  <si>
    <r>
      <t>핕터</t>
    </r>
    <r>
      <rPr>
        <sz val="12"/>
        <color theme="1"/>
        <rFont val="ＭＳ Ｐゴシック"/>
        <family val="2"/>
        <scheme val="minor"/>
      </rPr>
      <t xml:space="preserve"> </t>
    </r>
    <r>
      <rPr>
        <sz val="12"/>
        <color theme="1"/>
        <rFont val="ＭＳ Ｐゴシック"/>
        <family val="3"/>
        <charset val="129"/>
        <scheme val="minor"/>
      </rPr>
      <t>프로시져</t>
    </r>
    <r>
      <rPr>
        <sz val="12"/>
        <color theme="1"/>
        <rFont val="ＭＳ Ｐゴシック"/>
        <family val="2"/>
        <scheme val="minor"/>
      </rPr>
      <t xml:space="preserve"> </t>
    </r>
    <r>
      <rPr>
        <sz val="12"/>
        <color theme="1"/>
        <rFont val="ＭＳ Ｐゴシック"/>
        <family val="3"/>
        <charset val="129"/>
        <scheme val="minor"/>
      </rPr>
      <t>작성</t>
    </r>
    <phoneticPr fontId="7"/>
  </si>
  <si>
    <t>포메이션투표로직</t>
    <phoneticPr fontId="7"/>
  </si>
  <si>
    <r>
      <t>필터드</t>
    </r>
    <r>
      <rPr>
        <sz val="12"/>
        <color theme="1"/>
        <rFont val="ＭＳ Ｐゴシック"/>
        <family val="2"/>
        <scheme val="minor"/>
      </rPr>
      <t xml:space="preserve"> </t>
    </r>
    <r>
      <rPr>
        <sz val="12"/>
        <color theme="1"/>
        <rFont val="ＭＳ Ｐゴシック"/>
        <family val="3"/>
        <charset val="129"/>
        <scheme val="minor"/>
      </rPr>
      <t>베이즈</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실험</t>
    </r>
    <phoneticPr fontId="7"/>
  </si>
  <si>
    <r>
      <t>ranknationrate와</t>
    </r>
    <r>
      <rPr>
        <sz val="12"/>
        <color theme="1"/>
        <rFont val="ＭＳ Ｐゴシック"/>
        <family val="2"/>
        <scheme val="minor"/>
      </rPr>
      <t xml:space="preserve"> entry </t>
    </r>
    <r>
      <rPr>
        <sz val="12"/>
        <color theme="1"/>
        <rFont val="ＭＳ Ｐゴシック"/>
        <family val="3"/>
        <charset val="129"/>
        <scheme val="minor"/>
      </rPr>
      <t>속성</t>
    </r>
    <r>
      <rPr>
        <sz val="12"/>
        <color theme="1"/>
        <rFont val="ＭＳ Ｐゴシック"/>
        <family val="2"/>
        <scheme val="minor"/>
      </rPr>
      <t xml:space="preserve"> </t>
    </r>
    <r>
      <rPr>
        <sz val="12"/>
        <color theme="1"/>
        <rFont val="ＭＳ Ｐゴシック"/>
        <family val="3"/>
        <charset val="129"/>
        <scheme val="minor"/>
      </rPr>
      <t>비교</t>
    </r>
    <phoneticPr fontId="7"/>
  </si>
  <si>
    <r>
      <t>승리방식별</t>
    </r>
    <r>
      <rPr>
        <sz val="12"/>
        <color theme="1"/>
        <rFont val="ＭＳ Ｐゴシック"/>
        <family val="2"/>
        <scheme val="minor"/>
      </rPr>
      <t xml:space="preserve"> </t>
    </r>
    <r>
      <rPr>
        <sz val="12"/>
        <color theme="1"/>
        <rFont val="ＭＳ Ｐゴシック"/>
        <family val="3"/>
        <charset val="129"/>
        <scheme val="minor"/>
      </rPr>
      <t>탑</t>
    </r>
    <r>
      <rPr>
        <sz val="12"/>
        <color theme="1"/>
        <rFont val="ＭＳ Ｐゴシック"/>
        <family val="2"/>
        <scheme val="minor"/>
      </rPr>
      <t>20%</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작성</t>
    </r>
    <phoneticPr fontId="7"/>
  </si>
  <si>
    <r>
      <rPr>
        <sz val="12"/>
        <color theme="1"/>
        <rFont val="ＭＳ Ｐゴシック"/>
        <family val="2"/>
        <scheme val="minor"/>
      </rPr>
      <t>(</t>
    </r>
    <r>
      <rPr>
        <sz val="12"/>
        <color theme="1"/>
        <rFont val="ＭＳ Ｐゴシック"/>
        <family val="3"/>
        <charset val="129"/>
        <scheme val="minor"/>
      </rPr>
      <t>대표</t>
    </r>
    <r>
      <rPr>
        <sz val="12"/>
        <color theme="1"/>
        <rFont val="ＭＳ Ｐゴシック"/>
        <family val="2"/>
        <scheme val="minor"/>
      </rPr>
      <t>)</t>
    </r>
    <r>
      <rPr>
        <sz val="12"/>
        <color theme="1"/>
        <rFont val="ＭＳ Ｐゴシック"/>
        <family val="3"/>
        <charset val="129"/>
        <scheme val="minor"/>
      </rPr>
      <t>구미방별</t>
    </r>
    <r>
      <rPr>
        <sz val="12"/>
        <color theme="1"/>
        <rFont val="ＭＳ Ｐゴシック"/>
        <family val="2"/>
        <scheme val="minor"/>
      </rPr>
      <t xml:space="preserve"> </t>
    </r>
    <r>
      <rPr>
        <sz val="12"/>
        <color theme="1"/>
        <rFont val="ＭＳ Ｐゴシック"/>
        <family val="3"/>
        <charset val="129"/>
        <scheme val="minor"/>
      </rPr>
      <t>옺즈</t>
    </r>
    <r>
      <rPr>
        <sz val="12"/>
        <color theme="1"/>
        <rFont val="ＭＳ Ｐゴシック"/>
        <family val="2"/>
        <scheme val="minor"/>
      </rPr>
      <t>,</t>
    </r>
    <r>
      <rPr>
        <sz val="12"/>
        <color theme="1"/>
        <rFont val="ＭＳ Ｐゴシック"/>
        <family val="3"/>
        <charset val="129"/>
        <scheme val="minor"/>
      </rPr>
      <t>옺즈랭크리그레션</t>
    </r>
    <phoneticPr fontId="7"/>
  </si>
  <si>
    <r>
      <t>필터드</t>
    </r>
    <r>
      <rPr>
        <sz val="12"/>
        <color theme="1"/>
        <rFont val="ＭＳ Ｐゴシック"/>
        <family val="2"/>
        <scheme val="minor"/>
      </rPr>
      <t xml:space="preserve"> </t>
    </r>
    <r>
      <rPr>
        <sz val="12"/>
        <color theme="1"/>
        <rFont val="ＭＳ Ｐゴシック"/>
        <family val="3"/>
        <charset val="129"/>
        <scheme val="minor"/>
      </rPr>
      <t>시뮬</t>
    </r>
    <r>
      <rPr>
        <sz val="12"/>
        <color theme="1"/>
        <rFont val="ＭＳ Ｐゴシック"/>
        <family val="2"/>
        <scheme val="minor"/>
      </rPr>
      <t xml:space="preserve"> </t>
    </r>
    <r>
      <rPr>
        <sz val="12"/>
        <color theme="1"/>
        <rFont val="ＭＳ Ｐゴシック"/>
        <family val="3"/>
        <charset val="129"/>
        <scheme val="minor"/>
      </rPr>
      <t>프로시져</t>
    </r>
    <r>
      <rPr>
        <sz val="12"/>
        <color theme="1"/>
        <rFont val="ＭＳ Ｐゴシック"/>
        <family val="2"/>
        <scheme val="minor"/>
      </rPr>
      <t xml:space="preserve"> </t>
    </r>
    <r>
      <rPr>
        <sz val="12"/>
        <color theme="1"/>
        <rFont val="ＭＳ Ｐゴシック"/>
        <family val="3"/>
        <charset val="129"/>
        <scheme val="minor"/>
      </rPr>
      <t>작성</t>
    </r>
    <phoneticPr fontId="7"/>
  </si>
  <si>
    <r>
      <t>nationlocalrate</t>
    </r>
    <r>
      <rPr>
        <sz val="12"/>
        <color theme="1"/>
        <rFont val="ＭＳ Ｐゴシック"/>
        <family val="3"/>
        <charset val="129"/>
        <scheme val="minor"/>
      </rPr>
      <t>속성</t>
    </r>
    <r>
      <rPr>
        <sz val="12"/>
        <color theme="1"/>
        <rFont val="ＭＳ Ｐゴシック"/>
        <family val="2"/>
        <scheme val="minor"/>
      </rPr>
      <t xml:space="preserve"> </t>
    </r>
    <r>
      <rPr>
        <sz val="12"/>
        <color theme="1"/>
        <rFont val="ＭＳ Ｐゴシック"/>
        <family val="3"/>
        <charset val="129"/>
        <scheme val="minor"/>
      </rPr>
      <t>실험</t>
    </r>
    <r>
      <rPr>
        <sz val="12"/>
        <color theme="1"/>
        <rFont val="ＭＳ Ｐゴシック"/>
        <family val="2"/>
        <scheme val="minor"/>
      </rPr>
      <t xml:space="preserve"> - nation</t>
    </r>
    <r>
      <rPr>
        <sz val="12"/>
        <color theme="1"/>
        <rFont val="ＭＳ Ｐゴシック"/>
        <family val="3"/>
        <charset val="129"/>
        <scheme val="minor"/>
      </rPr>
      <t>두자리</t>
    </r>
    <r>
      <rPr>
        <sz val="12"/>
        <color theme="1"/>
        <rFont val="ＭＳ Ｐゴシック"/>
        <family val="2"/>
        <scheme val="minor"/>
      </rPr>
      <t xml:space="preserve"> local</t>
    </r>
    <r>
      <rPr>
        <sz val="12"/>
        <color theme="1"/>
        <rFont val="ＭＳ Ｐゴシック"/>
        <family val="3"/>
        <charset val="129"/>
        <scheme val="minor"/>
      </rPr>
      <t>네자리</t>
    </r>
    <phoneticPr fontId="7"/>
  </si>
  <si>
    <t>all속성실험</t>
    <phoneticPr fontId="7"/>
  </si>
  <si>
    <r>
      <t>j45모델</t>
    </r>
    <r>
      <rPr>
        <sz val="12"/>
        <color theme="1"/>
        <rFont val="ＭＳ Ｐゴシック"/>
        <family val="2"/>
        <scheme val="minor"/>
      </rPr>
      <t xml:space="preserve"> </t>
    </r>
    <r>
      <rPr>
        <sz val="12"/>
        <color theme="1"/>
        <rFont val="ＭＳ Ｐゴシック"/>
        <family val="3"/>
        <charset val="129"/>
        <scheme val="minor"/>
      </rPr>
      <t>실험</t>
    </r>
    <phoneticPr fontId="7"/>
  </si>
  <si>
    <r>
      <t>딥러닝모델</t>
    </r>
    <r>
      <rPr>
        <sz val="12"/>
        <color theme="1"/>
        <rFont val="ＭＳ Ｐゴシック"/>
        <family val="2"/>
        <scheme val="minor"/>
      </rPr>
      <t xml:space="preserve"> </t>
    </r>
    <r>
      <rPr>
        <sz val="12"/>
        <color theme="1"/>
        <rFont val="ＭＳ Ｐゴシック"/>
        <family val="3"/>
        <charset val="129"/>
        <scheme val="minor"/>
      </rPr>
      <t>실험</t>
    </r>
    <phoneticPr fontId="7"/>
  </si>
  <si>
    <t>20191123</t>
    <phoneticPr fontId="7"/>
  </si>
  <si>
    <r>
      <t>필터모델</t>
    </r>
    <r>
      <rPr>
        <strike/>
        <sz val="12"/>
        <color theme="1"/>
        <rFont val="ＭＳ Ｐゴシック"/>
        <family val="2"/>
        <scheme val="minor"/>
      </rPr>
      <t xml:space="preserve"> </t>
    </r>
    <r>
      <rPr>
        <strike/>
        <sz val="12"/>
        <color theme="1"/>
        <rFont val="ＭＳ Ｐゴシック"/>
        <family val="3"/>
        <charset val="129"/>
        <scheme val="minor"/>
      </rPr>
      <t>생성기</t>
    </r>
    <r>
      <rPr>
        <strike/>
        <sz val="12"/>
        <color theme="1"/>
        <rFont val="ＭＳ Ｐゴシック"/>
        <family val="2"/>
        <scheme val="minor"/>
      </rPr>
      <t xml:space="preserve"> </t>
    </r>
    <phoneticPr fontId="7"/>
  </si>
  <si>
    <r>
      <t>리그레션</t>
    </r>
    <r>
      <rPr>
        <strike/>
        <sz val="12"/>
        <color theme="1"/>
        <rFont val="ＭＳ Ｐゴシック"/>
        <family val="2"/>
        <scheme val="minor"/>
      </rPr>
      <t xml:space="preserve"> </t>
    </r>
    <r>
      <rPr>
        <strike/>
        <sz val="12"/>
        <color theme="1"/>
        <rFont val="ＭＳ Ｐゴシック"/>
        <family val="3"/>
        <charset val="129"/>
        <scheme val="minor"/>
      </rPr>
      <t>모델</t>
    </r>
    <r>
      <rPr>
        <strike/>
        <sz val="12"/>
        <color theme="1"/>
        <rFont val="ＭＳ Ｐゴシック"/>
        <family val="2"/>
        <scheme val="minor"/>
      </rPr>
      <t xml:space="preserve"> </t>
    </r>
    <r>
      <rPr>
        <strike/>
        <sz val="12"/>
        <color theme="1"/>
        <rFont val="ＭＳ Ｐゴシック"/>
        <family val="3"/>
        <charset val="129"/>
        <scheme val="minor"/>
      </rPr>
      <t>생성기</t>
    </r>
    <r>
      <rPr>
        <strike/>
        <sz val="12"/>
        <color theme="1"/>
        <rFont val="ＭＳ Ｐゴシック"/>
        <family val="2"/>
        <scheme val="minor"/>
      </rPr>
      <t xml:space="preserve"> </t>
    </r>
    <r>
      <rPr>
        <strike/>
        <sz val="12"/>
        <color theme="1"/>
        <rFont val="ＭＳ Ｐゴシック"/>
        <family val="3"/>
        <charset val="129"/>
        <scheme val="minor"/>
      </rPr>
      <t>개발</t>
    </r>
    <phoneticPr fontId="7"/>
  </si>
  <si>
    <t>통계 프로시져를 배치파일로 작성</t>
    <phoneticPr fontId="7"/>
  </si>
  <si>
    <r>
      <t>ym속성</t>
    </r>
    <r>
      <rPr>
        <sz val="12"/>
        <color theme="1"/>
        <rFont val="ＭＳ Ｐゴシック"/>
        <family val="2"/>
        <scheme val="minor"/>
      </rPr>
      <t xml:space="preserve"> </t>
    </r>
    <r>
      <rPr>
        <sz val="12"/>
        <color theme="1"/>
        <rFont val="ＭＳ Ｐゴシック"/>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</si>
  <si>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</si>
  <si>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</si>
  <si>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</si>
  <si>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</si>
  <si>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</si>
  <si>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</si>
  <si>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</si>
  <si>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</si>
  <si>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</si>
  <si>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</si>
  <si>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</si>
  <si>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</si>
  <si>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</si>
  <si>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</si>
  <si>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</si>
  <si>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</si>
  <si>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</si>
  <si>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</si>
  <si>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</si>
  <si>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</si>
  <si>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</si>
  <si>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</si>
  <si>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</si>
  <si>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</si>
  <si>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</si>
  <si>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</si>
  <si>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</si>
  <si>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</si>
  <si>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</si>
  <si>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</si>
  <si>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</si>
  <si>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</si>
  <si>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</si>
  <si>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</si>
  <si>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</si>
  <si>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</si>
  <si>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</si>
  <si>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</si>
  <si>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</si>
  <si>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</si>
  <si>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ＭＳ Ｐゴシック"/>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</si>
  <si>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</si>
  <si>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</si>
  <si>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</si>
  <si>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</si>
  <si>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</si>
  <si>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</si>
  <si>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</si>
  <si>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</si>
  <si>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</si>
  <si>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</si>
  <si>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</si>
  <si>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</si>
  <si>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</si>
  <si>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</si>
  <si>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</si>
  <si>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ＭＳ Ｐゴシック"/>
        <family val="2"/>
        <scheme val="minor"/>
      </rPr>
      <t>16,</t>
    </r>
    <r>
      <rPr>
        <sz val="12"/>
        <rFont val="ＭＳ Ｐゴシック"/>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</si>
  <si>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</si>
  <si>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</si>
  <si>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</si>
  <si>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</si>
  <si>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</si>
  <si>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</si>
  <si>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</si>
  <si>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</si>
  <si>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ＭＳ Ｐゴシック"/>
        <family val="2"/>
        <scheme val="minor"/>
      </rPr>
      <t>1</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와꾸</t>
    </r>
    <r>
      <rPr>
        <sz val="12"/>
        <color theme="1"/>
        <rFont val="ＭＳ Ｐゴシック"/>
        <family val="2"/>
        <scheme val="minor"/>
      </rPr>
      <t>2-</t>
    </r>
    <r>
      <rPr>
        <sz val="12"/>
        <color theme="1"/>
        <rFont val="ＭＳ Ｐゴシック"/>
        <family val="2"/>
        <scheme val="minor"/>
      </rPr>
      <t>6</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 xml:space="preserve">2 </t>
    </r>
    <r>
      <rPr>
        <sz val="12"/>
        <color theme="1"/>
        <rFont val="ＭＳ Ｐゴシック"/>
        <family val="3"/>
        <charset val="129"/>
        <scheme val="minor"/>
      </rPr>
      <t>예측</t>
    </r>
    <phoneticPr fontId="7"/>
  </si>
  <si>
    <r>
      <t>와꾸</t>
    </r>
    <r>
      <rPr>
        <sz val="12"/>
        <color theme="1"/>
        <rFont val="ＭＳ Ｐゴシック"/>
        <family val="2"/>
        <scheme val="minor"/>
      </rPr>
      <t>1</t>
    </r>
    <r>
      <rPr>
        <sz val="12"/>
        <color theme="1"/>
        <rFont val="ＭＳ Ｐゴシック"/>
        <family val="2"/>
        <scheme val="minor"/>
      </rPr>
      <t>,2</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와꾸</t>
    </r>
    <r>
      <rPr>
        <sz val="12"/>
        <color theme="1"/>
        <rFont val="ＭＳ Ｐゴシック"/>
        <family val="2"/>
        <scheme val="minor"/>
      </rPr>
      <t>3</t>
    </r>
    <r>
      <rPr>
        <sz val="12"/>
        <color theme="1"/>
        <rFont val="ＭＳ Ｐゴシック"/>
        <family val="2"/>
        <scheme val="minor"/>
      </rPr>
      <t>-</t>
    </r>
    <r>
      <rPr>
        <sz val="12"/>
        <color theme="1"/>
        <rFont val="ＭＳ Ｐゴシック"/>
        <family val="2"/>
        <scheme val="minor"/>
      </rPr>
      <t>6</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3</t>
    </r>
    <r>
      <rPr>
        <sz val="12"/>
        <color theme="1"/>
        <rFont val="ＭＳ Ｐゴシック"/>
        <family val="2"/>
        <scheme val="minor"/>
      </rPr>
      <t xml:space="preserve"> </t>
    </r>
    <r>
      <rPr>
        <sz val="12"/>
        <color theme="1"/>
        <rFont val="ＭＳ Ｐゴシック"/>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</si>
  <si>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</si>
  <si>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</si>
  <si>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ＭＳ Ｐゴシック"/>
        <family val="2"/>
        <scheme val="minor"/>
      </rPr>
      <t xml:space="preserve"> </t>
    </r>
    <r>
      <rPr>
        <sz val="12"/>
        <color theme="1"/>
        <rFont val="ＭＳ Ｐゴシック"/>
        <family val="3"/>
        <charset val="129"/>
        <scheme val="minor"/>
      </rPr>
      <t>생각해보자</t>
    </r>
    <phoneticPr fontId="7"/>
  </si>
  <si>
    <r>
      <t>■</t>
    </r>
    <r>
      <rPr>
        <sz val="12"/>
        <color theme="1"/>
        <rFont val="ＭＳ Ｐゴシック"/>
        <family val="3"/>
        <charset val="129"/>
        <scheme val="minor"/>
      </rPr>
      <t>랭크</t>
    </r>
    <r>
      <rPr>
        <sz val="12"/>
        <color theme="1"/>
        <rFont val="ＭＳ Ｐゴシック"/>
        <family val="3"/>
        <charset val="129"/>
        <scheme val="minor"/>
      </rPr>
      <t xml:space="preserve">123 </t>
    </r>
    <r>
      <rPr>
        <sz val="12"/>
        <color theme="1"/>
        <rFont val="ＭＳ Ｐゴシック"/>
        <family val="3"/>
        <charset val="129"/>
        <scheme val="minor"/>
      </rPr>
      <t>종속</t>
    </r>
    <r>
      <rPr>
        <sz val="12"/>
        <color theme="1"/>
        <rFont val="ＭＳ Ｐゴシック"/>
        <family val="3"/>
        <charset val="129"/>
        <scheme val="minor"/>
      </rPr>
      <t xml:space="preserve"> </t>
    </r>
    <r>
      <rPr>
        <sz val="12"/>
        <color theme="1"/>
        <rFont val="ＭＳ Ｐゴシック"/>
        <family val="3"/>
        <charset val="129"/>
        <scheme val="minor"/>
      </rPr>
      <t>포메이션</t>
    </r>
    <r>
      <rPr>
        <sz val="12"/>
        <color theme="1"/>
        <rFont val="ＭＳ Ｐゴシック"/>
        <family val="3"/>
        <charset val="129"/>
        <scheme val="minor"/>
      </rPr>
      <t xml:space="preserve"> </t>
    </r>
    <r>
      <rPr>
        <sz val="12"/>
        <color theme="1"/>
        <rFont val="ＭＳ Ｐゴシック"/>
        <family val="3"/>
        <charset val="129"/>
        <scheme val="minor"/>
      </rPr>
      <t>룰</t>
    </r>
    <phoneticPr fontId="7"/>
  </si>
  <si>
    <t>■랭크123 조합 포메이션 룰</t>
    <phoneticPr fontId="7"/>
  </si>
  <si>
    <r>
      <t xml:space="preserve">●entry+ranknationrate </t>
    </r>
    <r>
      <rPr>
        <sz val="12"/>
        <color theme="1"/>
        <rFont val="ＭＳ Ｐゴシック"/>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</si>
  <si>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</si>
  <si>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</si>
  <si>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</si>
  <si>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ＭＳ Ｐゴシック"/>
        <family val="2"/>
        <scheme val="minor"/>
      </rPr>
      <t xml:space="preserve"> </t>
    </r>
    <r>
      <rPr>
        <sz val="12"/>
        <color rgb="FFFF0000"/>
        <rFont val="ＭＳ Ｐゴシック"/>
        <family val="3"/>
        <charset val="129"/>
        <scheme val="minor"/>
      </rPr>
      <t>속성은</t>
    </r>
    <r>
      <rPr>
        <sz val="12"/>
        <color rgb="FFFF0000"/>
        <rFont val="ＭＳ Ｐゴシック"/>
        <family val="2"/>
        <scheme val="minor"/>
      </rPr>
      <t xml:space="preserve"> entry</t>
    </r>
    <r>
      <rPr>
        <sz val="12"/>
        <color rgb="FFFF0000"/>
        <rFont val="ＭＳ Ｐゴシック"/>
        <family val="3"/>
        <charset val="129"/>
        <scheme val="minor"/>
      </rPr>
      <t>에</t>
    </r>
    <r>
      <rPr>
        <sz val="12"/>
        <color rgb="FFFF0000"/>
        <rFont val="ＭＳ Ｐゴシック"/>
        <family val="2"/>
        <scheme val="minor"/>
      </rPr>
      <t xml:space="preserve"> </t>
    </r>
    <r>
      <rPr>
        <sz val="12"/>
        <color rgb="FFFF0000"/>
        <rFont val="ＭＳ Ｐゴシック"/>
        <family val="3"/>
        <charset val="129"/>
        <scheme val="minor"/>
      </rPr>
      <t>집중하기로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 xml:space="preserve">. </t>
    </r>
    <r>
      <rPr>
        <sz val="12"/>
        <color rgb="FFFF0000"/>
        <rFont val="ＭＳ Ｐゴシック"/>
        <family val="3"/>
        <charset val="129"/>
        <scheme val="minor"/>
      </rPr>
      <t>전반적으로</t>
    </r>
    <r>
      <rPr>
        <sz val="12"/>
        <color rgb="FFFF0000"/>
        <rFont val="ＭＳ Ｐゴシック"/>
        <family val="2"/>
        <scheme val="minor"/>
      </rPr>
      <t xml:space="preserve"> entry</t>
    </r>
    <r>
      <rPr>
        <sz val="12"/>
        <color rgb="FFFF0000"/>
        <rFont val="ＭＳ Ｐゴシック"/>
        <family val="3"/>
        <charset val="129"/>
        <scheme val="minor"/>
      </rPr>
      <t>성능이</t>
    </r>
    <r>
      <rPr>
        <sz val="12"/>
        <color rgb="FFFF0000"/>
        <rFont val="ＭＳ Ｐゴシック"/>
        <family val="2"/>
        <scheme val="minor"/>
      </rPr>
      <t xml:space="preserve"> </t>
    </r>
    <r>
      <rPr>
        <sz val="12"/>
        <color rgb="FFFF0000"/>
        <rFont val="ＭＳ Ｐゴシック"/>
        <family val="3"/>
        <charset val="129"/>
        <scheme val="minor"/>
      </rPr>
      <t>압도적으로</t>
    </r>
    <r>
      <rPr>
        <sz val="12"/>
        <color rgb="FFFF0000"/>
        <rFont val="ＭＳ Ｐゴシック"/>
        <family val="2"/>
        <scheme val="minor"/>
      </rPr>
      <t xml:space="preserve"> </t>
    </r>
    <r>
      <rPr>
        <sz val="12"/>
        <color rgb="FFFF0000"/>
        <rFont val="ＭＳ Ｐゴシック"/>
        <family val="3"/>
        <charset val="129"/>
        <scheme val="minor"/>
      </rPr>
      <t>높다</t>
    </r>
    <phoneticPr fontId="7"/>
  </si>
  <si>
    <t>20191211</t>
    <phoneticPr fontId="7"/>
  </si>
  <si>
    <r>
      <t>result</t>
    </r>
    <r>
      <rPr>
        <sz val="12"/>
        <color theme="1"/>
        <rFont val="ＭＳ Ｐゴシック"/>
        <family val="3"/>
        <charset val="129"/>
        <scheme val="minor"/>
      </rPr>
      <t>전부</t>
    </r>
    <r>
      <rPr>
        <sz val="12"/>
        <color theme="1"/>
        <rFont val="ＭＳ Ｐゴシック"/>
        <family val="2"/>
        <scheme val="minor"/>
      </rPr>
      <t xml:space="preserve"> </t>
    </r>
    <r>
      <rPr>
        <sz val="12"/>
        <color theme="1"/>
        <rFont val="ＭＳ Ｐゴシック"/>
        <family val="3"/>
        <charset val="129"/>
        <scheme val="minor"/>
      </rPr>
      <t>재생성할</t>
    </r>
    <r>
      <rPr>
        <sz val="12"/>
        <color theme="1"/>
        <rFont val="ＭＳ Ｐゴシック"/>
        <family val="2"/>
        <scheme val="minor"/>
      </rPr>
      <t xml:space="preserve"> </t>
    </r>
    <r>
      <rPr>
        <sz val="12"/>
        <color theme="1"/>
        <rFont val="ＭＳ Ｐゴシック"/>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</si>
  <si>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</si>
  <si>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</si>
  <si>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</si>
  <si>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</si>
  <si>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</si>
  <si>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</si>
  <si>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</si>
  <si>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</si>
  <si>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</si>
  <si>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</si>
  <si>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</si>
  <si>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</si>
  <si>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</si>
  <si>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</si>
  <si>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</si>
  <si>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</si>
  <si>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</si>
  <si>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</si>
  <si>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</si>
  <si>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</si>
  <si>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</si>
  <si>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</si>
  <si>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</si>
  <si>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</si>
  <si>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</si>
  <si>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</si>
  <si>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</si>
  <si>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</si>
  <si>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</si>
  <si>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</si>
  <si>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</si>
  <si>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</si>
  <si>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</si>
  <si>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</si>
  <si>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</si>
  <si>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</si>
  <si>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</si>
  <si>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</si>
  <si>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</si>
  <si>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</si>
  <si>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</si>
  <si>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</si>
  <si>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</si>
  <si>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</si>
  <si>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</si>
  <si>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</si>
  <si>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</si>
  <si>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</si>
  <si>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</si>
  <si>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</si>
  <si>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</si>
  <si>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</si>
  <si>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</si>
  <si>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</si>
  <si>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</si>
  <si>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</si>
  <si>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</si>
  <si>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</si>
  <si>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</si>
  <si>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</si>
  <si>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</si>
  <si>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</si>
  <si>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</si>
  <si>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</si>
  <si>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</si>
  <si>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</si>
  <si>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</si>
  <si>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</si>
  <si>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</si>
  <si>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</si>
  <si>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</si>
  <si>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</si>
  <si>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</si>
  <si>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</si>
  <si>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</si>
  <si>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</si>
  <si>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</si>
  <si>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</si>
  <si>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</si>
  <si>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</si>
  <si>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</si>
  <si>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</si>
  <si>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</si>
  <si>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</si>
  <si>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</si>
  <si>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</si>
  <si>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</si>
  <si>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</si>
  <si>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</si>
  <si>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ＭＳ Ｐゴシック"/>
        <family val="2"/>
        <scheme val="minor"/>
      </rPr>
      <t xml:space="preserve"> </t>
    </r>
    <r>
      <rPr>
        <strike/>
        <sz val="12"/>
        <color theme="1"/>
        <rFont val="ＭＳ Ｐゴシック"/>
        <family val="3"/>
        <charset val="129"/>
        <scheme val="minor"/>
      </rPr>
      <t>균등하게</t>
    </r>
    <r>
      <rPr>
        <strike/>
        <sz val="12"/>
        <color theme="1"/>
        <rFont val="ＭＳ Ｐゴシック"/>
        <family val="2"/>
        <scheme val="minor"/>
      </rPr>
      <t xml:space="preserve"> </t>
    </r>
    <r>
      <rPr>
        <strike/>
        <sz val="12"/>
        <color theme="1"/>
        <rFont val="ＭＳ Ｐゴシック"/>
        <family val="3"/>
        <charset val="129"/>
        <scheme val="minor"/>
      </rPr>
      <t>분포하는가</t>
    </r>
    <r>
      <rPr>
        <strike/>
        <sz val="12"/>
        <color theme="1"/>
        <rFont val="ＭＳ Ｐゴシック"/>
        <family val="2"/>
        <scheme val="minor"/>
      </rPr>
      <t>?</t>
    </r>
    <phoneticPr fontId="7"/>
  </si>
  <si>
    <r>
      <rPr>
        <strike/>
        <sz val="12"/>
        <color theme="1"/>
        <rFont val="ＭＳ Ｐゴシック"/>
        <family val="3"/>
        <charset val="129"/>
        <scheme val="minor"/>
      </rPr>
      <t>월별흑자일수의</t>
    </r>
    <r>
      <rPr>
        <strike/>
        <sz val="12"/>
        <color theme="1"/>
        <rFont val="ＭＳ Ｐゴシック"/>
        <family val="2"/>
        <scheme val="minor"/>
      </rPr>
      <t xml:space="preserve"> </t>
    </r>
    <r>
      <rPr>
        <strike/>
        <sz val="12"/>
        <color theme="1"/>
        <rFont val="ＭＳ Ｐゴシック"/>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</si>
  <si>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</si>
  <si>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</si>
  <si>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</si>
  <si>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</si>
  <si>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ＭＳ Ｐゴシック"/>
        <family val="3"/>
        <charset val="129"/>
        <scheme val="minor"/>
      </rPr>
      <t xml:space="preserve"> </t>
    </r>
    <r>
      <rPr>
        <sz val="12"/>
        <color theme="1"/>
        <rFont val="ＭＳ Ｐゴシック"/>
        <family val="3"/>
        <charset val="129"/>
        <scheme val="minor"/>
      </rPr>
      <t>수익금</t>
    </r>
    <r>
      <rPr>
        <sz val="12"/>
        <color theme="1"/>
        <rFont val="ＭＳ Ｐゴシック"/>
        <family val="3"/>
        <charset val="129"/>
        <scheme val="minor"/>
      </rPr>
      <t xml:space="preserve"> </t>
    </r>
    <r>
      <rPr>
        <sz val="12"/>
        <color theme="1"/>
        <rFont val="ＭＳ Ｐゴシック"/>
        <family val="3"/>
        <charset val="129"/>
        <scheme val="minor"/>
      </rPr>
      <t>평균의</t>
    </r>
    <r>
      <rPr>
        <sz val="12"/>
        <color theme="1"/>
        <rFont val="ＭＳ Ｐゴシック"/>
        <family val="3"/>
        <charset val="129"/>
        <scheme val="minor"/>
      </rPr>
      <t xml:space="preserve"> </t>
    </r>
    <r>
      <rPr>
        <sz val="12"/>
        <color theme="1"/>
        <rFont val="ＭＳ Ｐゴシック"/>
        <family val="3"/>
        <charset val="129"/>
        <scheme val="minor"/>
      </rPr>
      <t>표준</t>
    </r>
    <r>
      <rPr>
        <sz val="12"/>
        <color theme="1"/>
        <rFont val="ＭＳ Ｐゴシック"/>
        <family val="3"/>
        <charset val="129"/>
        <scheme val="minor"/>
      </rPr>
      <t xml:space="preserve"> </t>
    </r>
    <r>
      <rPr>
        <sz val="12"/>
        <color theme="1"/>
        <rFont val="ＭＳ Ｐゴシック"/>
        <family val="3"/>
        <charset val="129"/>
        <scheme val="minor"/>
      </rPr>
      <t>편차의</t>
    </r>
    <r>
      <rPr>
        <sz val="12"/>
        <color theme="1"/>
        <rFont val="ＭＳ Ｐゴシック"/>
        <family val="3"/>
        <charset val="129"/>
        <scheme val="minor"/>
      </rPr>
      <t xml:space="preserve"> </t>
    </r>
    <r>
      <rPr>
        <sz val="12"/>
        <color theme="1"/>
        <rFont val="ＭＳ Ｐゴシック"/>
        <family val="3"/>
        <charset val="129"/>
        <scheme val="minor"/>
      </rPr>
      <t>평균대비</t>
    </r>
    <r>
      <rPr>
        <sz val="12"/>
        <color theme="1"/>
        <rFont val="ＭＳ Ｐゴシック"/>
        <family val="3"/>
        <charset val="129"/>
        <scheme val="minor"/>
      </rPr>
      <t xml:space="preserve"> </t>
    </r>
    <r>
      <rPr>
        <sz val="12"/>
        <color theme="1"/>
        <rFont val="ＭＳ Ｐゴシック"/>
        <family val="3"/>
        <charset val="129"/>
        <scheme val="minor"/>
      </rPr>
      <t>비율</t>
    </r>
    <phoneticPr fontId="7"/>
  </si>
  <si>
    <t>월별 투표횟수 평균의 표준편차의 평균대비 비율</t>
    <phoneticPr fontId="7"/>
  </si>
  <si>
    <r>
      <t xml:space="preserve">rank_ext </t>
    </r>
    <r>
      <rPr>
        <sz val="12"/>
        <color theme="1"/>
        <rFont val="ＭＳ Ｐゴシック"/>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</si>
  <si>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</si>
  <si>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</si>
  <si>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</si>
  <si>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</si>
  <si>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ＭＳ Ｐゴシック"/>
        <family val="3"/>
        <charset val="129"/>
        <scheme val="minor"/>
      </rPr>
      <t>데이터</t>
    </r>
    <r>
      <rPr>
        <sz val="12"/>
        <color rgb="FFFF0000"/>
        <rFont val="ＭＳ Ｐゴシック"/>
        <family val="2"/>
        <scheme val="minor"/>
      </rPr>
      <t xml:space="preserve"> </t>
    </r>
    <r>
      <rPr>
        <sz val="12"/>
        <color rgb="FFFF0000"/>
        <rFont val="ＭＳ Ｐゴシック"/>
        <family val="3"/>
        <charset val="129"/>
        <scheme val="minor"/>
      </rPr>
      <t>누적적으로</t>
    </r>
    <r>
      <rPr>
        <sz val="12"/>
        <color rgb="FFFF0000"/>
        <rFont val="ＭＳ Ｐゴシック"/>
        <family val="2"/>
        <scheme val="minor"/>
      </rPr>
      <t xml:space="preserve"> </t>
    </r>
    <r>
      <rPr>
        <sz val="12"/>
        <color rgb="FFFF0000"/>
        <rFont val="ＭＳ Ｐゴシック"/>
        <family val="3"/>
        <charset val="129"/>
        <scheme val="minor"/>
      </rPr>
      <t>모델생성하는</t>
    </r>
    <r>
      <rPr>
        <sz val="12"/>
        <color rgb="FFFF0000"/>
        <rFont val="ＭＳ Ｐゴシック"/>
        <family val="2"/>
        <scheme val="minor"/>
      </rPr>
      <t xml:space="preserve"> </t>
    </r>
    <r>
      <rPr>
        <sz val="12"/>
        <color rgb="FFFF0000"/>
        <rFont val="ＭＳ Ｐゴシック"/>
        <family val="3"/>
        <charset val="129"/>
        <scheme val="minor"/>
      </rPr>
      <t>것은</t>
    </r>
    <r>
      <rPr>
        <sz val="12"/>
        <color rgb="FFFF0000"/>
        <rFont val="ＭＳ Ｐゴシック"/>
        <family val="2"/>
        <scheme val="minor"/>
      </rPr>
      <t xml:space="preserve"> </t>
    </r>
    <r>
      <rPr>
        <sz val="12"/>
        <color rgb="FFFF0000"/>
        <rFont val="ＭＳ Ｐゴシック"/>
        <family val="3"/>
        <charset val="129"/>
        <scheme val="minor"/>
      </rPr>
      <t>미세한</t>
    </r>
    <r>
      <rPr>
        <sz val="12"/>
        <color rgb="FFFF0000"/>
        <rFont val="ＭＳ Ｐゴシック"/>
        <family val="2"/>
        <scheme val="minor"/>
      </rPr>
      <t xml:space="preserve"> </t>
    </r>
    <r>
      <rPr>
        <sz val="12"/>
        <color rgb="FFFF0000"/>
        <rFont val="ＭＳ Ｐゴシック"/>
        <family val="3"/>
        <charset val="129"/>
        <scheme val="minor"/>
      </rPr>
      <t>수익성능차이가</t>
    </r>
    <r>
      <rPr>
        <sz val="12"/>
        <color rgb="FFFF0000"/>
        <rFont val="ＭＳ Ｐゴシック"/>
        <family val="2"/>
        <scheme val="minor"/>
      </rPr>
      <t xml:space="preserve"> </t>
    </r>
    <r>
      <rPr>
        <sz val="12"/>
        <color rgb="FFFF0000"/>
        <rFont val="ＭＳ Ｐゴシック"/>
        <family val="3"/>
        <charset val="129"/>
        <scheme val="minor"/>
      </rPr>
      <t>보이지만</t>
    </r>
    <r>
      <rPr>
        <sz val="12"/>
        <color rgb="FFFF0000"/>
        <rFont val="ＭＳ Ｐゴシック"/>
        <family val="2"/>
        <scheme val="minor"/>
      </rPr>
      <t xml:space="preserve"> </t>
    </r>
    <r>
      <rPr>
        <sz val="12"/>
        <color rgb="FFFF0000"/>
        <rFont val="ＭＳ Ｐゴシック"/>
        <family val="3"/>
        <charset val="129"/>
        <scheme val="minor"/>
      </rPr>
      <t>무시하기로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t>
    </r>
    <phoneticPr fontId="7"/>
  </si>
  <si>
    <t>20200105</t>
    <phoneticPr fontId="7"/>
  </si>
  <si>
    <r>
      <t>rec_race</t>
    </r>
    <r>
      <rPr>
        <sz val="12"/>
        <color theme="1"/>
        <rFont val="ＭＳ Ｐゴシック"/>
        <family val="3"/>
        <charset val="129"/>
        <scheme val="minor"/>
      </rPr>
      <t>에서</t>
    </r>
    <r>
      <rPr>
        <sz val="12"/>
        <color theme="1"/>
        <rFont val="ＭＳ Ｐゴシック"/>
        <family val="2"/>
        <scheme val="minor"/>
      </rPr>
      <t xml:space="preserve"> ymd='20180415' </t>
    </r>
    <r>
      <rPr>
        <sz val="12"/>
        <color theme="1"/>
        <rFont val="ＭＳ Ｐゴシック"/>
        <family val="3"/>
        <charset val="129"/>
        <scheme val="minor"/>
      </rPr>
      <t>레코드</t>
    </r>
    <r>
      <rPr>
        <sz val="12"/>
        <color theme="1"/>
        <rFont val="ＭＳ Ｐゴシック"/>
        <family val="2"/>
        <scheme val="minor"/>
      </rPr>
      <t xml:space="preserve"> 177</t>
    </r>
    <r>
      <rPr>
        <sz val="12"/>
        <color theme="1"/>
        <rFont val="ＭＳ Ｐゴシック"/>
        <family val="3"/>
        <charset val="129"/>
        <scheme val="minor"/>
      </rPr>
      <t>건</t>
    </r>
    <r>
      <rPr>
        <sz val="12"/>
        <color theme="1"/>
        <rFont val="ＭＳ Ｐゴシック"/>
        <family val="2"/>
        <scheme val="minor"/>
      </rPr>
      <t xml:space="preserve"> </t>
    </r>
    <r>
      <rPr>
        <sz val="12"/>
        <color theme="1"/>
        <rFont val="ＭＳ Ｐゴシック"/>
        <family val="3"/>
        <charset val="129"/>
        <scheme val="minor"/>
      </rPr>
      <t>삭제했다</t>
    </r>
    <r>
      <rPr>
        <sz val="12"/>
        <color theme="1"/>
        <rFont val="ＭＳ Ｐゴシック"/>
        <family val="2"/>
        <scheme val="minor"/>
      </rPr>
      <t>. Racetype, wakulevellist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공백이고</t>
    </r>
    <r>
      <rPr>
        <sz val="12"/>
        <color theme="1"/>
        <rFont val="ＭＳ Ｐゴシック"/>
        <family val="2"/>
        <scheme val="minor"/>
      </rPr>
      <t xml:space="preserve"> alevelcount</t>
    </r>
    <r>
      <rPr>
        <sz val="12"/>
        <color theme="1"/>
        <rFont val="ＭＳ Ｐゴシック"/>
        <family val="3"/>
        <charset val="129"/>
        <scheme val="minor"/>
      </rPr>
      <t>가</t>
    </r>
    <r>
      <rPr>
        <sz val="12"/>
        <color theme="1"/>
        <rFont val="ＭＳ Ｐゴシック"/>
        <family val="2"/>
        <scheme val="minor"/>
      </rPr>
      <t xml:space="preserve"> -1</t>
    </r>
    <r>
      <rPr>
        <sz val="12"/>
        <color theme="1"/>
        <rFont val="ＭＳ Ｐゴシック"/>
        <family val="3"/>
        <charset val="129"/>
        <scheme val="minor"/>
      </rPr>
      <t>임</t>
    </r>
    <phoneticPr fontId="7"/>
  </si>
  <si>
    <t>20200107</t>
    <phoneticPr fontId="7"/>
  </si>
  <si>
    <r>
      <t>rank_table_generator_form2t2_23</t>
    </r>
    <r>
      <rPr>
        <sz val="12"/>
        <color theme="1"/>
        <rFont val="ＭＳ Ｐゴシック"/>
        <family val="3"/>
        <charset val="129"/>
        <scheme val="minor"/>
      </rPr>
      <t>수정했다</t>
    </r>
    <phoneticPr fontId="7"/>
  </si>
  <si>
    <r>
      <t xml:space="preserve"> -&gt;  rank_ext_generator</t>
    </r>
    <r>
      <rPr>
        <sz val="12"/>
        <color theme="1"/>
        <rFont val="ＭＳ Ｐゴシック"/>
        <family val="3"/>
        <charset val="129"/>
        <scheme val="minor"/>
      </rPr>
      <t>전체</t>
    </r>
    <r>
      <rPr>
        <sz val="12"/>
        <color theme="1"/>
        <rFont val="ＭＳ Ｐゴシック"/>
        <family val="2"/>
        <scheme val="minor"/>
      </rPr>
      <t xml:space="preserve"> </t>
    </r>
    <r>
      <rPr>
        <sz val="12"/>
        <color theme="1"/>
        <rFont val="ＭＳ Ｐゴシック"/>
        <family val="3"/>
        <charset val="129"/>
        <scheme val="minor"/>
      </rPr>
      <t>재실행할</t>
    </r>
    <r>
      <rPr>
        <sz val="12"/>
        <color theme="1"/>
        <rFont val="ＭＳ Ｐゴシック"/>
        <family val="2"/>
        <scheme val="minor"/>
      </rPr>
      <t xml:space="preserve"> </t>
    </r>
    <r>
      <rPr>
        <sz val="12"/>
        <color theme="1"/>
        <rFont val="ＭＳ Ｐゴシック"/>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</si>
  <si>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</si>
  <si>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</si>
  <si>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</si>
  <si>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</si>
  <si>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</si>
  <si>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</si>
  <si>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</si>
  <si>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</si>
  <si>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</si>
  <si>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합치고</t>
    </r>
    <r>
      <rPr>
        <sz val="12"/>
        <color theme="1"/>
        <rFont val="ＭＳ Ｐゴシック"/>
        <family val="2"/>
        <scheme val="minor"/>
      </rPr>
      <t xml:space="preserve"> filterbayes, bayes</t>
    </r>
    <r>
      <rPr>
        <sz val="12"/>
        <color theme="1"/>
        <rFont val="ＭＳ Ｐゴシック"/>
        <family val="3"/>
        <charset val="129"/>
        <scheme val="minor"/>
      </rPr>
      <t>일때</t>
    </r>
    <r>
      <rPr>
        <sz val="12"/>
        <color theme="1"/>
        <rFont val="ＭＳ Ｐゴシック"/>
        <family val="2"/>
        <scheme val="minor"/>
      </rPr>
      <t xml:space="preserve"> </t>
    </r>
    <r>
      <rPr>
        <sz val="12"/>
        <color theme="1"/>
        <rFont val="ＭＳ Ｐゴシック"/>
        <family val="3"/>
        <charset val="129"/>
        <scheme val="minor"/>
      </rPr>
      <t>성능실험</t>
    </r>
    <r>
      <rPr>
        <sz val="12"/>
        <color theme="1"/>
        <rFont val="ＭＳ Ｐゴシック"/>
        <family val="2"/>
        <scheme val="minor"/>
      </rPr>
      <t xml:space="preserve"> -&gt; </t>
    </r>
    <r>
      <rPr>
        <sz val="12"/>
        <color theme="1"/>
        <rFont val="ＭＳ Ｐゴシック"/>
        <family val="3"/>
        <charset val="129"/>
        <scheme val="minor"/>
      </rPr>
      <t>실험</t>
    </r>
    <r>
      <rPr>
        <sz val="12"/>
        <color theme="1"/>
        <rFont val="ＭＳ Ｐゴシック"/>
        <family val="2"/>
        <scheme val="minor"/>
      </rPr>
      <t xml:space="preserve"> 200128</t>
    </r>
    <r>
      <rPr>
        <sz val="12"/>
        <color theme="1"/>
        <rFont val="ＭＳ Ｐゴシック"/>
        <family val="3"/>
        <charset val="129"/>
        <scheme val="minor"/>
      </rPr>
      <t>탭</t>
    </r>
    <phoneticPr fontId="7"/>
  </si>
  <si>
    <r>
      <t>entry+ranknation</t>
    </r>
    <r>
      <rPr>
        <sz val="12"/>
        <color rgb="FFFF0000"/>
        <rFont val="ＭＳ Ｐゴシック"/>
        <family val="3"/>
        <charset val="129"/>
        <scheme val="minor"/>
      </rPr>
      <t>속성에</t>
    </r>
    <r>
      <rPr>
        <sz val="12"/>
        <color rgb="FFFF0000"/>
        <rFont val="ＭＳ Ｐゴシック"/>
        <family val="2"/>
        <scheme val="minor"/>
      </rPr>
      <t xml:space="preserve"> bayes, filterbayes</t>
    </r>
    <r>
      <rPr>
        <sz val="12"/>
        <color rgb="FFFF0000"/>
        <rFont val="ＭＳ Ｐゴシック"/>
        <family val="3"/>
        <charset val="129"/>
        <scheme val="minor"/>
      </rPr>
      <t>각각</t>
    </r>
    <r>
      <rPr>
        <sz val="12"/>
        <color rgb="FFFF0000"/>
        <rFont val="ＭＳ Ｐゴシック"/>
        <family val="2"/>
        <scheme val="minor"/>
      </rPr>
      <t xml:space="preserve"> </t>
    </r>
    <r>
      <rPr>
        <sz val="12"/>
        <color rgb="FFFF0000"/>
        <rFont val="ＭＳ Ｐゴシック"/>
        <family val="3"/>
        <charset val="129"/>
        <scheme val="minor"/>
      </rPr>
      <t>모델화하는</t>
    </r>
    <r>
      <rPr>
        <sz val="12"/>
        <color rgb="FFFF0000"/>
        <rFont val="ＭＳ Ｐゴシック"/>
        <family val="2"/>
        <scheme val="minor"/>
      </rPr>
      <t xml:space="preserve"> </t>
    </r>
    <r>
      <rPr>
        <sz val="12"/>
        <color rgb="FFFF0000"/>
        <rFont val="ＭＳ Ｐゴシック"/>
        <family val="3"/>
        <charset val="129"/>
        <scheme val="minor"/>
      </rPr>
      <t>것은</t>
    </r>
    <r>
      <rPr>
        <sz val="12"/>
        <color rgb="FFFF0000"/>
        <rFont val="ＭＳ Ｐゴシック"/>
        <family val="2"/>
        <scheme val="minor"/>
      </rPr>
      <t xml:space="preserve"> </t>
    </r>
    <r>
      <rPr>
        <sz val="12"/>
        <color rgb="FFFF0000"/>
        <rFont val="ＭＳ Ｐゴシック"/>
        <family val="3"/>
        <charset val="129"/>
        <scheme val="minor"/>
      </rPr>
      <t>시뮬레이션</t>
    </r>
    <r>
      <rPr>
        <sz val="12"/>
        <color rgb="FFFF0000"/>
        <rFont val="ＭＳ Ｐゴシック"/>
        <family val="2"/>
        <scheme val="minor"/>
      </rPr>
      <t xml:space="preserve"> </t>
    </r>
    <r>
      <rPr>
        <sz val="12"/>
        <color rgb="FFFF0000"/>
        <rFont val="ＭＳ Ｐゴシック"/>
        <family val="3"/>
        <charset val="129"/>
        <scheme val="minor"/>
      </rPr>
      <t>해볼만</t>
    </r>
    <r>
      <rPr>
        <sz val="12"/>
        <color rgb="FFFF0000"/>
        <rFont val="ＭＳ Ｐゴシック"/>
        <family val="2"/>
        <scheme val="minor"/>
      </rPr>
      <t xml:space="preserve"> </t>
    </r>
    <r>
      <rPr>
        <sz val="12"/>
        <color rgb="FFFF0000"/>
        <rFont val="ＭＳ Ｐゴシック"/>
        <family val="3"/>
        <charset val="129"/>
        <scheme val="minor"/>
      </rPr>
      <t>하다</t>
    </r>
    <phoneticPr fontId="7"/>
  </si>
  <si>
    <r>
      <t>rank4</t>
    </r>
    <r>
      <rPr>
        <sz val="12"/>
        <color theme="1"/>
        <rFont val="ＭＳ Ｐゴシック"/>
        <family val="3"/>
        <charset val="129"/>
        <scheme val="minor"/>
      </rPr>
      <t>를</t>
    </r>
    <r>
      <rPr>
        <sz val="12"/>
        <color theme="1"/>
        <rFont val="ＭＳ Ｐゴシック"/>
        <family val="2"/>
        <scheme val="minor"/>
      </rPr>
      <t xml:space="preserve"> waku</t>
    </r>
    <r>
      <rPr>
        <sz val="12"/>
        <color theme="1"/>
        <rFont val="ＭＳ Ｐゴシック"/>
        <family val="3"/>
        <charset val="129"/>
        <scheme val="minor"/>
      </rPr>
      <t>패턴에</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phoneticPr fontId="7"/>
  </si>
  <si>
    <r>
      <t>속성패턴의</t>
    </r>
    <r>
      <rPr>
        <sz val="12"/>
        <color theme="1"/>
        <rFont val="ＭＳ Ｐゴシック"/>
        <family val="2"/>
        <scheme val="minor"/>
      </rPr>
      <t xml:space="preserve"> </t>
    </r>
    <r>
      <rPr>
        <sz val="12"/>
        <color theme="1"/>
        <rFont val="ＭＳ Ｐゴシック"/>
        <family val="3"/>
        <charset val="129"/>
        <scheme val="minor"/>
      </rPr>
      <t>종류를</t>
    </r>
    <r>
      <rPr>
        <sz val="12"/>
        <color theme="1"/>
        <rFont val="ＭＳ Ｐゴシック"/>
        <family val="2"/>
        <scheme val="minor"/>
      </rPr>
      <t xml:space="preserve"> </t>
    </r>
    <r>
      <rPr>
        <sz val="12"/>
        <color theme="1"/>
        <rFont val="ＭＳ Ｐゴシック"/>
        <family val="3"/>
        <charset val="129"/>
        <scheme val="minor"/>
      </rPr>
      <t>추가한다</t>
    </r>
    <phoneticPr fontId="7"/>
  </si>
  <si>
    <r>
      <t>expr05</t>
    </r>
    <r>
      <rPr>
        <b/>
        <sz val="12"/>
        <color theme="1"/>
        <rFont val="ＭＳ Ｐゴシック"/>
        <family val="3"/>
        <charset val="129"/>
        <scheme val="minor"/>
      </rPr>
      <t>실험</t>
    </r>
    <r>
      <rPr>
        <b/>
        <sz val="12"/>
        <color theme="1"/>
        <rFont val="ＭＳ Ｐゴシック"/>
        <family val="2"/>
        <scheme val="minor"/>
      </rPr>
      <t xml:space="preserve"> </t>
    </r>
    <r>
      <rPr>
        <b/>
        <sz val="12"/>
        <color theme="1"/>
        <rFont val="ＭＳ Ｐゴシック"/>
        <family val="3"/>
        <charset val="129"/>
        <scheme val="minor"/>
      </rPr>
      <t>전략</t>
    </r>
    <phoneticPr fontId="7"/>
  </si>
  <si>
    <r>
      <t>rank_metric</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추가할</t>
    </r>
    <r>
      <rPr>
        <b/>
        <sz val="12"/>
        <color theme="1"/>
        <rFont val="ＭＳ Ｐゴシック"/>
        <family val="2"/>
        <scheme val="minor"/>
      </rPr>
      <t xml:space="preserve"> </t>
    </r>
    <r>
      <rPr>
        <b/>
        <sz val="12"/>
        <color theme="1"/>
        <rFont val="ＭＳ Ｐゴシック"/>
        <family val="3"/>
        <charset val="129"/>
        <scheme val="minor"/>
      </rPr>
      <t>항목</t>
    </r>
    <phoneticPr fontId="7"/>
  </si>
  <si>
    <r>
      <t>챔피언과</t>
    </r>
    <r>
      <rPr>
        <b/>
        <sz val="12"/>
        <color theme="1"/>
        <rFont val="ＭＳ Ｐゴシック"/>
        <family val="2"/>
        <scheme val="minor"/>
      </rPr>
      <t xml:space="preserve"> </t>
    </r>
    <r>
      <rPr>
        <b/>
        <sz val="12"/>
        <color theme="1"/>
        <rFont val="ＭＳ Ｐゴシック"/>
        <family val="3"/>
        <charset val="129"/>
        <scheme val="minor"/>
      </rPr>
      <t>다크호스에</t>
    </r>
    <r>
      <rPr>
        <b/>
        <sz val="12"/>
        <color theme="1"/>
        <rFont val="ＭＳ Ｐゴシック"/>
        <family val="2"/>
        <scheme val="minor"/>
      </rPr>
      <t xml:space="preserve"> </t>
    </r>
    <r>
      <rPr>
        <b/>
        <sz val="12"/>
        <color theme="1"/>
        <rFont val="ＭＳ Ｐゴシック"/>
        <family val="3"/>
        <charset val="129"/>
        <scheme val="minor"/>
      </rPr>
      <t>따른</t>
    </r>
    <r>
      <rPr>
        <b/>
        <sz val="12"/>
        <color theme="1"/>
        <rFont val="ＭＳ Ｐゴシック"/>
        <family val="2"/>
        <scheme val="minor"/>
      </rPr>
      <t xml:space="preserve"> </t>
    </r>
    <r>
      <rPr>
        <b/>
        <sz val="12"/>
        <color theme="1"/>
        <rFont val="ＭＳ Ｐゴシック"/>
        <family val="3"/>
        <charset val="129"/>
        <scheme val="minor"/>
      </rPr>
      <t>가중치</t>
    </r>
    <r>
      <rPr>
        <b/>
        <sz val="12"/>
        <color theme="1"/>
        <rFont val="ＭＳ Ｐゴシック"/>
        <family val="2"/>
        <scheme val="minor"/>
      </rPr>
      <t xml:space="preserve"> </t>
    </r>
    <r>
      <rPr>
        <b/>
        <sz val="12"/>
        <color theme="1"/>
        <rFont val="ＭＳ Ｐゴシック"/>
        <family val="3"/>
        <charset val="129"/>
        <scheme val="minor"/>
      </rPr>
      <t>전략</t>
    </r>
    <phoneticPr fontId="7"/>
  </si>
  <si>
    <r>
      <t>else로</t>
    </r>
    <r>
      <rPr>
        <sz val="12"/>
        <color rgb="FFFF0000"/>
        <rFont val="ＭＳ Ｐゴシック"/>
        <family val="2"/>
        <scheme val="minor"/>
      </rPr>
      <t xml:space="preserve"> </t>
    </r>
    <r>
      <rPr>
        <sz val="12"/>
        <color rgb="FFFF0000"/>
        <rFont val="ＭＳ Ｐゴシック"/>
        <family val="3"/>
        <charset val="129"/>
        <scheme val="minor"/>
      </rPr>
      <t>묶는</t>
    </r>
    <r>
      <rPr>
        <sz val="12"/>
        <color rgb="FFFF0000"/>
        <rFont val="ＭＳ Ｐゴシック"/>
        <family val="2"/>
        <scheme val="minor"/>
      </rPr>
      <t xml:space="preserve"> </t>
    </r>
    <r>
      <rPr>
        <sz val="12"/>
        <color rgb="FFFF0000"/>
        <rFont val="ＭＳ Ｐゴシック"/>
        <family val="3"/>
        <charset val="129"/>
        <scheme val="minor"/>
      </rPr>
      <t>전략은</t>
    </r>
    <r>
      <rPr>
        <sz val="12"/>
        <color rgb="FFFF0000"/>
        <rFont val="ＭＳ Ｐゴシック"/>
        <family val="2"/>
        <scheme val="minor"/>
      </rPr>
      <t xml:space="preserve"> </t>
    </r>
    <r>
      <rPr>
        <sz val="12"/>
        <color rgb="FFFF0000"/>
        <rFont val="ＭＳ Ｐゴシック"/>
        <family val="3"/>
        <charset val="129"/>
        <scheme val="minor"/>
      </rPr>
      <t>적중율이</t>
    </r>
    <r>
      <rPr>
        <sz val="12"/>
        <color rgb="FFFF0000"/>
        <rFont val="ＭＳ Ｐゴシック"/>
        <family val="2"/>
        <scheme val="minor"/>
      </rPr>
      <t xml:space="preserve"> </t>
    </r>
    <r>
      <rPr>
        <sz val="12"/>
        <color rgb="FFFF0000"/>
        <rFont val="ＭＳ Ｐゴシック"/>
        <family val="3"/>
        <charset val="129"/>
        <scheme val="minor"/>
      </rPr>
      <t>나쁘다</t>
    </r>
    <phoneticPr fontId="7"/>
  </si>
  <si>
    <r>
      <t>entry+ranknationrate, filterbayes로</t>
    </r>
    <r>
      <rPr>
        <sz val="12"/>
        <color theme="1"/>
        <rFont val="ＭＳ Ｐゴシック"/>
        <family val="2"/>
        <scheme val="minor"/>
      </rPr>
      <t xml:space="preserve"> </t>
    </r>
    <r>
      <rPr>
        <sz val="12"/>
        <color theme="1"/>
        <rFont val="ＭＳ Ｐゴシック"/>
        <family val="3"/>
        <charset val="129"/>
        <scheme val="minor"/>
      </rPr>
      <t>획일화한다</t>
    </r>
    <phoneticPr fontId="7"/>
  </si>
  <si>
    <r>
      <t>속성패턴</t>
    </r>
    <r>
      <rPr>
        <strike/>
        <sz val="12"/>
        <color theme="1"/>
        <rFont val="ＭＳ Ｐゴシック"/>
        <family val="2"/>
        <scheme val="minor"/>
      </rPr>
      <t xml:space="preserve"> </t>
    </r>
    <r>
      <rPr>
        <strike/>
        <sz val="12"/>
        <color theme="1"/>
        <rFont val="ＭＳ Ｐゴシック"/>
        <family val="3"/>
        <charset val="129"/>
        <scheme val="minor"/>
      </rPr>
      <t>은</t>
    </r>
    <r>
      <rPr>
        <strike/>
        <sz val="12"/>
        <color theme="1"/>
        <rFont val="ＭＳ Ｐゴシック"/>
        <family val="2"/>
        <scheme val="minor"/>
      </rPr>
      <t xml:space="preserve"> 2</t>
    </r>
    <r>
      <rPr>
        <strike/>
        <sz val="12"/>
        <color theme="1"/>
        <rFont val="ＭＳ Ｐゴシック"/>
        <family val="3"/>
        <charset val="129"/>
        <scheme val="minor"/>
      </rPr>
      <t>단계조합으로</t>
    </r>
    <r>
      <rPr>
        <strike/>
        <sz val="12"/>
        <color theme="1"/>
        <rFont val="ＭＳ Ｐゴシック"/>
        <family val="2"/>
        <scheme val="minor"/>
      </rPr>
      <t xml:space="preserve"> </t>
    </r>
    <r>
      <rPr>
        <strike/>
        <sz val="12"/>
        <color theme="1"/>
        <rFont val="ＭＳ Ｐゴシック"/>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</si>
  <si>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</si>
  <si>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</si>
  <si>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</si>
  <si>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</si>
  <si>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</si>
  <si>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</si>
  <si>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</si>
  <si>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</si>
  <si>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</si>
  <si>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</si>
  <si>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</si>
  <si>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</si>
  <si>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</si>
  <si>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</si>
  <si>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</si>
  <si>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</si>
  <si>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</si>
  <si>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</si>
  <si>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</si>
  <si>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</si>
  <si>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</si>
  <si>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</si>
  <si>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</si>
  <si>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</si>
  <si>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</si>
  <si>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</si>
  <si>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전체일수가</t>
    </r>
    <r>
      <rPr>
        <sz val="12"/>
        <color theme="1"/>
        <rFont val="ＭＳ Ｐゴシック"/>
        <family val="2"/>
        <scheme val="minor"/>
      </rPr>
      <t xml:space="preserve"> </t>
    </r>
    <r>
      <rPr>
        <sz val="12"/>
        <color theme="1"/>
        <rFont val="ＭＳ Ｐゴシック"/>
        <family val="3"/>
        <charset val="129"/>
        <scheme val="minor"/>
      </rPr>
      <t>아니라</t>
    </r>
    <r>
      <rPr>
        <sz val="12"/>
        <color theme="1"/>
        <rFont val="ＭＳ Ｐゴシック"/>
        <family val="2"/>
        <scheme val="minor"/>
      </rPr>
      <t xml:space="preserve"> </t>
    </r>
    <r>
      <rPr>
        <sz val="12"/>
        <color theme="1"/>
        <rFont val="ＭＳ Ｐゴシック"/>
        <family val="3"/>
        <charset val="129"/>
        <scheme val="minor"/>
      </rPr>
      <t>패턴단위로</t>
    </r>
    <r>
      <rPr>
        <sz val="12"/>
        <color theme="1"/>
        <rFont val="ＭＳ Ｐゴシック"/>
        <family val="2"/>
        <scheme val="minor"/>
      </rPr>
      <t xml:space="preserve"> </t>
    </r>
    <r>
      <rPr>
        <sz val="12"/>
        <color theme="1"/>
        <rFont val="ＭＳ Ｐゴシック"/>
        <family val="3"/>
        <charset val="129"/>
        <scheme val="minor"/>
      </rPr>
      <t>변경할</t>
    </r>
    <r>
      <rPr>
        <sz val="12"/>
        <color theme="1"/>
        <rFont val="ＭＳ Ｐゴシック"/>
        <family val="2"/>
        <scheme val="minor"/>
      </rPr>
      <t xml:space="preserve"> </t>
    </r>
    <r>
      <rPr>
        <sz val="12"/>
        <color theme="1"/>
        <rFont val="ＭＳ Ｐゴシック"/>
        <family val="3"/>
        <charset val="129"/>
        <scheme val="minor"/>
      </rPr>
      <t>것</t>
    </r>
    <phoneticPr fontId="7"/>
  </si>
  <si>
    <t>20200223</t>
    <phoneticPr fontId="7"/>
  </si>
  <si>
    <r>
      <t xml:space="preserve">java </t>
    </r>
    <r>
      <rPr>
        <sz val="12"/>
        <color theme="1"/>
        <rFont val="ＭＳ Ｐゴシック"/>
        <family val="3"/>
        <charset val="129"/>
        <scheme val="minor"/>
      </rPr>
      <t>시뮬레이터</t>
    </r>
    <r>
      <rPr>
        <sz val="12"/>
        <color theme="1"/>
        <rFont val="ＭＳ Ｐゴシック"/>
        <family val="2"/>
        <scheme val="minor"/>
      </rPr>
      <t xml:space="preserve"> </t>
    </r>
    <r>
      <rPr>
        <sz val="12"/>
        <color theme="1"/>
        <rFont val="ＭＳ Ｐゴシック"/>
        <family val="3"/>
        <charset val="129"/>
        <scheme val="minor"/>
      </rPr>
      <t>검증</t>
    </r>
    <phoneticPr fontId="7"/>
  </si>
  <si>
    <t>특정 월에 대해 sql과 시뮬레이터의 결과를 랭크타입별로 검증해 볼 것</t>
    <phoneticPr fontId="7"/>
  </si>
  <si>
    <r>
      <t>06</t>
    </r>
    <r>
      <rPr>
        <sz val="12"/>
        <color theme="1"/>
        <rFont val="ＭＳ Ｐゴシック"/>
        <family val="3"/>
        <charset val="129"/>
        <scheme val="minor"/>
      </rPr>
      <t>모델에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3</t>
    </r>
    <r>
      <rPr>
        <sz val="12"/>
        <color theme="1"/>
        <rFont val="ＭＳ Ｐゴシック"/>
        <family val="3"/>
        <charset val="129"/>
        <scheme val="minor"/>
      </rPr>
      <t>개월간격과</t>
    </r>
    <r>
      <rPr>
        <sz val="12"/>
        <color theme="1"/>
        <rFont val="ＭＳ Ｐゴシック"/>
        <family val="2"/>
        <scheme val="minor"/>
      </rPr>
      <t xml:space="preserve"> 6</t>
    </r>
    <r>
      <rPr>
        <sz val="12"/>
        <color theme="1"/>
        <rFont val="ＭＳ Ｐゴシック"/>
        <family val="3"/>
        <charset val="129"/>
        <scheme val="minor"/>
      </rPr>
      <t>개월간격의</t>
    </r>
    <r>
      <rPr>
        <sz val="12"/>
        <color theme="1"/>
        <rFont val="ＭＳ Ｐゴシック"/>
        <family val="2"/>
        <scheme val="minor"/>
      </rPr>
      <t xml:space="preserve"> </t>
    </r>
    <r>
      <rPr>
        <sz val="12"/>
        <color theme="1"/>
        <rFont val="ＭＳ Ｐゴシック"/>
        <family val="3"/>
        <charset val="129"/>
        <scheme val="minor"/>
      </rPr>
      <t>성능차이</t>
    </r>
    <r>
      <rPr>
        <sz val="12"/>
        <color theme="1"/>
        <rFont val="ＭＳ Ｐゴシック"/>
        <family val="2"/>
        <scheme val="minor"/>
      </rPr>
      <t xml:space="preserve"> </t>
    </r>
    <r>
      <rPr>
        <sz val="12"/>
        <color theme="1"/>
        <rFont val="ＭＳ Ｐゴシック"/>
        <family val="3"/>
        <charset val="129"/>
        <scheme val="minor"/>
      </rPr>
      <t>검증</t>
    </r>
    <phoneticPr fontId="7"/>
  </si>
  <si>
    <r>
      <t>2019</t>
    </r>
    <r>
      <rPr>
        <sz val="12"/>
        <color theme="1"/>
        <rFont val="ＭＳ Ｐゴシック"/>
        <family val="3"/>
        <charset val="129"/>
        <scheme val="minor"/>
      </rPr>
      <t>년</t>
    </r>
    <r>
      <rPr>
        <sz val="12"/>
        <color theme="1"/>
        <rFont val="ＭＳ Ｐゴシック"/>
        <family val="2"/>
        <scheme val="minor"/>
      </rPr>
      <t xml:space="preserve"> </t>
    </r>
    <r>
      <rPr>
        <sz val="12"/>
        <color theme="1"/>
        <rFont val="ＭＳ Ｐゴシック"/>
        <family val="3"/>
        <charset val="129"/>
        <scheme val="minor"/>
      </rPr>
      <t>반년분의</t>
    </r>
    <r>
      <rPr>
        <sz val="12"/>
        <color theme="1"/>
        <rFont val="ＭＳ Ｐゴシック"/>
        <family val="2"/>
        <scheme val="minor"/>
      </rPr>
      <t xml:space="preserve"> rank_ext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비교해서</t>
    </r>
    <r>
      <rPr>
        <sz val="12"/>
        <color theme="1"/>
        <rFont val="ＭＳ Ｐゴシック"/>
        <family val="2"/>
        <scheme val="minor"/>
      </rPr>
      <t xml:space="preserve"> 3</t>
    </r>
    <r>
      <rPr>
        <sz val="12"/>
        <color theme="1"/>
        <rFont val="ＭＳ Ｐゴシック"/>
        <family val="3"/>
        <charset val="129"/>
        <scheme val="minor"/>
      </rPr>
      <t>개월로</t>
    </r>
    <r>
      <rPr>
        <sz val="12"/>
        <color theme="1"/>
        <rFont val="ＭＳ Ｐゴシック"/>
        <family val="2"/>
        <scheme val="minor"/>
      </rPr>
      <t xml:space="preserve"> </t>
    </r>
    <r>
      <rPr>
        <sz val="12"/>
        <color theme="1"/>
        <rFont val="ＭＳ Ｐゴシック"/>
        <family val="3"/>
        <charset val="129"/>
        <scheme val="minor"/>
      </rPr>
      <t>생성할</t>
    </r>
    <r>
      <rPr>
        <sz val="12"/>
        <color theme="1"/>
        <rFont val="ＭＳ Ｐゴシック"/>
        <family val="2"/>
        <scheme val="minor"/>
      </rPr>
      <t xml:space="preserve"> </t>
    </r>
    <r>
      <rPr>
        <sz val="12"/>
        <color theme="1"/>
        <rFont val="ＭＳ Ｐゴシック"/>
        <family val="3"/>
        <charset val="129"/>
        <scheme val="minor"/>
      </rPr>
      <t>가치가</t>
    </r>
    <r>
      <rPr>
        <sz val="12"/>
        <color theme="1"/>
        <rFont val="ＭＳ Ｐゴシック"/>
        <family val="2"/>
        <scheme val="minor"/>
      </rPr>
      <t xml:space="preserve"> </t>
    </r>
    <r>
      <rPr>
        <sz val="12"/>
        <color theme="1"/>
        <rFont val="ＭＳ Ｐゴシック"/>
        <family val="3"/>
        <charset val="129"/>
        <scheme val="minor"/>
      </rPr>
      <t>있는지</t>
    </r>
    <r>
      <rPr>
        <sz val="12"/>
        <color theme="1"/>
        <rFont val="ＭＳ Ｐゴシック"/>
        <family val="2"/>
        <scheme val="minor"/>
      </rPr>
      <t xml:space="preserve"> </t>
    </r>
    <r>
      <rPr>
        <sz val="12"/>
        <color theme="1"/>
        <rFont val="ＭＳ Ｐゴシック"/>
        <family val="3"/>
        <charset val="129"/>
        <scheme val="minor"/>
      </rPr>
      <t>판정할</t>
    </r>
    <r>
      <rPr>
        <sz val="12"/>
        <color theme="1"/>
        <rFont val="ＭＳ Ｐゴシック"/>
        <family val="2"/>
        <scheme val="minor"/>
      </rPr>
      <t xml:space="preserve"> </t>
    </r>
    <r>
      <rPr>
        <sz val="12"/>
        <color theme="1"/>
        <rFont val="ＭＳ Ｐゴシック"/>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</si>
  <si>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</si>
  <si>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</si>
  <si>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</si>
  <si>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</si>
  <si>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</si>
  <si>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</si>
  <si>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</si>
  <si>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ＭＳ Ｐゴシック"/>
        <family val="3"/>
        <charset val="129"/>
        <scheme val="minor"/>
      </rPr>
      <t>최고적중률인</t>
    </r>
    <r>
      <rPr>
        <sz val="12"/>
        <color theme="1"/>
        <rFont val="ＭＳ Ｐゴシック"/>
        <family val="2"/>
        <scheme val="minor"/>
      </rPr>
      <t xml:space="preserve"> </t>
    </r>
    <r>
      <rPr>
        <sz val="12"/>
        <color theme="1"/>
        <rFont val="ＭＳ Ｐゴシック"/>
        <family val="3"/>
        <charset val="129"/>
        <scheme val="minor"/>
      </rPr>
      <t>놈들에게</t>
    </r>
    <r>
      <rPr>
        <sz val="12"/>
        <color theme="1"/>
        <rFont val="ＭＳ Ｐゴシック"/>
        <family val="2"/>
        <scheme val="minor"/>
      </rPr>
      <t xml:space="preserve"> </t>
    </r>
    <r>
      <rPr>
        <sz val="12"/>
        <color theme="1"/>
        <rFont val="ＭＳ Ｐゴシック"/>
        <family val="3"/>
        <charset val="129"/>
        <scheme val="minor"/>
      </rPr>
      <t>착순</t>
    </r>
    <r>
      <rPr>
        <sz val="12"/>
        <color theme="1"/>
        <rFont val="ＭＳ Ｐゴシック"/>
        <family val="2"/>
        <scheme val="minor"/>
      </rPr>
      <t>2</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수익통계내</t>
    </r>
    <r>
      <rPr>
        <sz val="12"/>
        <color theme="1"/>
        <rFont val="ＭＳ Ｐゴシック"/>
        <family val="3"/>
        <charset val="129"/>
        <scheme val="minor"/>
      </rPr>
      <t>볼</t>
    </r>
    <r>
      <rPr>
        <sz val="12"/>
        <color theme="1"/>
        <rFont val="ＭＳ Ｐゴシック"/>
        <family val="2"/>
        <scheme val="minor"/>
      </rPr>
      <t xml:space="preserve"> </t>
    </r>
    <r>
      <rPr>
        <sz val="12"/>
        <color theme="1"/>
        <rFont val="ＭＳ Ｐゴシック"/>
        <family val="3"/>
        <charset val="129"/>
        <scheme val="minor"/>
      </rPr>
      <t>것</t>
    </r>
    <phoneticPr fontId="7"/>
  </si>
  <si>
    <r>
      <t>1T</t>
    </r>
    <r>
      <rPr>
        <sz val="12"/>
        <color theme="1"/>
        <rFont val="ＭＳ Ｐゴシック"/>
        <family val="3"/>
        <charset val="129"/>
        <scheme val="minor"/>
      </rPr>
      <t>와</t>
    </r>
    <r>
      <rPr>
        <sz val="12"/>
        <color theme="1"/>
        <rFont val="ＭＳ Ｐゴシック"/>
        <family val="2"/>
        <scheme val="minor"/>
      </rPr>
      <t xml:space="preserve"> 2T</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필터를</t>
    </r>
    <r>
      <rPr>
        <sz val="12"/>
        <color theme="1"/>
        <rFont val="ＭＳ Ｐゴシック"/>
        <family val="2"/>
        <scheme val="minor"/>
      </rPr>
      <t xml:space="preserve"> </t>
    </r>
    <r>
      <rPr>
        <sz val="12"/>
        <color theme="1"/>
        <rFont val="ＭＳ Ｐゴシック"/>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</si>
  <si>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</si>
  <si>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</si>
  <si>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</si>
  <si>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</si>
  <si>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ＭＳ Ｐゴシック"/>
        <family val="2"/>
        <scheme val="minor"/>
      </rPr>
      <t xml:space="preserve">  sql</t>
    </r>
    <r>
      <rPr>
        <sz val="12"/>
        <color theme="1"/>
        <rFont val="ＭＳ Ｐゴシック"/>
        <family val="3"/>
        <charset val="129"/>
        <scheme val="minor"/>
      </rPr>
      <t>에</t>
    </r>
    <r>
      <rPr>
        <sz val="12"/>
        <color theme="1"/>
        <rFont val="ＭＳ Ｐゴシック"/>
        <family val="2"/>
        <scheme val="minor"/>
      </rPr>
      <t xml:space="preserve"> incomerate </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조건으로</t>
    </r>
    <r>
      <rPr>
        <sz val="12"/>
        <color theme="1"/>
        <rFont val="ＭＳ Ｐゴシック"/>
        <family val="2"/>
        <scheme val="minor"/>
      </rPr>
      <t xml:space="preserve"> rank_ext</t>
    </r>
    <r>
      <rPr>
        <sz val="12"/>
        <color theme="1"/>
        <rFont val="ＭＳ Ｐゴシック"/>
        <family val="3"/>
        <charset val="129"/>
        <scheme val="minor"/>
      </rPr>
      <t>생성하는</t>
    </r>
    <r>
      <rPr>
        <sz val="12"/>
        <color theme="1"/>
        <rFont val="ＭＳ Ｐゴシック"/>
        <family val="2"/>
        <scheme val="minor"/>
      </rPr>
      <t xml:space="preserve"> </t>
    </r>
    <r>
      <rPr>
        <sz val="12"/>
        <color theme="1"/>
        <rFont val="ＭＳ Ｐゴシック"/>
        <family val="3"/>
        <charset val="129"/>
        <scheme val="minor"/>
      </rPr>
      <t>부분</t>
    </r>
    <r>
      <rPr>
        <sz val="12"/>
        <color theme="1"/>
        <rFont val="ＭＳ Ｐゴシック"/>
        <family val="2"/>
        <scheme val="minor"/>
      </rPr>
      <t xml:space="preserve"> </t>
    </r>
    <r>
      <rPr>
        <sz val="12"/>
        <color theme="1"/>
        <rFont val="ＭＳ Ｐゴシック"/>
        <family val="3"/>
        <charset val="129"/>
        <scheme val="minor"/>
      </rPr>
      <t>삭제할</t>
    </r>
    <r>
      <rPr>
        <sz val="12"/>
        <color theme="1"/>
        <rFont val="ＭＳ Ｐゴシック"/>
        <family val="2"/>
        <scheme val="minor"/>
      </rPr>
      <t xml:space="preserve"> </t>
    </r>
    <r>
      <rPr>
        <sz val="12"/>
        <color theme="1"/>
        <rFont val="ＭＳ Ｐゴシック"/>
        <family val="3"/>
        <charset val="129"/>
        <scheme val="minor"/>
      </rPr>
      <t>것</t>
    </r>
    <phoneticPr fontId="7"/>
  </si>
  <si>
    <r>
      <t xml:space="preserve">&gt; </t>
    </r>
    <r>
      <rPr>
        <sz val="12"/>
        <color theme="1"/>
        <rFont val="ＭＳ Ｐゴシック"/>
        <family val="3"/>
        <charset val="129"/>
        <scheme val="minor"/>
      </rPr>
      <t>기존</t>
    </r>
    <r>
      <rPr>
        <sz val="12"/>
        <color theme="1"/>
        <rFont val="ＭＳ Ｐゴシック"/>
        <family val="2"/>
        <scheme val="minor"/>
      </rPr>
      <t xml:space="preserve"> rank_ext</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안걸린</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같은데</t>
    </r>
    <r>
      <rPr>
        <sz val="12"/>
        <color theme="1"/>
        <rFont val="ＭＳ Ｐゴシック"/>
        <family val="2"/>
        <scheme val="minor"/>
      </rPr>
      <t xml:space="preserve"> </t>
    </r>
    <r>
      <rPr>
        <sz val="12"/>
        <color theme="1"/>
        <rFont val="ＭＳ Ｐゴシック"/>
        <family val="3"/>
        <charset val="129"/>
        <scheme val="minor"/>
      </rPr>
      <t>어떻게</t>
    </r>
    <r>
      <rPr>
        <sz val="12"/>
        <color theme="1"/>
        <rFont val="ＭＳ Ｐゴシック"/>
        <family val="2"/>
        <scheme val="minor"/>
      </rPr>
      <t xml:space="preserve"> </t>
    </r>
    <r>
      <rPr>
        <sz val="12"/>
        <color theme="1"/>
        <rFont val="ＭＳ Ｐゴシック"/>
        <family val="3"/>
        <charset val="129"/>
        <scheme val="minor"/>
      </rPr>
      <t>만들어진</t>
    </r>
    <r>
      <rPr>
        <sz val="12"/>
        <color theme="1"/>
        <rFont val="ＭＳ Ｐゴシック"/>
        <family val="2"/>
        <scheme val="minor"/>
      </rPr>
      <t xml:space="preserve"> </t>
    </r>
    <r>
      <rPr>
        <sz val="12"/>
        <color theme="1"/>
        <rFont val="ＭＳ Ｐゴシック"/>
        <family val="3"/>
        <charset val="129"/>
        <scheme val="minor"/>
      </rPr>
      <t>것인지</t>
    </r>
    <r>
      <rPr>
        <sz val="12"/>
        <color theme="1"/>
        <rFont val="ＭＳ Ｐゴシック"/>
        <family val="2"/>
        <scheme val="minor"/>
      </rPr>
      <t xml:space="preserve"> </t>
    </r>
    <r>
      <rPr>
        <sz val="12"/>
        <color theme="1"/>
        <rFont val="ＭＳ Ｐゴシック"/>
        <family val="3"/>
        <charset val="129"/>
        <scheme val="minor"/>
      </rPr>
      <t>기억이</t>
    </r>
    <r>
      <rPr>
        <sz val="12"/>
        <color theme="1"/>
        <rFont val="ＭＳ Ｐゴシック"/>
        <family val="2"/>
        <scheme val="minor"/>
      </rPr>
      <t xml:space="preserve"> </t>
    </r>
    <r>
      <rPr>
        <sz val="12"/>
        <color theme="1"/>
        <rFont val="ＭＳ Ｐゴシック"/>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</si>
  <si>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</si>
  <si>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</si>
  <si>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ＭＳ Ｐゴシック"/>
        <family val="3"/>
        <charset val="129"/>
        <scheme val="minor"/>
      </rPr>
      <t>패턴추가</t>
    </r>
    <phoneticPr fontId="7"/>
  </si>
  <si>
    <r>
      <t>plus_month_rate</t>
    </r>
    <r>
      <rPr>
        <sz val="12"/>
        <color theme="1"/>
        <rFont val="ＭＳ Ｐゴシック"/>
        <family val="3"/>
        <charset val="129"/>
        <scheme val="minor"/>
      </rPr>
      <t>정확성</t>
    </r>
    <r>
      <rPr>
        <sz val="12"/>
        <color theme="1"/>
        <rFont val="ＭＳ Ｐゴシック"/>
        <family val="2"/>
        <scheme val="minor"/>
      </rPr>
      <t xml:space="preserve"> </t>
    </r>
    <r>
      <rPr>
        <sz val="12"/>
        <color theme="1"/>
        <rFont val="ＭＳ Ｐゴシック"/>
        <family val="3"/>
        <charset val="129"/>
        <scheme val="minor"/>
      </rPr>
      <t>확인</t>
    </r>
    <phoneticPr fontId="7"/>
  </si>
  <si>
    <t>데이터모델 최신화</t>
    <phoneticPr fontId="7"/>
  </si>
  <si>
    <r>
      <t xml:space="preserve">1T </t>
    </r>
    <r>
      <rPr>
        <sz val="12"/>
        <color theme="1"/>
        <rFont val="ＭＳ Ｐゴシック"/>
        <family val="3"/>
        <charset val="129"/>
        <scheme val="minor"/>
      </rPr>
      <t>적중율</t>
    </r>
    <r>
      <rPr>
        <sz val="12"/>
        <color theme="1"/>
        <rFont val="ＭＳ Ｐゴシック"/>
        <family val="2"/>
        <scheme val="minor"/>
      </rPr>
      <t xml:space="preserve"> 2T </t>
    </r>
    <r>
      <rPr>
        <sz val="12"/>
        <color theme="1"/>
        <rFont val="ＭＳ Ｐゴシック"/>
        <family val="3"/>
        <charset val="129"/>
        <scheme val="minor"/>
      </rPr>
      <t>수익율</t>
    </r>
    <r>
      <rPr>
        <sz val="12"/>
        <color theme="1"/>
        <rFont val="ＭＳ Ｐゴシック"/>
        <family val="2"/>
        <scheme val="minor"/>
      </rPr>
      <t xml:space="preserve"> </t>
    </r>
    <r>
      <rPr>
        <sz val="12"/>
        <color theme="1"/>
        <rFont val="ＭＳ Ｐゴシック"/>
        <family val="3"/>
        <charset val="129"/>
        <scheme val="minor"/>
      </rPr>
      <t>교차실험</t>
    </r>
    <r>
      <rPr>
        <sz val="12"/>
        <color theme="1"/>
        <rFont val="ＭＳ Ｐゴシック"/>
        <family val="2"/>
        <scheme val="minor"/>
      </rPr>
      <t xml:space="preserve"> </t>
    </r>
    <r>
      <rPr>
        <sz val="12"/>
        <color theme="1"/>
        <rFont val="ＭＳ Ｐゴシック"/>
        <family val="3"/>
        <charset val="129"/>
        <scheme val="minor"/>
      </rPr>
      <t>해볼</t>
    </r>
    <r>
      <rPr>
        <sz val="12"/>
        <color theme="1"/>
        <rFont val="ＭＳ Ｐゴシック"/>
        <family val="2"/>
        <scheme val="minor"/>
      </rPr>
      <t xml:space="preserve"> </t>
    </r>
    <r>
      <rPr>
        <sz val="12"/>
        <color theme="1"/>
        <rFont val="ＭＳ Ｐゴシック"/>
        <family val="3"/>
        <charset val="129"/>
        <scheme val="minor"/>
      </rPr>
      <t>것</t>
    </r>
    <phoneticPr fontId="7"/>
  </si>
  <si>
    <r>
      <t>패턴별로</t>
    </r>
    <r>
      <rPr>
        <strike/>
        <sz val="12"/>
        <color theme="1"/>
        <rFont val="ＭＳ Ｐゴシック"/>
        <family val="2"/>
        <scheme val="minor"/>
      </rPr>
      <t xml:space="preserve"> </t>
    </r>
    <r>
      <rPr>
        <strike/>
        <sz val="12"/>
        <color theme="1"/>
        <rFont val="ＭＳ Ｐゴシック"/>
        <family val="3"/>
        <charset val="129"/>
        <scheme val="minor"/>
      </rPr>
      <t>시계열</t>
    </r>
    <r>
      <rPr>
        <strike/>
        <sz val="12"/>
        <color theme="1"/>
        <rFont val="ＭＳ Ｐゴシック"/>
        <family val="2"/>
        <scheme val="minor"/>
      </rPr>
      <t xml:space="preserve"> </t>
    </r>
    <r>
      <rPr>
        <strike/>
        <sz val="12"/>
        <color theme="1"/>
        <rFont val="ＭＳ Ｐゴシック"/>
        <family val="3"/>
        <charset val="129"/>
        <scheme val="minor"/>
      </rPr>
      <t>경향성을</t>
    </r>
    <r>
      <rPr>
        <strike/>
        <sz val="12"/>
        <color theme="1"/>
        <rFont val="ＭＳ Ｐゴシック"/>
        <family val="2"/>
        <scheme val="minor"/>
      </rPr>
      <t xml:space="preserve"> </t>
    </r>
    <r>
      <rPr>
        <strike/>
        <sz val="12"/>
        <color theme="1"/>
        <rFont val="ＭＳ Ｐゴシック"/>
        <family val="3"/>
        <charset val="129"/>
        <scheme val="minor"/>
      </rPr>
      <t>먼저</t>
    </r>
    <r>
      <rPr>
        <strike/>
        <sz val="12"/>
        <color theme="1"/>
        <rFont val="ＭＳ Ｐゴシック"/>
        <family val="2"/>
        <scheme val="minor"/>
      </rPr>
      <t xml:space="preserve"> </t>
    </r>
    <r>
      <rPr>
        <strike/>
        <sz val="12"/>
        <color theme="1"/>
        <rFont val="ＭＳ Ｐゴシック"/>
        <family val="3"/>
        <charset val="129"/>
        <scheme val="minor"/>
      </rPr>
      <t>확인해볼</t>
    </r>
    <r>
      <rPr>
        <strike/>
        <sz val="12"/>
        <color theme="1"/>
        <rFont val="ＭＳ Ｐゴシック"/>
        <family val="2"/>
        <scheme val="minor"/>
      </rPr>
      <t xml:space="preserve"> </t>
    </r>
    <r>
      <rPr>
        <strike/>
        <sz val="12"/>
        <color theme="1"/>
        <rFont val="ＭＳ Ｐゴシック"/>
        <family val="3"/>
        <charset val="129"/>
        <scheme val="minor"/>
      </rPr>
      <t>것</t>
    </r>
    <phoneticPr fontId="7"/>
  </si>
  <si>
    <r>
      <t>rank_ext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구미방별로</t>
    </r>
    <r>
      <rPr>
        <sz val="12"/>
        <color theme="1"/>
        <rFont val="ＭＳ Ｐゴシック"/>
        <family val="2"/>
        <scheme val="minor"/>
      </rPr>
      <t xml:space="preserve"> </t>
    </r>
    <r>
      <rPr>
        <sz val="12"/>
        <color theme="1"/>
        <rFont val="ＭＳ Ｐゴシック"/>
        <family val="3"/>
        <charset val="129"/>
        <scheme val="minor"/>
      </rPr>
      <t>통계표를</t>
    </r>
    <r>
      <rPr>
        <sz val="12"/>
        <color theme="1"/>
        <rFont val="ＭＳ Ｐゴシック"/>
        <family val="2"/>
        <scheme val="minor"/>
      </rPr>
      <t xml:space="preserve"> </t>
    </r>
    <r>
      <rPr>
        <sz val="12"/>
        <color theme="1"/>
        <rFont val="ＭＳ Ｐゴシック"/>
        <family val="3"/>
        <charset val="129"/>
        <scheme val="minor"/>
      </rPr>
      <t>만들어</t>
    </r>
    <r>
      <rPr>
        <sz val="12"/>
        <color theme="1"/>
        <rFont val="ＭＳ Ｐゴシック"/>
        <family val="2"/>
        <scheme val="minor"/>
      </rPr>
      <t xml:space="preserve"> </t>
    </r>
    <r>
      <rPr>
        <sz val="12"/>
        <color theme="1"/>
        <rFont val="ＭＳ Ｐゴシック"/>
        <family val="3"/>
        <charset val="129"/>
        <scheme val="minor"/>
      </rPr>
      <t>가장</t>
    </r>
    <r>
      <rPr>
        <sz val="12"/>
        <color theme="1"/>
        <rFont val="ＭＳ Ｐゴシック"/>
        <family val="2"/>
        <scheme val="minor"/>
      </rPr>
      <t xml:space="preserve"> </t>
    </r>
    <r>
      <rPr>
        <sz val="12"/>
        <color theme="1"/>
        <rFont val="ＭＳ Ｐゴシック"/>
        <family val="3"/>
        <charset val="129"/>
        <scheme val="minor"/>
      </rPr>
      <t>적당한</t>
    </r>
    <r>
      <rPr>
        <sz val="12"/>
        <color theme="1"/>
        <rFont val="ＭＳ Ｐゴシック"/>
        <family val="2"/>
        <scheme val="minor"/>
      </rPr>
      <t xml:space="preserve"> </t>
    </r>
    <r>
      <rPr>
        <sz val="12"/>
        <color theme="1"/>
        <rFont val="ＭＳ Ｐゴシック"/>
        <family val="3"/>
        <charset val="129"/>
        <scheme val="minor"/>
      </rPr>
      <t>월별시계열분석</t>
    </r>
    <r>
      <rPr>
        <sz val="12"/>
        <color theme="1"/>
        <rFont val="ＭＳ Ｐゴシック"/>
        <family val="2"/>
        <scheme val="minor"/>
      </rPr>
      <t xml:space="preserve"> </t>
    </r>
    <r>
      <rPr>
        <sz val="12"/>
        <color theme="1"/>
        <rFont val="ＭＳ Ｐゴシック"/>
        <family val="3"/>
        <charset val="129"/>
        <scheme val="minor"/>
      </rPr>
      <t>대상을</t>
    </r>
    <r>
      <rPr>
        <sz val="12"/>
        <color theme="1"/>
        <rFont val="ＭＳ Ｐゴシック"/>
        <family val="2"/>
        <scheme val="minor"/>
      </rPr>
      <t xml:space="preserve"> </t>
    </r>
    <r>
      <rPr>
        <sz val="12"/>
        <color theme="1"/>
        <rFont val="ＭＳ Ｐゴシック"/>
        <family val="3"/>
        <charset val="129"/>
        <scheme val="minor"/>
      </rPr>
      <t>선정한다</t>
    </r>
    <phoneticPr fontId="7"/>
  </si>
  <si>
    <r>
      <t>ran_ext</t>
    </r>
    <r>
      <rPr>
        <sz val="12"/>
        <color theme="1"/>
        <rFont val="ＭＳ Ｐゴシック"/>
        <family val="3"/>
        <charset val="129"/>
        <scheme val="minor"/>
      </rPr>
      <t>생성시</t>
    </r>
    <r>
      <rPr>
        <sz val="12"/>
        <color theme="1"/>
        <rFont val="ＭＳ Ｐゴシック"/>
        <family val="2"/>
        <scheme val="minor"/>
      </rPr>
      <t xml:space="preserve"> hity</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의한</t>
    </r>
    <r>
      <rPr>
        <sz val="12"/>
        <color theme="1"/>
        <rFont val="ＭＳ Ｐゴシック"/>
        <family val="2"/>
        <scheme val="minor"/>
      </rPr>
      <t xml:space="preserve"> </t>
    </r>
    <r>
      <rPr>
        <sz val="12"/>
        <color theme="1"/>
        <rFont val="ＭＳ Ｐゴシック"/>
        <family val="3"/>
        <charset val="129"/>
        <scheme val="minor"/>
      </rPr>
      <t>분석기능</t>
    </r>
    <r>
      <rPr>
        <sz val="12"/>
        <color theme="1"/>
        <rFont val="ＭＳ Ｐゴシック"/>
        <family val="2"/>
        <scheme val="minor"/>
      </rPr>
      <t xml:space="preserve"> </t>
    </r>
    <r>
      <rPr>
        <sz val="12"/>
        <color theme="1"/>
        <rFont val="ＭＳ Ｐゴシック"/>
        <family val="3"/>
        <charset val="129"/>
        <scheme val="minor"/>
      </rPr>
      <t>삭제</t>
    </r>
    <phoneticPr fontId="7"/>
  </si>
  <si>
    <r>
      <t xml:space="preserve">&gt; </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참조</t>
    </r>
    <r>
      <rPr>
        <sz val="12"/>
        <color theme="1"/>
        <rFont val="ＭＳ Ｐゴシック"/>
        <family val="2"/>
        <scheme val="minor"/>
      </rPr>
      <t xml:space="preserve"> </t>
    </r>
    <r>
      <rPr>
        <sz val="12"/>
        <color theme="1"/>
        <rFont val="ＭＳ Ｐゴシック"/>
        <family val="3"/>
        <charset val="129"/>
        <scheme val="minor"/>
      </rPr>
      <t>안하고</t>
    </r>
    <r>
      <rPr>
        <sz val="12"/>
        <color theme="1"/>
        <rFont val="ＭＳ Ｐゴシック"/>
        <family val="2"/>
        <scheme val="minor"/>
      </rPr>
      <t xml:space="preserve"> </t>
    </r>
    <r>
      <rPr>
        <sz val="12"/>
        <color theme="1"/>
        <rFont val="ＭＳ Ｐゴシック"/>
        <family val="3"/>
        <charset val="129"/>
        <scheme val="minor"/>
      </rPr>
      <t>있으며</t>
    </r>
    <r>
      <rPr>
        <sz val="12"/>
        <color theme="1"/>
        <rFont val="ＭＳ Ｐゴシック"/>
        <family val="2"/>
        <scheme val="minor"/>
      </rPr>
      <t xml:space="preserve"> </t>
    </r>
    <r>
      <rPr>
        <sz val="12"/>
        <color theme="1"/>
        <rFont val="ＭＳ Ｐゴシック"/>
        <family val="3"/>
        <charset val="129"/>
        <scheme val="minor"/>
      </rPr>
      <t>제외되는</t>
    </r>
    <r>
      <rPr>
        <sz val="12"/>
        <color theme="1"/>
        <rFont val="ＭＳ Ｐゴシック"/>
        <family val="2"/>
        <scheme val="minor"/>
      </rPr>
      <t xml:space="preserve"> </t>
    </r>
    <r>
      <rPr>
        <sz val="12"/>
        <color theme="1"/>
        <rFont val="ＭＳ Ｐゴシック"/>
        <family val="3"/>
        <charset val="129"/>
        <scheme val="minor"/>
      </rPr>
      <t>패턴이</t>
    </r>
    <r>
      <rPr>
        <sz val="12"/>
        <color theme="1"/>
        <rFont val="ＭＳ Ｐゴシック"/>
        <family val="2"/>
        <scheme val="minor"/>
      </rPr>
      <t xml:space="preserve"> </t>
    </r>
    <r>
      <rPr>
        <sz val="12"/>
        <color theme="1"/>
        <rFont val="ＭＳ Ｐゴシック"/>
        <family val="3"/>
        <charset val="129"/>
        <scheme val="minor"/>
      </rPr>
      <t>생겨버린다</t>
    </r>
    <r>
      <rPr>
        <sz val="12"/>
        <color theme="1"/>
        <rFont val="ＭＳ Ｐゴシック"/>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</si>
  <si>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</si>
  <si>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</si>
  <si>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ＭＳ Ｐゴシック"/>
        <family val="3"/>
        <charset val="129"/>
        <scheme val="minor"/>
      </rPr>
      <t>테이블</t>
    </r>
    <r>
      <rPr>
        <strike/>
        <sz val="12"/>
        <color theme="1"/>
        <rFont val="ＭＳ Ｐゴシック"/>
        <family val="2"/>
        <scheme val="minor"/>
      </rPr>
      <t xml:space="preserve"> </t>
    </r>
    <r>
      <rPr>
        <strike/>
        <sz val="12"/>
        <color theme="1"/>
        <rFont val="ＭＳ Ｐゴシック"/>
        <family val="3"/>
        <charset val="129"/>
        <scheme val="minor"/>
      </rPr>
      <t>생성</t>
    </r>
    <phoneticPr fontId="7"/>
  </si>
  <si>
    <r>
      <t>2, rank_result_generator</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</si>
  <si>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</si>
  <si>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</si>
  <si>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</si>
  <si>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</si>
  <si>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</si>
  <si>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잔액데이터</t>
    </r>
    <r>
      <rPr>
        <sz val="12"/>
        <color theme="1"/>
        <rFont val="ＭＳ Ｐゴシック"/>
        <family val="2"/>
        <scheme val="minor"/>
      </rPr>
      <t xml:space="preserve"> </t>
    </r>
    <r>
      <rPr>
        <sz val="12"/>
        <color theme="1"/>
        <rFont val="ＭＳ Ｐゴシック"/>
        <family val="3"/>
        <charset val="129"/>
        <scheme val="minor"/>
      </rPr>
      <t>생성</t>
    </r>
    <r>
      <rPr>
        <sz val="12"/>
        <color theme="1"/>
        <rFont val="ＭＳ Ｐゴシック"/>
        <family val="2"/>
        <scheme val="minor"/>
      </rPr>
      <t xml:space="preserve"> </t>
    </r>
    <r>
      <rPr>
        <sz val="12"/>
        <color theme="1"/>
        <rFont val="ＭＳ Ｐゴシック"/>
        <family val="3"/>
        <charset val="129"/>
        <scheme val="minor"/>
      </rPr>
      <t>실행</t>
    </r>
    <phoneticPr fontId="7"/>
  </si>
  <si>
    <r>
      <t>1. rank_model_generator</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phoneticPr fontId="7"/>
  </si>
  <si>
    <r>
      <t xml:space="preserve">3. rank_result_form_gemeratpr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전체분</t>
    </r>
    <phoneticPr fontId="7"/>
  </si>
  <si>
    <r>
      <t xml:space="preserve">4. rank_simul_generator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시뮬레이션시</t>
    </r>
    <r>
      <rPr>
        <sz val="12"/>
        <color theme="1"/>
        <rFont val="ＭＳ Ｐゴシック"/>
        <family val="2"/>
        <scheme val="minor"/>
      </rPr>
      <t xml:space="preserve">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차분</t>
    </r>
    <phoneticPr fontId="7"/>
  </si>
  <si>
    <r>
      <t>4. rank_ext_generator</t>
    </r>
    <r>
      <rPr>
        <sz val="12"/>
        <color theme="1"/>
        <rFont val="ＭＳ Ｐゴシック"/>
        <family val="3"/>
        <charset val="129"/>
        <scheme val="minor"/>
      </rPr>
      <t>실행</t>
    </r>
    <r>
      <rPr>
        <sz val="12"/>
        <color theme="1"/>
        <rFont val="ＭＳ Ｐゴシック"/>
        <family val="2"/>
        <scheme val="minor"/>
      </rPr>
      <t>(</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분석기간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모델추가시</t>
    </r>
    <r>
      <rPr>
        <sz val="12"/>
        <color theme="1"/>
        <rFont val="ＭＳ Ｐゴシック"/>
        <family val="2"/>
        <scheme val="minor"/>
      </rPr>
      <t xml:space="preserve"> </t>
    </r>
    <r>
      <rPr>
        <sz val="12"/>
        <color theme="1"/>
        <rFont val="ＭＳ Ｐゴシック"/>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</si>
  <si>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</si>
  <si>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</si>
  <si>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</si>
  <si>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</si>
  <si>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전체모델</t>
    </r>
    <r>
      <rPr>
        <sz val="12"/>
        <color theme="1"/>
        <rFont val="ＭＳ Ｐゴシック"/>
        <family val="2"/>
        <scheme val="minor"/>
      </rPr>
      <t xml:space="preserve"> </t>
    </r>
    <r>
      <rPr>
        <sz val="12"/>
        <color theme="1"/>
        <rFont val="ＭＳ Ｐゴシック"/>
        <family val="3"/>
        <charset val="129"/>
        <scheme val="minor"/>
      </rPr>
      <t>해당기간</t>
    </r>
    <r>
      <rPr>
        <sz val="12"/>
        <color theme="1"/>
        <rFont val="ＭＳ Ｐゴシック"/>
        <family val="2"/>
        <scheme val="minor"/>
      </rPr>
      <t xml:space="preserve"> </t>
    </r>
    <r>
      <rPr>
        <sz val="12"/>
        <color theme="1"/>
        <rFont val="ＭＳ Ｐゴシック"/>
        <family val="3"/>
        <charset val="129"/>
        <scheme val="minor"/>
      </rPr>
      <t>재실행</t>
    </r>
    <phoneticPr fontId="7"/>
  </si>
  <si>
    <t>모델추가시 해당모델 전체기간실행</t>
    <phoneticPr fontId="7"/>
  </si>
  <si>
    <r>
      <t>데이터추가시</t>
    </r>
    <r>
      <rPr>
        <sz val="12"/>
        <color theme="1"/>
        <rFont val="ＭＳ Ｐゴシック"/>
        <family val="2"/>
        <scheme val="minor"/>
      </rPr>
      <t xml:space="preserve"> </t>
    </r>
    <r>
      <rPr>
        <sz val="12"/>
        <color theme="1"/>
        <rFont val="ＭＳ Ｐゴシック"/>
        <family val="3"/>
        <charset val="129"/>
        <scheme val="minor"/>
      </rPr>
      <t>추가기간</t>
    </r>
    <r>
      <rPr>
        <sz val="12"/>
        <color theme="1"/>
        <rFont val="ＭＳ Ｐゴシック"/>
        <family val="2"/>
        <scheme val="minor"/>
      </rPr>
      <t xml:space="preserve"> </t>
    </r>
    <r>
      <rPr>
        <sz val="12"/>
        <color theme="1"/>
        <rFont val="ＭＳ Ｐゴシック"/>
        <family val="3"/>
        <charset val="129"/>
        <scheme val="minor"/>
      </rPr>
      <t>재실행</t>
    </r>
    <phoneticPr fontId="7"/>
  </si>
  <si>
    <r>
      <t>분석대상데이터</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전체모델</t>
    </r>
    <r>
      <rPr>
        <sz val="12"/>
        <color theme="1"/>
        <rFont val="ＭＳ Ｐゴシック"/>
        <family val="2"/>
        <scheme val="minor"/>
      </rPr>
      <t xml:space="preserve"> </t>
    </r>
    <r>
      <rPr>
        <sz val="12"/>
        <color theme="1"/>
        <rFont val="ＭＳ Ｐゴシック"/>
        <family val="3"/>
        <charset val="129"/>
        <scheme val="minor"/>
      </rPr>
      <t>해당기간</t>
    </r>
    <r>
      <rPr>
        <sz val="12"/>
        <color theme="1"/>
        <rFont val="ＭＳ Ｐゴシック"/>
        <family val="2"/>
        <scheme val="minor"/>
      </rPr>
      <t xml:space="preserve"> </t>
    </r>
    <r>
      <rPr>
        <sz val="12"/>
        <color theme="1"/>
        <rFont val="ＭＳ Ｐゴシック"/>
        <family val="3"/>
        <charset val="129"/>
        <scheme val="minor"/>
      </rPr>
      <t>재실행</t>
    </r>
    <phoneticPr fontId="7"/>
  </si>
  <si>
    <t>20200724</t>
    <phoneticPr fontId="7"/>
  </si>
  <si>
    <r>
      <t>turn+acount+level1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1</t>
    </r>
    <r>
      <rPr>
        <sz val="12"/>
        <color theme="1"/>
        <rFont val="ＭＳ Ｐゴシック"/>
        <family val="3"/>
        <charset val="129"/>
        <scheme val="minor"/>
      </rPr>
      <t>개월</t>
    </r>
    <r>
      <rPr>
        <sz val="12"/>
        <color theme="1"/>
        <rFont val="ＭＳ Ｐゴシック"/>
        <family val="2"/>
        <scheme val="minor"/>
      </rPr>
      <t>, 6</t>
    </r>
    <r>
      <rPr>
        <sz val="12"/>
        <color theme="1"/>
        <rFont val="ＭＳ Ｐゴシック"/>
        <family val="3"/>
        <charset val="129"/>
        <scheme val="minor"/>
      </rPr>
      <t>개월</t>
    </r>
    <r>
      <rPr>
        <sz val="12"/>
        <color theme="1"/>
        <rFont val="ＭＳ Ｐゴシック"/>
        <family val="2"/>
        <scheme val="minor"/>
      </rPr>
      <t xml:space="preserve"> </t>
    </r>
    <r>
      <rPr>
        <sz val="12"/>
        <color theme="1"/>
        <rFont val="ＭＳ Ｐゴシック"/>
        <family val="3"/>
        <charset val="129"/>
        <scheme val="minor"/>
      </rPr>
      <t>성능비교</t>
    </r>
    <phoneticPr fontId="7"/>
  </si>
  <si>
    <r>
      <t>turn:level12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1</t>
    </r>
    <r>
      <rPr>
        <sz val="12"/>
        <color theme="1"/>
        <rFont val="ＭＳ Ｐゴシック"/>
        <family val="3"/>
        <charset val="129"/>
        <scheme val="minor"/>
      </rPr>
      <t>개월</t>
    </r>
    <r>
      <rPr>
        <sz val="12"/>
        <color theme="1"/>
        <rFont val="ＭＳ Ｐゴシック"/>
        <family val="2"/>
        <scheme val="minor"/>
      </rPr>
      <t>,6</t>
    </r>
    <r>
      <rPr>
        <sz val="12"/>
        <color theme="1"/>
        <rFont val="ＭＳ Ｐゴシック"/>
        <family val="3"/>
        <charset val="129"/>
        <scheme val="minor"/>
      </rPr>
      <t>개월</t>
    </r>
    <r>
      <rPr>
        <sz val="12"/>
        <color theme="1"/>
        <rFont val="ＭＳ Ｐゴシック"/>
        <family val="2"/>
        <scheme val="minor"/>
      </rPr>
      <t xml:space="preserve"> </t>
    </r>
    <r>
      <rPr>
        <sz val="12"/>
        <color theme="1"/>
        <rFont val="ＭＳ Ｐゴシック"/>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</si>
  <si>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</si>
  <si>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</si>
  <si>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</si>
  <si>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ＭＳ Ｐゴシック"/>
        <family val="2"/>
        <scheme val="minor"/>
      </rPr>
      <t xml:space="preserve"> </t>
    </r>
    <r>
      <rPr>
        <sz val="12"/>
        <color theme="1"/>
        <rFont val="ＭＳ Ｐゴシック"/>
        <family val="3"/>
        <charset val="129"/>
        <scheme val="minor"/>
      </rPr>
      <t>불필요패턴모델</t>
    </r>
    <r>
      <rPr>
        <sz val="12"/>
        <color theme="1"/>
        <rFont val="ＭＳ Ｐゴシック"/>
        <family val="2"/>
        <scheme val="minor"/>
      </rPr>
      <t xml:space="preserve"> </t>
    </r>
    <r>
      <rPr>
        <sz val="12"/>
        <color theme="1"/>
        <rFont val="ＭＳ Ｐゴシック"/>
        <family val="3"/>
        <charset val="129"/>
        <scheme val="minor"/>
      </rPr>
      <t>삭제툴</t>
    </r>
    <r>
      <rPr>
        <sz val="12"/>
        <color theme="1"/>
        <rFont val="ＭＳ Ｐゴシック"/>
        <family val="2"/>
        <scheme val="minor"/>
      </rPr>
      <t xml:space="preserve"> </t>
    </r>
    <r>
      <rPr>
        <sz val="12"/>
        <color theme="1"/>
        <rFont val="ＭＳ Ｐゴシック"/>
        <family val="3"/>
        <charset val="129"/>
        <scheme val="minor"/>
      </rPr>
      <t>작성</t>
    </r>
    <phoneticPr fontId="7"/>
  </si>
  <si>
    <r>
      <t>expr02</t>
    </r>
    <r>
      <rPr>
        <sz val="12"/>
        <color theme="1"/>
        <rFont val="ＭＳ Ｐゴシック"/>
        <family val="3"/>
        <charset val="129"/>
        <scheme val="minor"/>
      </rPr>
      <t>모델추가</t>
    </r>
    <phoneticPr fontId="7"/>
  </si>
  <si>
    <r>
      <t>expr02</t>
    </r>
    <r>
      <rPr>
        <sz val="12"/>
        <color theme="1"/>
        <rFont val="ＭＳ Ｐゴシック"/>
        <family val="3"/>
        <charset val="129"/>
        <scheme val="minor"/>
      </rPr>
      <t>재생성</t>
    </r>
    <phoneticPr fontId="7"/>
  </si>
  <si>
    <r>
      <t>1</t>
    </r>
    <r>
      <rPr>
        <sz val="12"/>
        <color theme="1"/>
        <rFont val="ＭＳ Ｐゴシック"/>
        <family val="3"/>
        <charset val="129"/>
        <scheme val="minor"/>
      </rPr>
      <t>개월단위가</t>
    </r>
    <r>
      <rPr>
        <sz val="12"/>
        <color theme="1"/>
        <rFont val="ＭＳ Ｐゴシック"/>
        <family val="2"/>
        <scheme val="minor"/>
      </rPr>
      <t xml:space="preserve"> </t>
    </r>
    <r>
      <rPr>
        <sz val="12"/>
        <color theme="1"/>
        <rFont val="ＭＳ Ｐゴシック"/>
        <family val="3"/>
        <charset val="129"/>
        <scheme val="minor"/>
      </rPr>
      <t>안정적인</t>
    </r>
    <r>
      <rPr>
        <sz val="12"/>
        <color theme="1"/>
        <rFont val="ＭＳ Ｐゴシック"/>
        <family val="2"/>
        <scheme val="minor"/>
      </rPr>
      <t xml:space="preserve"> </t>
    </r>
    <r>
      <rPr>
        <sz val="12"/>
        <color theme="1"/>
        <rFont val="ＭＳ Ｐゴシック"/>
        <family val="3"/>
        <charset val="129"/>
        <scheme val="minor"/>
      </rPr>
      <t>곡선이</t>
    </r>
    <r>
      <rPr>
        <sz val="12"/>
        <color theme="1"/>
        <rFont val="ＭＳ Ｐゴシック"/>
        <family val="2"/>
        <scheme val="minor"/>
      </rPr>
      <t xml:space="preserve"> </t>
    </r>
    <r>
      <rPr>
        <sz val="12"/>
        <color theme="1"/>
        <rFont val="ＭＳ Ｐゴシック"/>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</si>
  <si>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</si>
  <si>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ＭＳ Ｐゴシック"/>
        <family val="3"/>
        <charset val="129"/>
        <scheme val="minor"/>
      </rPr>
      <t>모델추가시</t>
    </r>
    <r>
      <rPr>
        <sz val="12"/>
        <color theme="1"/>
        <rFont val="ＭＳ Ｐゴシック"/>
        <family val="2"/>
        <scheme val="minor"/>
      </rPr>
      <t xml:space="preserve"> rank_pattern.csv, rank_model.csv</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갱신하여야한다</t>
    </r>
    <r>
      <rPr>
        <sz val="12"/>
        <color theme="1"/>
        <rFont val="ＭＳ Ｐゴシック"/>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</si>
  <si>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</si>
  <si>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</si>
  <si>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</si>
  <si>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</si>
  <si>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</si>
  <si>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</si>
  <si>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</si>
  <si>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</si>
  <si>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</si>
  <si>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</si>
  <si>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</si>
  <si>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</si>
  <si>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</si>
  <si>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</si>
  <si>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</si>
  <si>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</si>
  <si>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</si>
  <si>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</si>
  <si>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</si>
  <si>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</si>
  <si>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</si>
  <si>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</si>
  <si>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</si>
  <si>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</si>
  <si>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</si>
  <si>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</si>
  <si>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</si>
  <si>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</si>
  <si>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</si>
  <si>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</si>
  <si>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</si>
  <si>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</si>
  <si>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</si>
  <si>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</si>
  <si>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</si>
  <si>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</si>
  <si>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</si>
  <si>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</si>
  <si>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</si>
  <si>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</si>
  <si>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</si>
  <si>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</si>
  <si>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</si>
  <si>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</si>
  <si>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</si>
  <si>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</si>
  <si>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</si>
  <si>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</si>
  <si>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</si>
  <si>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</si>
  <si>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</si>
  <si>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</si>
  <si>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</si>
  <si>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</si>
  <si>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</si>
  <si>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</si>
  <si>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</si>
  <si>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</si>
  <si>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</si>
  <si>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</si>
  <si>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</si>
  <si>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</si>
  <si>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</si>
  <si>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</si>
  <si>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</si>
  <si>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</si>
  <si>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</si>
  <si>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</si>
  <si>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</si>
  <si>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</si>
  <si>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</si>
  <si>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</si>
  <si>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</si>
  <si>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</si>
  <si>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</si>
  <si>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</si>
  <si>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</si>
  <si>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</si>
  <si>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</si>
  <si>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</si>
  <si>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</si>
  <si>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</si>
  <si>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</si>
  <si>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</si>
  <si>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</si>
  <si>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</si>
  <si>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</si>
  <si>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</si>
  <si>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</si>
  <si>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</si>
  <si>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</si>
  <si>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</si>
  <si>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</si>
  <si>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</si>
  <si>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</si>
  <si>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</si>
  <si>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</si>
  <si>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</si>
  <si>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</si>
  <si>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</si>
  <si>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</si>
  <si>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</si>
  <si>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</si>
  <si>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</si>
  <si>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</si>
  <si>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</si>
  <si>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</si>
  <si>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</si>
  <si>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</si>
  <si>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</si>
  <si>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</si>
  <si>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</si>
  <si>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</si>
  <si>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</si>
  <si>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</si>
  <si>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</si>
  <si>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</si>
  <si>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</si>
  <si>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</si>
  <si>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</si>
  <si>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</si>
  <si>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</si>
  <si>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</si>
  <si>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</si>
  <si>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</si>
  <si>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</si>
  <si>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</si>
  <si>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</si>
  <si>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</si>
  <si>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</si>
  <si>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</si>
  <si>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</si>
  <si>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</si>
  <si>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</si>
  <si>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</si>
  <si>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</si>
  <si>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</si>
  <si>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</si>
  <si>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</si>
  <si>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</si>
  <si>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</si>
  <si>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</si>
  <si>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</si>
  <si>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</si>
  <si>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</si>
  <si>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</si>
  <si>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</si>
  <si>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</si>
  <si>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</si>
  <si>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</si>
  <si>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</si>
  <si>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</si>
  <si>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</si>
  <si>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</si>
  <si>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</si>
  <si>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</si>
  <si>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</si>
  <si>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</si>
  <si>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</si>
  <si>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</si>
  <si>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</si>
  <si>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</si>
  <si>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</si>
  <si>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</si>
  <si>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</si>
  <si>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</si>
  <si>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</si>
  <si>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</si>
  <si>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</si>
  <si>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</si>
  <si>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</si>
  <si>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독립적으로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365</t>
    </r>
    <r>
      <rPr>
        <sz val="12"/>
        <color theme="1"/>
        <rFont val="ＭＳ Ｐゴシック"/>
        <family val="3"/>
        <charset val="129"/>
        <scheme val="minor"/>
      </rPr>
      <t>일</t>
    </r>
    <r>
      <rPr>
        <sz val="12"/>
        <color theme="1"/>
        <rFont val="ＭＳ Ｐゴシック"/>
        <family val="2"/>
        <scheme val="minor"/>
      </rPr>
      <t xml:space="preserve"> </t>
    </r>
    <r>
      <rPr>
        <sz val="12"/>
        <color theme="1"/>
        <rFont val="ＭＳ Ｐゴシック"/>
        <family val="3"/>
        <charset val="129"/>
        <scheme val="minor"/>
      </rPr>
      <t>단위생성</t>
    </r>
    <phoneticPr fontId="7"/>
  </si>
  <si>
    <t>model_0007</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</si>
  <si>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독립적으로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30</t>
    </r>
    <r>
      <rPr>
        <sz val="12"/>
        <color theme="1"/>
        <rFont val="ＭＳ Ｐゴシック"/>
        <family val="3"/>
        <charset val="129"/>
        <scheme val="minor"/>
      </rPr>
      <t>일</t>
    </r>
    <r>
      <rPr>
        <sz val="12"/>
        <color theme="1"/>
        <rFont val="ＭＳ Ｐゴシック"/>
        <family val="2"/>
        <scheme val="minor"/>
      </rPr>
      <t xml:space="preserve"> </t>
    </r>
    <r>
      <rPr>
        <sz val="12"/>
        <color theme="1"/>
        <rFont val="ＭＳ Ｐゴシック"/>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</si>
  <si>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</si>
  <si>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</si>
  <si>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</si>
  <si>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</si>
  <si>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</si>
  <si>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</si>
  <si>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</si>
  <si>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</si>
  <si>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ＭＳ Ｐゴシック"/>
        <family val="3"/>
        <charset val="129"/>
        <scheme val="minor"/>
      </rPr>
      <t>가</t>
    </r>
    <r>
      <rPr>
        <sz val="12"/>
        <color theme="1"/>
        <rFont val="ＭＳ Ｐゴシック"/>
        <family val="2"/>
        <scheme val="minor"/>
      </rPr>
      <t xml:space="preserve"> model5</t>
    </r>
    <r>
      <rPr>
        <sz val="12"/>
        <color theme="1"/>
        <rFont val="ＭＳ Ｐゴシック"/>
        <family val="3"/>
        <charset val="129"/>
        <scheme val="minor"/>
      </rPr>
      <t>보다</t>
    </r>
    <r>
      <rPr>
        <sz val="12"/>
        <color theme="1"/>
        <rFont val="ＭＳ Ｐゴシック"/>
        <family val="2"/>
        <scheme val="minor"/>
      </rPr>
      <t xml:space="preserve"> </t>
    </r>
    <r>
      <rPr>
        <sz val="12"/>
        <color theme="1"/>
        <rFont val="ＭＳ Ｐゴシック"/>
        <family val="3"/>
        <charset val="129"/>
        <scheme val="minor"/>
      </rPr>
      <t>조금</t>
    </r>
    <r>
      <rPr>
        <sz val="12"/>
        <color theme="1"/>
        <rFont val="ＭＳ Ｐゴシック"/>
        <family val="2"/>
        <scheme val="minor"/>
      </rPr>
      <t xml:space="preserve"> </t>
    </r>
    <r>
      <rPr>
        <sz val="12"/>
        <color theme="1"/>
        <rFont val="ＭＳ Ｐゴシック"/>
        <family val="3"/>
        <charset val="129"/>
        <scheme val="minor"/>
      </rPr>
      <t>나아보인다</t>
    </r>
    <r>
      <rPr>
        <sz val="12"/>
        <color theme="1"/>
        <rFont val="ＭＳ Ｐゴシック"/>
        <family val="2"/>
        <scheme val="minor"/>
      </rPr>
      <t xml:space="preserve">.  </t>
    </r>
    <r>
      <rPr>
        <sz val="12"/>
        <color theme="1"/>
        <rFont val="ＭＳ Ｐゴシック"/>
        <family val="3"/>
        <charset val="129"/>
        <scheme val="minor"/>
      </rPr>
      <t>모델데이터</t>
    </r>
    <r>
      <rPr>
        <sz val="12"/>
        <color theme="1"/>
        <rFont val="ＭＳ Ｐゴシック"/>
        <family val="2"/>
        <scheme val="minor"/>
      </rPr>
      <t xml:space="preserve"> </t>
    </r>
    <r>
      <rPr>
        <sz val="12"/>
        <color theme="1"/>
        <rFont val="ＭＳ Ｐゴシック"/>
        <family val="3"/>
        <charset val="129"/>
        <scheme val="minor"/>
      </rPr>
      <t>기간범위제한은</t>
    </r>
    <r>
      <rPr>
        <sz val="12"/>
        <color theme="1"/>
        <rFont val="ＭＳ Ｐゴシック"/>
        <family val="2"/>
        <scheme val="minor"/>
      </rPr>
      <t xml:space="preserve"> </t>
    </r>
    <r>
      <rPr>
        <sz val="12"/>
        <color theme="1"/>
        <rFont val="ＭＳ Ｐゴシック"/>
        <family val="3"/>
        <charset val="129"/>
        <scheme val="minor"/>
      </rPr>
      <t>사용유지하자</t>
    </r>
    <phoneticPr fontId="7"/>
  </si>
  <si>
    <r>
      <t>버린다</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결과출력</t>
    </r>
    <r>
      <rPr>
        <sz val="12"/>
        <color theme="1"/>
        <rFont val="ＭＳ Ｐゴシック"/>
        <family val="2"/>
        <scheme val="minor"/>
      </rPr>
      <t xml:space="preserve"> </t>
    </r>
    <phoneticPr fontId="7"/>
  </si>
  <si>
    <r>
      <rPr>
        <sz val="12"/>
        <color theme="1"/>
        <rFont val="ＭＳ Ｐゴシック"/>
        <family val="3"/>
        <charset val="129"/>
        <scheme val="minor"/>
      </rPr>
      <t>버린다</t>
    </r>
    <r>
      <rPr>
        <sz val="12"/>
        <color theme="1"/>
        <rFont val="ＭＳ Ｐゴシック"/>
        <family val="2"/>
        <scheme val="minor"/>
      </rPr>
      <t xml:space="preserve"> 365</t>
    </r>
    <r>
      <rPr>
        <sz val="12"/>
        <color theme="1"/>
        <rFont val="ＭＳ Ｐゴシック"/>
        <family val="3"/>
        <charset val="129"/>
        <scheme val="minor"/>
      </rPr>
      <t>일단위</t>
    </r>
    <phoneticPr fontId="7"/>
  </si>
  <si>
    <r>
      <t>30</t>
    </r>
    <r>
      <rPr>
        <sz val="12"/>
        <color theme="1"/>
        <rFont val="ＭＳ Ｐゴシック"/>
        <family val="3"/>
        <charset val="129"/>
        <scheme val="minor"/>
      </rPr>
      <t>일단위</t>
    </r>
    <r>
      <rPr>
        <sz val="12"/>
        <color theme="1"/>
        <rFont val="ＭＳ Ｐゴシック"/>
        <family val="2"/>
        <scheme val="minor"/>
      </rPr>
      <t xml:space="preserve"> rank1,2,3 </t>
    </r>
    <r>
      <rPr>
        <sz val="12"/>
        <color theme="1"/>
        <rFont val="ＭＳ Ｐゴシック"/>
        <family val="3"/>
        <charset val="129"/>
        <scheme val="minor"/>
      </rPr>
      <t>독립적</t>
    </r>
    <phoneticPr fontId="7"/>
  </si>
  <si>
    <t>result_0009</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</si>
  <si>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종속적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xml:space="preserve">, 12* </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공략하자</t>
    </r>
    <phoneticPr fontId="7"/>
  </si>
  <si>
    <r>
      <t>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model_7</t>
    </r>
    <r>
      <rPr>
        <sz val="12"/>
        <color theme="1"/>
        <rFont val="ＭＳ Ｐゴシック"/>
        <family val="3"/>
        <charset val="129"/>
        <scheme val="minor"/>
      </rPr>
      <t>과</t>
    </r>
    <r>
      <rPr>
        <sz val="12"/>
        <color theme="1"/>
        <rFont val="ＭＳ Ｐゴシック"/>
        <family val="2"/>
        <scheme val="minor"/>
      </rPr>
      <t xml:space="preserve"> model_8</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비교한다</t>
    </r>
    <phoneticPr fontId="7"/>
  </si>
  <si>
    <r>
      <t>(12*</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공략하자</t>
    </r>
    <r>
      <rPr>
        <sz val="12"/>
        <color theme="1"/>
        <rFont val="ＭＳ Ｐゴシック"/>
        <family val="2"/>
        <scheme val="minor"/>
      </rPr>
      <t>)</t>
    </r>
    <phoneticPr fontId="7"/>
  </si>
  <si>
    <r>
      <t>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상세</t>
    </r>
    <r>
      <rPr>
        <sz val="12"/>
        <color theme="1"/>
        <rFont val="ＭＳ Ｐゴシック"/>
        <family val="2"/>
        <scheme val="minor"/>
      </rPr>
      <t xml:space="preserve"> </t>
    </r>
    <r>
      <rPr>
        <sz val="12"/>
        <color theme="1"/>
        <rFont val="ＭＳ Ｐゴシック"/>
        <family val="3"/>
        <charset val="129"/>
        <scheme val="minor"/>
      </rPr>
      <t>비교하자</t>
    </r>
    <phoneticPr fontId="7"/>
  </si>
  <si>
    <t>2021/8/24</t>
    <phoneticPr fontId="7"/>
  </si>
  <si>
    <t>model_0009</t>
  </si>
  <si>
    <t>model_0009</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</si>
  <si>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종속적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예측</t>
    </r>
    <phoneticPr fontId="7"/>
  </si>
  <si>
    <t>model_0010</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</si>
  <si>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독립적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예측</t>
    </r>
    <phoneticPr fontId="7"/>
  </si>
  <si>
    <t>model_0008</t>
    <phoneticPr fontId="7"/>
  </si>
  <si>
    <r>
      <t>model_0008</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복사</t>
    </r>
    <phoneticPr fontId="7"/>
  </si>
  <si>
    <t>result_0010</t>
    <phoneticPr fontId="7"/>
  </si>
  <si>
    <r>
      <t>30</t>
    </r>
    <r>
      <rPr>
        <sz val="12"/>
        <color theme="1"/>
        <rFont val="ＭＳ Ｐゴシック"/>
        <family val="3"/>
        <charset val="129"/>
        <scheme val="minor"/>
      </rPr>
      <t>일단위</t>
    </r>
    <r>
      <rPr>
        <sz val="12"/>
        <color theme="1"/>
        <rFont val="ＭＳ Ｐゴシック"/>
        <family val="2"/>
        <scheme val="minor"/>
      </rPr>
      <t xml:space="preserve"> rank1,2,3 </t>
    </r>
    <r>
      <rPr>
        <sz val="12"/>
        <color theme="1"/>
        <rFont val="ＭＳ Ｐゴシック"/>
        <family val="3"/>
        <charset val="129"/>
        <scheme val="minor"/>
      </rPr>
      <t>종속적</t>
    </r>
    <phoneticPr fontId="7"/>
  </si>
  <si>
    <r>
      <t xml:space="preserve"> rank1,2,3 </t>
    </r>
    <r>
      <rPr>
        <sz val="12"/>
        <color theme="1"/>
        <rFont val="ＭＳ Ｐゴシック"/>
        <family val="3"/>
        <charset val="129"/>
        <scheme val="minor"/>
      </rPr>
      <t>종속적</t>
    </r>
  </si>
  <si>
    <t>result_0011</t>
    <phoneticPr fontId="7"/>
  </si>
  <si>
    <r>
      <t xml:space="preserve"> rank1,2,3 </t>
    </r>
    <r>
      <rPr>
        <sz val="12"/>
        <color theme="1"/>
        <rFont val="ＭＳ Ｐゴシック"/>
        <family val="3"/>
        <charset val="129"/>
        <scheme val="minor"/>
      </rPr>
      <t>독립적</t>
    </r>
  </si>
  <si>
    <r>
      <t>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결과출력</t>
    </r>
    <phoneticPr fontId="7"/>
  </si>
  <si>
    <r>
      <t>model_9, model_10 123</t>
    </r>
    <r>
      <rPr>
        <sz val="12"/>
        <color theme="1"/>
        <rFont val="ＭＳ Ｐゴシック"/>
        <family val="3"/>
        <charset val="129"/>
        <scheme val="minor"/>
      </rPr>
      <t>합치되는</t>
    </r>
    <r>
      <rPr>
        <sz val="12"/>
        <color theme="1"/>
        <rFont val="ＭＳ Ｐゴシック"/>
        <family val="2"/>
        <scheme val="minor"/>
      </rPr>
      <t xml:space="preserve"> </t>
    </r>
    <r>
      <rPr>
        <sz val="12"/>
        <color theme="1"/>
        <rFont val="ＭＳ Ｐゴシック"/>
        <family val="3"/>
        <charset val="129"/>
        <scheme val="minor"/>
      </rPr>
      <t>결과가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적어서</t>
    </r>
    <r>
      <rPr>
        <sz val="12"/>
        <color theme="1"/>
        <rFont val="ＭＳ Ｐゴシック"/>
        <family val="2"/>
        <scheme val="minor"/>
      </rPr>
      <t xml:space="preserve"> </t>
    </r>
    <r>
      <rPr>
        <sz val="12"/>
        <color theme="1"/>
        <rFont val="ＭＳ Ｐゴシック"/>
        <family val="3"/>
        <charset val="129"/>
        <scheme val="minor"/>
      </rPr>
      <t>실패</t>
    </r>
    <r>
      <rPr>
        <sz val="12"/>
        <color theme="1"/>
        <rFont val="ＭＳ Ｐゴシック"/>
        <family val="2"/>
        <scheme val="minor"/>
      </rPr>
      <t xml:space="preserve">, </t>
    </r>
    <phoneticPr fontId="7"/>
  </si>
  <si>
    <r>
      <t>classbalancer</t>
    </r>
    <r>
      <rPr>
        <sz val="12"/>
        <color rgb="FFFF0000"/>
        <rFont val="ＭＳ Ｐゴシック"/>
        <family val="3"/>
        <charset val="129"/>
        <scheme val="minor"/>
      </rPr>
      <t>를</t>
    </r>
    <r>
      <rPr>
        <sz val="12"/>
        <color rgb="FFFF0000"/>
        <rFont val="ＭＳ Ｐゴシック"/>
        <family val="2"/>
        <scheme val="minor"/>
      </rPr>
      <t xml:space="preserve"> algorithm.tsv</t>
    </r>
    <r>
      <rPr>
        <sz val="12"/>
        <color rgb="FFFF0000"/>
        <rFont val="ＭＳ Ｐゴシック"/>
        <family val="3"/>
        <charset val="129"/>
        <scheme val="minor"/>
      </rPr>
      <t>에</t>
    </r>
    <r>
      <rPr>
        <sz val="12"/>
        <color rgb="FFFF0000"/>
        <rFont val="ＭＳ Ｐゴシック"/>
        <family val="2"/>
        <scheme val="minor"/>
      </rPr>
      <t xml:space="preserve"> </t>
    </r>
    <r>
      <rPr>
        <sz val="12"/>
        <color rgb="FFFF0000"/>
        <rFont val="ＭＳ Ｐゴシック"/>
        <family val="3"/>
        <charset val="129"/>
        <scheme val="minor"/>
      </rPr>
      <t>넣어봤지만</t>
    </r>
    <r>
      <rPr>
        <sz val="12"/>
        <color rgb="FFFF0000"/>
        <rFont val="ＭＳ Ｐゴシック"/>
        <family val="2"/>
        <scheme val="minor"/>
      </rPr>
      <t xml:space="preserve"> </t>
    </r>
    <r>
      <rPr>
        <sz val="12"/>
        <color rgb="FFFF0000"/>
        <rFont val="ＭＳ Ｐゴシック"/>
        <family val="3"/>
        <charset val="129"/>
        <scheme val="minor"/>
      </rPr>
      <t>모델이</t>
    </r>
    <r>
      <rPr>
        <sz val="12"/>
        <color rgb="FFFF0000"/>
        <rFont val="ＭＳ Ｐゴシック"/>
        <family val="2"/>
        <scheme val="minor"/>
      </rPr>
      <t xml:space="preserve"> </t>
    </r>
    <r>
      <rPr>
        <sz val="12"/>
        <color rgb="FFFF0000"/>
        <rFont val="ＭＳ Ｐゴシック"/>
        <family val="3"/>
        <charset val="129"/>
        <scheme val="minor"/>
      </rPr>
      <t>생성되지</t>
    </r>
    <r>
      <rPr>
        <sz val="12"/>
        <color rgb="FFFF0000"/>
        <rFont val="ＭＳ Ｐゴシック"/>
        <family val="2"/>
        <scheme val="minor"/>
      </rPr>
      <t xml:space="preserve"> </t>
    </r>
    <r>
      <rPr>
        <sz val="12"/>
        <color rgb="FFFF0000"/>
        <rFont val="ＭＳ Ｐゴシック"/>
        <family val="3"/>
        <charset val="129"/>
        <scheme val="minor"/>
      </rPr>
      <t>않는다</t>
    </r>
    <r>
      <rPr>
        <sz val="12"/>
        <color rgb="FFFF0000"/>
        <rFont val="ＭＳ Ｐゴシック"/>
        <family val="2"/>
        <scheme val="minor"/>
      </rPr>
      <t>. Cmd</t>
    </r>
    <r>
      <rPr>
        <sz val="12"/>
        <color rgb="FFFF0000"/>
        <rFont val="ＭＳ Ｐゴシック"/>
        <family val="3"/>
        <charset val="129"/>
        <scheme val="minor"/>
      </rPr>
      <t>디버깅</t>
    </r>
    <r>
      <rPr>
        <sz val="12"/>
        <color rgb="FFFF0000"/>
        <rFont val="ＭＳ Ｐゴシック"/>
        <family val="2"/>
        <scheme val="minor"/>
      </rPr>
      <t xml:space="preserve"> </t>
    </r>
    <r>
      <rPr>
        <sz val="12"/>
        <color rgb="FFFF0000"/>
        <rFont val="ＭＳ Ｐゴシック"/>
        <family val="3"/>
        <charset val="129"/>
        <scheme val="minor"/>
      </rPr>
      <t>필요</t>
    </r>
    <phoneticPr fontId="7"/>
  </si>
  <si>
    <r>
      <t>result12,14-17</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재생성해야함</t>
    </r>
    <r>
      <rPr>
        <sz val="12"/>
        <color theme="1"/>
        <rFont val="ＭＳ Ｐゴシック"/>
        <family val="2"/>
        <scheme val="minor"/>
      </rPr>
      <t xml:space="preserve">  custom = '' </t>
    </r>
    <r>
      <rPr>
        <sz val="12"/>
        <color theme="1"/>
        <rFont val="ＭＳ Ｐゴシック"/>
        <family val="3"/>
        <charset val="129"/>
        <scheme val="minor"/>
      </rPr>
      <t>조건이</t>
    </r>
    <r>
      <rPr>
        <sz val="12"/>
        <color theme="1"/>
        <rFont val="ＭＳ Ｐゴシック"/>
        <family val="2"/>
        <scheme val="minor"/>
      </rPr>
      <t xml:space="preserve"> </t>
    </r>
    <r>
      <rPr>
        <sz val="12"/>
        <color theme="1"/>
        <rFont val="ＭＳ Ｐゴシック"/>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</si>
  <si>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</si>
  <si>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</si>
  <si>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</si>
  <si>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</si>
  <si>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</si>
  <si>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</si>
  <si>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</si>
  <si>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</si>
  <si>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재생성할</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custom</t>
    </r>
    <r>
      <rPr>
        <sz val="12"/>
        <color theme="1"/>
        <rFont val="ＭＳ Ｐゴシック"/>
        <family val="3"/>
        <charset val="129"/>
        <scheme val="minor"/>
      </rPr>
      <t>설정이</t>
    </r>
    <r>
      <rPr>
        <sz val="12"/>
        <color theme="1"/>
        <rFont val="ＭＳ Ｐゴシック"/>
        <family val="2"/>
        <scheme val="minor"/>
      </rPr>
      <t xml:space="preserve"> </t>
    </r>
    <r>
      <rPr>
        <sz val="12"/>
        <color theme="1"/>
        <rFont val="ＭＳ Ｐゴシック"/>
        <family val="3"/>
        <charset val="129"/>
        <scheme val="minor"/>
      </rPr>
      <t>이상함</t>
    </r>
    <phoneticPr fontId="7"/>
  </si>
  <si>
    <r>
      <t>nation3winingrate1</t>
    </r>
    <r>
      <rPr>
        <sz val="12"/>
        <color theme="1"/>
        <rFont val="ＭＳ Ｐゴシック"/>
        <family val="3"/>
        <charset val="129"/>
        <scheme val="minor"/>
      </rPr>
      <t>등</t>
    </r>
    <r>
      <rPr>
        <sz val="12"/>
        <color theme="1"/>
        <rFont val="ＭＳ Ｐゴシック"/>
        <family val="2"/>
        <scheme val="minor"/>
      </rPr>
      <t xml:space="preserve"> </t>
    </r>
    <r>
      <rPr>
        <sz val="12"/>
        <color theme="1"/>
        <rFont val="ＭＳ Ｐゴシック"/>
        <family val="3"/>
        <charset val="129"/>
        <scheme val="minor"/>
      </rPr>
      <t>옛날에</t>
    </r>
    <r>
      <rPr>
        <sz val="12"/>
        <color theme="1"/>
        <rFont val="ＭＳ Ｐゴシック"/>
        <family val="2"/>
        <scheme val="minor"/>
      </rPr>
      <t xml:space="preserve"> </t>
    </r>
    <r>
      <rPr>
        <sz val="12"/>
        <color theme="1"/>
        <rFont val="ＭＳ Ｐゴシック"/>
        <family val="3"/>
        <charset val="129"/>
        <scheme val="minor"/>
      </rPr>
      <t>없었을</t>
    </r>
    <r>
      <rPr>
        <sz val="12"/>
        <color theme="1"/>
        <rFont val="ＭＳ Ｐゴシック"/>
        <family val="2"/>
        <scheme val="minor"/>
      </rPr>
      <t xml:space="preserve"> </t>
    </r>
    <r>
      <rPr>
        <sz val="12"/>
        <color theme="1"/>
        <rFont val="ＭＳ Ｐゴシック"/>
        <family val="3"/>
        <charset val="129"/>
        <scheme val="minor"/>
      </rPr>
      <t>항목들</t>
    </r>
    <r>
      <rPr>
        <sz val="12"/>
        <color theme="1"/>
        <rFont val="ＭＳ Ｐゴシック"/>
        <family val="2"/>
        <scheme val="minor"/>
      </rPr>
      <t xml:space="preserve">  </t>
    </r>
    <r>
      <rPr>
        <sz val="12"/>
        <color theme="1"/>
        <rFont val="ＭＳ Ｐゴシック"/>
        <family val="3"/>
        <charset val="129"/>
        <scheme val="minor"/>
      </rPr>
      <t>시작일</t>
    </r>
    <r>
      <rPr>
        <sz val="12"/>
        <color theme="1"/>
        <rFont val="ＭＳ Ｐゴシック"/>
        <family val="2"/>
        <scheme val="minor"/>
      </rPr>
      <t xml:space="preserve"> </t>
    </r>
    <r>
      <rPr>
        <sz val="12"/>
        <color theme="1"/>
        <rFont val="ＭＳ Ｐゴシック"/>
        <family val="3"/>
        <charset val="129"/>
        <scheme val="minor"/>
      </rPr>
      <t>확인</t>
    </r>
    <phoneticPr fontId="7"/>
  </si>
  <si>
    <t xml:space="preserve">x 취급방법 결정 </t>
    <phoneticPr fontId="7"/>
  </si>
  <si>
    <r>
      <t xml:space="preserve">no-cv </t>
    </r>
    <r>
      <rPr>
        <sz val="12"/>
        <color theme="1"/>
        <rFont val="ＭＳ Ｐゴシック"/>
        <family val="3"/>
        <charset val="129"/>
        <scheme val="minor"/>
      </rPr>
      <t>결과</t>
    </r>
    <r>
      <rPr>
        <sz val="12"/>
        <color theme="1"/>
        <rFont val="ＭＳ Ｐゴシック"/>
        <family val="2"/>
        <scheme val="minor"/>
      </rPr>
      <t xml:space="preserve"> </t>
    </r>
    <r>
      <rPr>
        <sz val="12"/>
        <color theme="1"/>
        <rFont val="ＭＳ Ｐゴシック"/>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</si>
  <si>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</si>
  <si>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</si>
  <si>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개별생성</t>
    </r>
    <r>
      <rPr>
        <sz val="12"/>
        <color theme="1"/>
        <rFont val="ＭＳ Ｐゴシック"/>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</si>
  <si>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</si>
  <si>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</si>
  <si>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</si>
  <si>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</si>
  <si>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ＭＳ Ｐゴシック"/>
        <family val="3"/>
        <charset val="129"/>
        <scheme val="minor"/>
      </rPr>
      <t>환경설계</t>
    </r>
    <r>
      <rPr>
        <sz val="12"/>
        <color theme="1"/>
        <rFont val="ＭＳ Ｐゴシック"/>
        <family val="2"/>
        <scheme val="minor"/>
      </rPr>
      <t xml:space="preserve"> </t>
    </r>
    <r>
      <rPr>
        <sz val="12"/>
        <color theme="1"/>
        <rFont val="ＭＳ Ｐゴシック"/>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</si>
  <si>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</si>
  <si>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</si>
  <si>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</si>
  <si>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</si>
  <si>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</si>
  <si>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</si>
  <si>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</si>
  <si>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</si>
  <si>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</si>
  <si>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</si>
  <si>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</si>
  <si>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</si>
  <si>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</si>
  <si>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</si>
  <si>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</si>
  <si>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</si>
  <si>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</si>
  <si>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</si>
  <si>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</si>
  <si>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</si>
  <si>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</si>
  <si>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</si>
  <si>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</si>
  <si>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</si>
  <si>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</si>
  <si>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</si>
  <si>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</si>
  <si>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</si>
  <si>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</si>
  <si>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</si>
  <si>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</si>
  <si>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</si>
  <si>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</si>
  <si>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</si>
  <si>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</si>
  <si>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</si>
  <si>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</si>
  <si>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</si>
  <si>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</si>
  <si>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</si>
  <si>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</si>
  <si>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ＭＳ Ｐゴシック"/>
        <family val="3"/>
        <charset val="129"/>
        <scheme val="minor"/>
      </rPr>
      <t xml:space="preserve"> </t>
    </r>
    <r>
      <rPr>
        <sz val="12"/>
        <color theme="1"/>
        <rFont val="ＭＳ Ｐゴシック"/>
        <family val="3"/>
        <charset val="129"/>
        <scheme val="minor"/>
      </rPr>
      <t>순서</t>
    </r>
    <r>
      <rPr>
        <sz val="12"/>
        <color theme="1"/>
        <rFont val="ＭＳ Ｐゴシック"/>
        <family val="3"/>
        <charset val="129"/>
        <scheme val="minor"/>
      </rPr>
      <t xml:space="preserve"> </t>
    </r>
    <r>
      <rPr>
        <sz val="12"/>
        <color theme="1"/>
        <rFont val="ＭＳ Ｐゴシック"/>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</si>
  <si>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</si>
  <si>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</si>
  <si>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</si>
  <si>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</si>
  <si>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</si>
  <si>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</si>
  <si>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</si>
  <si>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</si>
  <si>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</si>
  <si>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</si>
  <si>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</si>
  <si>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</si>
  <si>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</si>
  <si>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</si>
  <si>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</si>
  <si>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</si>
  <si>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</si>
  <si>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</si>
  <si>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</si>
  <si>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</si>
  <si>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</si>
  <si>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</si>
  <si>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</si>
  <si>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</si>
  <si>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</si>
  <si>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</si>
  <si>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</si>
  <si>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</si>
  <si>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</si>
  <si>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</si>
  <si>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</si>
  <si>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</si>
  <si>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</si>
  <si>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</si>
  <si>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</si>
  <si>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</si>
  <si>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</si>
  <si>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</si>
  <si>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</si>
  <si>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</si>
  <si>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</si>
  <si>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</si>
  <si>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</si>
  <si>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</si>
  <si>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</si>
  <si>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</si>
  <si>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</si>
  <si>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</si>
  <si>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</si>
  <si>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</si>
  <si>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</si>
  <si>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</si>
  <si>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</si>
  <si>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</si>
  <si>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</si>
  <si>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</si>
  <si>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</si>
  <si>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</si>
  <si>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</si>
  <si>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</si>
  <si>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</si>
  <si>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</si>
  <si>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</si>
  <si>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</si>
  <si>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</si>
  <si>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</si>
  <si>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</si>
  <si>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</si>
  <si>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</si>
  <si>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</si>
  <si>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</si>
  <si>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</si>
  <si>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</si>
  <si>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</si>
  <si>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</si>
  <si>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</si>
  <si>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</si>
  <si>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</si>
  <si>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</si>
  <si>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</si>
  <si>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</si>
  <si>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</si>
  <si>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</si>
  <si>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</si>
  <si>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</si>
  <si>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</si>
  <si>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</si>
  <si>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</si>
  <si>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</si>
  <si>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</si>
  <si>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</si>
  <si>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</si>
  <si>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</si>
  <si>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</si>
  <si>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</si>
  <si>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</si>
  <si>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</si>
  <si>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</si>
  <si>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</si>
  <si>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</si>
  <si>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</si>
  <si>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</si>
  <si>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</si>
  <si>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</si>
  <si>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</si>
  <si>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</si>
  <si>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</si>
  <si>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</si>
  <si>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</si>
  <si>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</si>
  <si>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</si>
  <si>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</si>
  <si>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</si>
  <si>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</si>
  <si>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</si>
  <si>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</si>
  <si>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</si>
  <si>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</si>
  <si>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</si>
  <si>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</si>
  <si>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</si>
  <si>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</si>
  <si>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</si>
  <si>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</si>
  <si>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</si>
  <si>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</si>
  <si>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</si>
  <si>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</si>
  <si>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</si>
  <si>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</si>
  <si>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</si>
  <si>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</si>
  <si>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</si>
  <si>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</si>
  <si>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</si>
  <si>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</si>
  <si>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</si>
  <si>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</si>
  <si>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</si>
  <si>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</si>
  <si>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</si>
  <si>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</si>
  <si>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</si>
  <si>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</si>
  <si>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</si>
  <si>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</si>
  <si>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</si>
  <si>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</si>
  <si>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</si>
  <si>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</si>
  <si>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</si>
  <si>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</si>
  <si>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</si>
  <si>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</si>
  <si>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</si>
  <si>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</si>
  <si>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</si>
  <si>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</si>
  <si>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</si>
  <si>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</si>
  <si>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</si>
  <si>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</si>
  <si>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</si>
  <si>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</si>
  <si>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ＭＳ Ｐゴシック"/>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</si>
  <si>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</si>
  <si>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</si>
  <si>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</si>
  <si>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ＭＳ Ｐゴシック"/>
        <family val="3"/>
        <charset val="129"/>
        <scheme val="minor"/>
      </rPr>
      <t>관련</t>
    </r>
    <r>
      <rPr>
        <sz val="12"/>
        <color theme="1"/>
        <rFont val="ＭＳ Ｐゴシック"/>
        <family val="2"/>
        <scheme val="minor"/>
      </rPr>
      <t xml:space="preserve"> result</t>
    </r>
    <r>
      <rPr>
        <sz val="12"/>
        <color theme="1"/>
        <rFont val="ＭＳ Ｐゴシック"/>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</si>
  <si>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</si>
  <si>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</si>
  <si>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</si>
  <si>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</si>
  <si>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</si>
  <si>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</si>
  <si>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</si>
  <si>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ＭＳ Ｐゴシック"/>
        <family val="3"/>
        <charset val="129"/>
        <scheme val="minor"/>
      </rPr>
      <t>패턴</t>
    </r>
    <r>
      <rPr>
        <sz val="12"/>
        <color theme="1"/>
        <rFont val="ＭＳ Ｐゴシック"/>
        <family val="2"/>
        <scheme val="minor"/>
      </rPr>
      <t xml:space="preserve"> sql</t>
    </r>
    <r>
      <rPr>
        <sz val="12"/>
        <color theme="1"/>
        <rFont val="ＭＳ Ｐゴシック"/>
        <family val="3"/>
        <charset val="129"/>
        <scheme val="minor"/>
      </rPr>
      <t>수정</t>
    </r>
    <r>
      <rPr>
        <sz val="12"/>
        <color theme="1"/>
        <rFont val="ＭＳ Ｐゴシック"/>
        <family val="2"/>
        <scheme val="minor"/>
      </rPr>
      <t xml:space="preserve"> (20</t>
    </r>
    <r>
      <rPr>
        <sz val="12"/>
        <color theme="1"/>
        <rFont val="ＭＳ Ｐゴシック"/>
        <family val="3"/>
        <charset val="129"/>
        <scheme val="minor"/>
      </rPr>
      <t>이하만</t>
    </r>
    <r>
      <rPr>
        <sz val="12"/>
        <color theme="1"/>
        <rFont val="ＭＳ Ｐゴシック"/>
        <family val="2"/>
        <scheme val="minor"/>
      </rPr>
      <t xml:space="preserve"> 1</t>
    </r>
    <r>
      <rPr>
        <sz val="12"/>
        <color theme="1"/>
        <rFont val="ＭＳ Ｐゴシック"/>
        <family val="3"/>
        <charset val="129"/>
        <scheme val="minor"/>
      </rPr>
      <t>단위로</t>
    </r>
    <r>
      <rPr>
        <sz val="12"/>
        <color theme="1"/>
        <rFont val="ＭＳ Ｐゴシック"/>
        <family val="2"/>
        <scheme val="minor"/>
      </rPr>
      <t xml:space="preserve"> </t>
    </r>
    <r>
      <rPr>
        <sz val="12"/>
        <color theme="1"/>
        <rFont val="ＭＳ Ｐゴシック"/>
        <family val="3"/>
        <charset val="129"/>
        <scheme val="minor"/>
      </rPr>
      <t>출력하게</t>
    </r>
    <r>
      <rPr>
        <sz val="12"/>
        <color theme="1"/>
        <rFont val="ＭＳ Ｐゴシック"/>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</si>
  <si>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</si>
  <si>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</si>
  <si>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</si>
  <si>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</si>
  <si>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ＭＳ Ｐゴシック"/>
        <family val="3"/>
        <charset val="129"/>
        <scheme val="minor"/>
      </rPr>
      <t>와</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결과는</t>
    </r>
    <r>
      <rPr>
        <sz val="12"/>
        <color theme="1"/>
        <rFont val="ＭＳ Ｐゴシック"/>
        <family val="2"/>
        <scheme val="minor"/>
      </rPr>
      <t xml:space="preserve"> </t>
    </r>
    <r>
      <rPr>
        <sz val="12"/>
        <color theme="1"/>
        <rFont val="ＭＳ Ｐゴシック"/>
        <family val="3"/>
        <charset val="129"/>
        <scheme val="minor"/>
      </rPr>
      <t>일치한다</t>
    </r>
    <r>
      <rPr>
        <sz val="12"/>
        <color theme="1"/>
        <rFont val="ＭＳ Ｐゴシック"/>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</si>
  <si>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</si>
  <si>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</si>
  <si>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</si>
  <si>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</si>
  <si>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ＭＳ Ｐゴシック"/>
        <family val="3"/>
        <charset val="129"/>
        <scheme val="minor"/>
      </rPr>
      <t>년</t>
    </r>
    <phoneticPr fontId="7"/>
  </si>
  <si>
    <r>
      <t>5</t>
    </r>
    <r>
      <rPr>
        <sz val="12"/>
        <color theme="1"/>
        <rFont val="ＭＳ Ｐゴシック"/>
        <family val="3"/>
        <charset val="129"/>
        <scheme val="minor"/>
      </rPr>
      <t>년</t>
    </r>
    <phoneticPr fontId="7"/>
  </si>
  <si>
    <r>
      <t>7</t>
    </r>
    <r>
      <rPr>
        <sz val="12"/>
        <color theme="1"/>
        <rFont val="ＭＳ Ｐゴシック"/>
        <family val="3"/>
        <charset val="129"/>
        <scheme val="minor"/>
      </rPr>
      <t>년</t>
    </r>
    <phoneticPr fontId="7"/>
  </si>
  <si>
    <r>
      <t>9</t>
    </r>
    <r>
      <rPr>
        <sz val="12"/>
        <color theme="1"/>
        <rFont val="ＭＳ Ｐゴシック"/>
        <family val="3"/>
        <charset val="129"/>
        <scheme val="minor"/>
      </rPr>
      <t>년</t>
    </r>
    <phoneticPr fontId="7"/>
  </si>
  <si>
    <t>2년</t>
    <phoneticPr fontId="7"/>
  </si>
  <si>
    <r>
      <t>데이터</t>
    </r>
    <r>
      <rPr>
        <sz val="12"/>
        <color theme="1"/>
        <rFont val="ＭＳ Ｐゴシック"/>
        <family val="3"/>
        <charset val="129"/>
        <scheme val="minor"/>
      </rPr>
      <t xml:space="preserve"> </t>
    </r>
    <r>
      <rPr>
        <sz val="12"/>
        <color theme="1"/>
        <rFont val="ＭＳ Ｐゴシック"/>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</si>
  <si>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</si>
  <si>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</si>
  <si>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</si>
  <si>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</si>
  <si>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</si>
  <si>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</si>
  <si>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</si>
  <si>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</si>
  <si>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</si>
  <si>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</si>
  <si>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</si>
  <si>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</si>
  <si>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</si>
  <si>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</si>
  <si>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</si>
  <si>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</si>
  <si>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</si>
  <si>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</si>
  <si>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</si>
  <si>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</si>
  <si>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</si>
  <si>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</si>
  <si>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</si>
  <si>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</si>
  <si>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</si>
  <si>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</si>
  <si>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</si>
  <si>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</si>
  <si>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</si>
  <si>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</si>
  <si>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</si>
  <si>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</si>
  <si>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</si>
  <si>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</si>
  <si>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</si>
  <si>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</si>
  <si>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</si>
  <si>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</si>
  <si>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</si>
  <si>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</si>
  <si>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</si>
  <si>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</si>
  <si>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</si>
  <si>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</si>
  <si>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</si>
  <si>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</si>
  <si>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</si>
  <si>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</si>
  <si>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</si>
  <si>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</si>
  <si>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</si>
  <si>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</si>
  <si>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</si>
  <si>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ＭＳ Ｐゴシック"/>
        <family val="3"/>
        <charset val="129"/>
        <scheme val="minor"/>
      </rPr>
      <t>행까지</t>
    </r>
    <r>
      <rPr>
        <sz val="12"/>
        <color theme="1"/>
        <rFont val="ＭＳ Ｐゴシック"/>
        <family val="2"/>
        <scheme val="minor"/>
      </rPr>
      <t xml:space="preserve"> </t>
    </r>
    <r>
      <rPr>
        <sz val="12"/>
        <color theme="1"/>
        <rFont val="ＭＳ Ｐゴシック"/>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</si>
  <si>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</si>
  <si>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</si>
  <si>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</si>
  <si>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</si>
  <si>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</si>
  <si>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</si>
  <si>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</si>
  <si>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</si>
  <si>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</si>
  <si>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</si>
  <si>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</si>
  <si>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</si>
  <si>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</si>
  <si>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</si>
  <si>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</si>
  <si>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</si>
  <si>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</si>
  <si>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</si>
  <si>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</si>
  <si>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</si>
  <si>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</si>
  <si>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</si>
  <si>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</si>
  <si>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</si>
  <si>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</si>
  <si>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</si>
  <si>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</si>
  <si>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</si>
  <si>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</si>
  <si>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</si>
  <si>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</si>
  <si>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</si>
  <si>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</si>
  <si>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</si>
  <si>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</si>
  <si>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</si>
  <si>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ＭＳ Ｐゴシック"/>
        <family val="3"/>
        <charset val="129"/>
        <scheme val="minor"/>
      </rPr>
      <t>발췌작업</t>
    </r>
    <r>
      <rPr>
        <sz val="12"/>
        <color theme="1"/>
        <rFont val="ＭＳ Ｐゴシック"/>
        <family val="2"/>
        <scheme val="minor"/>
      </rPr>
      <t xml:space="preserve"> </t>
    </r>
    <r>
      <rPr>
        <sz val="12"/>
        <color theme="1"/>
        <rFont val="ＭＳ Ｐゴシック"/>
        <family val="3"/>
        <charset val="129"/>
        <scheme val="minor"/>
      </rPr>
      <t>남은것</t>
    </r>
    <r>
      <rPr>
        <sz val="12"/>
        <color theme="1"/>
        <rFont val="ＭＳ Ｐゴシック"/>
        <family val="2"/>
        <scheme val="minor"/>
      </rPr>
      <t xml:space="preserve"> </t>
    </r>
    <phoneticPr fontId="7"/>
  </si>
  <si>
    <t>3T-126, 2F, 3F</t>
    <phoneticPr fontId="7"/>
  </si>
  <si>
    <r>
      <t>3T-234</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</si>
  <si>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r>
      <t>3T-162</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</si>
  <si>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</si>
  <si>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</si>
  <si>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</si>
  <si>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</si>
  <si>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</si>
  <si>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</si>
  <si>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</si>
  <si>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</si>
  <si>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</si>
  <si>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</si>
  <si>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</si>
  <si>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</si>
  <si>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</si>
  <si>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</si>
  <si>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</si>
  <si>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</si>
  <si>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</si>
  <si>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</si>
  <si>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</si>
  <si>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</si>
  <si>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</si>
  <si>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</si>
  <si>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</si>
  <si>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</si>
  <si>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</si>
  <si>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</si>
  <si>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</si>
  <si>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</si>
  <si>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</si>
  <si>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</si>
  <si>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</si>
  <si>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</si>
  <si>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</si>
  <si>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</si>
  <si>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</si>
  <si>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</si>
  <si>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</si>
  <si>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r>
      <t>!23x 3T-234</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r>
      <rPr>
        <sz val="12"/>
        <color theme="1"/>
        <rFont val="ＭＳ Ｐゴシック"/>
        <family val="2"/>
        <scheme val="minor"/>
      </rPr>
      <t xml:space="preserve"> </t>
    </r>
    <r>
      <rPr>
        <sz val="12"/>
        <color theme="1"/>
        <rFont val="ＭＳ Ｐゴシック"/>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</si>
  <si>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</si>
  <si>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</si>
  <si>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</si>
  <si>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</si>
  <si>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</si>
  <si>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</si>
  <si>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</si>
  <si>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</si>
  <si>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</si>
  <si>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</si>
  <si>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</si>
  <si>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</si>
  <si>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</si>
  <si>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</si>
  <si>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</si>
  <si>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실전까지</t>
    </r>
    <r>
      <rPr>
        <sz val="12"/>
        <color theme="1"/>
        <rFont val="ＭＳ Ｐゴシック"/>
        <family val="2"/>
        <scheme val="minor"/>
      </rPr>
      <t xml:space="preserve"> </t>
    </r>
    <r>
      <rPr>
        <sz val="12"/>
        <color theme="1"/>
        <rFont val="ＭＳ Ｐゴシック"/>
        <family val="3"/>
        <charset val="129"/>
        <scheme val="minor"/>
      </rPr>
      <t>진행한다</t>
    </r>
    <r>
      <rPr>
        <sz val="12"/>
        <color theme="1"/>
        <rFont val="ＭＳ Ｐゴシック"/>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</si>
  <si>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</si>
  <si>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</si>
  <si>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</si>
  <si>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</si>
  <si>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</si>
  <si>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</si>
  <si>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</si>
  <si>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</si>
  <si>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</si>
  <si>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</si>
  <si>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</si>
  <si>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ＭＳ Ｐゴシック"/>
        <family val="3"/>
        <charset val="129"/>
        <scheme val="minor"/>
      </rPr>
      <t>시트의</t>
    </r>
    <r>
      <rPr>
        <sz val="12"/>
        <color theme="1"/>
        <rFont val="ＭＳ Ｐゴシック"/>
        <family val="2"/>
        <scheme val="minor"/>
      </rPr>
      <t xml:space="preserve"> 2801</t>
    </r>
    <r>
      <rPr>
        <sz val="12"/>
        <color theme="1"/>
        <rFont val="ＭＳ Ｐゴシック"/>
        <family val="3"/>
        <charset val="129"/>
        <scheme val="minor"/>
      </rPr>
      <t>번</t>
    </r>
    <r>
      <rPr>
        <sz val="12"/>
        <color theme="1"/>
        <rFont val="ＭＳ Ｐゴシック"/>
        <family val="2"/>
        <scheme val="minor"/>
      </rPr>
      <t xml:space="preserve"> </t>
    </r>
    <r>
      <rPr>
        <sz val="12"/>
        <color theme="1"/>
        <rFont val="ＭＳ Ｐゴシック"/>
        <family val="3"/>
        <charset val="129"/>
        <scheme val="minor"/>
      </rPr>
      <t>이후</t>
    </r>
    <phoneticPr fontId="7"/>
  </si>
  <si>
    <r>
      <t>beforeodds</t>
    </r>
    <r>
      <rPr>
        <b/>
        <sz val="12"/>
        <color theme="1"/>
        <rFont val="ＭＳ Ｐゴシック"/>
        <family val="3"/>
        <charset val="129"/>
        <scheme val="minor"/>
      </rPr>
      <t>와</t>
    </r>
    <r>
      <rPr>
        <b/>
        <sz val="12"/>
        <color theme="1"/>
        <rFont val="ＭＳ Ｐゴシック"/>
        <family val="2"/>
        <scheme val="minor"/>
      </rPr>
      <t xml:space="preserve"> probabilit_mul</t>
    </r>
    <r>
      <rPr>
        <b/>
        <sz val="12"/>
        <color theme="1"/>
        <rFont val="ＭＳ Ｐゴシック"/>
        <family val="3"/>
        <charset val="129"/>
        <scheme val="minor"/>
      </rPr>
      <t>을</t>
    </r>
    <r>
      <rPr>
        <b/>
        <sz val="12"/>
        <color theme="1"/>
        <rFont val="ＭＳ Ｐゴシック"/>
        <family val="2"/>
        <scheme val="minor"/>
      </rPr>
      <t xml:space="preserve"> </t>
    </r>
    <r>
      <rPr>
        <b/>
        <sz val="12"/>
        <color theme="1"/>
        <rFont val="ＭＳ Ｐゴシック"/>
        <family val="3"/>
        <charset val="129"/>
        <scheme val="minor"/>
      </rPr>
      <t>곱한</t>
    </r>
    <r>
      <rPr>
        <b/>
        <sz val="12"/>
        <color theme="1"/>
        <rFont val="ＭＳ Ｐゴシック"/>
        <family val="2"/>
        <scheme val="minor"/>
      </rPr>
      <t xml:space="preserve"> </t>
    </r>
    <r>
      <rPr>
        <b/>
        <sz val="12"/>
        <color theme="1"/>
        <rFont val="ＭＳ Ｐゴシック"/>
        <family val="3"/>
        <charset val="129"/>
        <scheme val="minor"/>
      </rPr>
      <t>기대치에</t>
    </r>
    <r>
      <rPr>
        <b/>
        <sz val="12"/>
        <color theme="1"/>
        <rFont val="ＭＳ Ｐゴシック"/>
        <family val="2"/>
        <scheme val="minor"/>
      </rPr>
      <t xml:space="preserve"> </t>
    </r>
    <r>
      <rPr>
        <b/>
        <sz val="12"/>
        <color theme="1"/>
        <rFont val="ＭＳ Ｐゴシック"/>
        <family val="3"/>
        <charset val="129"/>
        <scheme val="minor"/>
      </rPr>
      <t>대해</t>
    </r>
    <r>
      <rPr>
        <b/>
        <sz val="12"/>
        <color theme="1"/>
        <rFont val="ＭＳ Ｐゴシック"/>
        <family val="2"/>
        <scheme val="minor"/>
      </rPr>
      <t xml:space="preserve"> </t>
    </r>
    <r>
      <rPr>
        <b/>
        <sz val="12"/>
        <color theme="1"/>
        <rFont val="ＭＳ Ｐゴシック"/>
        <family val="3"/>
        <charset val="129"/>
        <scheme val="minor"/>
      </rPr>
      <t>기본수익통계를</t>
    </r>
    <r>
      <rPr>
        <b/>
        <sz val="12"/>
        <color theme="1"/>
        <rFont val="ＭＳ Ｐゴシック"/>
        <family val="2"/>
        <scheme val="minor"/>
      </rPr>
      <t xml:space="preserve"> </t>
    </r>
    <r>
      <rPr>
        <b/>
        <sz val="12"/>
        <color theme="1"/>
        <rFont val="ＭＳ Ｐゴシック"/>
        <family val="3"/>
        <charset val="129"/>
        <scheme val="minor"/>
      </rPr>
      <t>내본</t>
    </r>
    <r>
      <rPr>
        <b/>
        <sz val="12"/>
        <color theme="1"/>
        <rFont val="ＭＳ Ｐゴシック"/>
        <family val="2"/>
        <scheme val="minor"/>
      </rPr>
      <t xml:space="preserve"> </t>
    </r>
    <r>
      <rPr>
        <b/>
        <sz val="12"/>
        <color theme="1"/>
        <rFont val="ＭＳ Ｐゴシック"/>
        <family val="3"/>
        <charset val="129"/>
        <scheme val="minor"/>
      </rPr>
      <t>결과</t>
    </r>
    <r>
      <rPr>
        <b/>
        <sz val="12"/>
        <color theme="1"/>
        <rFont val="ＭＳ Ｐゴシック"/>
        <family val="2"/>
        <scheme val="minor"/>
      </rPr>
      <t xml:space="preserve"> </t>
    </r>
    <r>
      <rPr>
        <b/>
        <sz val="12"/>
        <color theme="1"/>
        <rFont val="ＭＳ Ｐゴシック"/>
        <family val="3"/>
        <charset val="129"/>
        <scheme val="minor"/>
      </rPr>
      <t>특별한</t>
    </r>
    <r>
      <rPr>
        <b/>
        <sz val="12"/>
        <color theme="1"/>
        <rFont val="ＭＳ Ｐゴシック"/>
        <family val="2"/>
        <scheme val="minor"/>
      </rPr>
      <t xml:space="preserve"> </t>
    </r>
    <r>
      <rPr>
        <b/>
        <sz val="12"/>
        <color theme="1"/>
        <rFont val="ＭＳ Ｐゴシック"/>
        <family val="3"/>
        <charset val="129"/>
        <scheme val="minor"/>
      </rPr>
      <t>경향성이</t>
    </r>
    <r>
      <rPr>
        <b/>
        <sz val="12"/>
        <color theme="1"/>
        <rFont val="ＭＳ Ｐゴシック"/>
        <family val="2"/>
        <scheme val="minor"/>
      </rPr>
      <t xml:space="preserve"> </t>
    </r>
    <r>
      <rPr>
        <b/>
        <sz val="12"/>
        <color theme="1"/>
        <rFont val="ＭＳ Ｐゴシック"/>
        <family val="3"/>
        <charset val="129"/>
        <scheme val="minor"/>
      </rPr>
      <t>보이지</t>
    </r>
    <r>
      <rPr>
        <b/>
        <sz val="12"/>
        <color theme="1"/>
        <rFont val="ＭＳ Ｐゴシック"/>
        <family val="2"/>
        <scheme val="minor"/>
      </rPr>
      <t xml:space="preserve"> </t>
    </r>
    <r>
      <rPr>
        <b/>
        <sz val="12"/>
        <color theme="1"/>
        <rFont val="ＭＳ Ｐゴシック"/>
        <family val="3"/>
        <charset val="129"/>
        <scheme val="minor"/>
      </rPr>
      <t>않는다</t>
    </r>
    <r>
      <rPr>
        <b/>
        <sz val="12"/>
        <color theme="1"/>
        <rFont val="ＭＳ Ｐゴシック"/>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</si>
  <si>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</si>
  <si>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</si>
  <si>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</si>
  <si>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확정옺즈</t>
    </r>
    <r>
      <rPr>
        <sz val="12"/>
        <color theme="1"/>
        <rFont val="ＭＳ Ｐゴシック"/>
        <family val="2"/>
        <scheme val="minor"/>
      </rPr>
      <t xml:space="preserve"> </t>
    </r>
    <r>
      <rPr>
        <sz val="12"/>
        <color theme="1"/>
        <rFont val="ＭＳ Ｐゴシック"/>
        <family val="3"/>
        <charset val="129"/>
        <scheme val="minor"/>
      </rPr>
      <t>업로도</t>
    </r>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</si>
  <si>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옺즈모니터링</t>
    </r>
    <r>
      <rPr>
        <sz val="12"/>
        <color theme="1"/>
        <rFont val="ＭＳ Ｐゴシック"/>
        <family val="2"/>
        <scheme val="minor"/>
      </rPr>
      <t xml:space="preserve"> </t>
    </r>
    <r>
      <rPr>
        <sz val="12"/>
        <color theme="1"/>
        <rFont val="ＭＳ Ｐゴシック"/>
        <family val="3"/>
        <charset val="129"/>
        <scheme val="minor"/>
      </rPr>
      <t>업로드</t>
    </r>
    <r>
      <rPr>
        <sz val="12"/>
        <color theme="1"/>
        <rFont val="ＭＳ Ｐゴシック"/>
        <family val="2"/>
        <scheme val="minor"/>
      </rPr>
      <t xml:space="preserve">  </t>
    </r>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</si>
  <si>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옺즈예측모델</t>
    </r>
    <r>
      <rPr>
        <sz val="12"/>
        <color theme="1"/>
        <rFont val="ＭＳ Ｐゴシック"/>
        <family val="2"/>
        <scheme val="minor"/>
      </rPr>
      <t xml:space="preserve"> </t>
    </r>
    <r>
      <rPr>
        <sz val="12"/>
        <color theme="1"/>
        <rFont val="ＭＳ Ｐゴシック"/>
        <family val="3"/>
        <charset val="129"/>
        <scheme val="minor"/>
      </rPr>
      <t>테스트</t>
    </r>
    <phoneticPr fontId="7"/>
  </si>
  <si>
    <r>
      <t>2021/09/22</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레이스데이터</t>
    </r>
    <r>
      <rPr>
        <sz val="12"/>
        <color theme="1"/>
        <rFont val="ＭＳ Ｐゴシック"/>
        <family val="2"/>
        <scheme val="minor"/>
      </rPr>
      <t xml:space="preserve"> </t>
    </r>
    <r>
      <rPr>
        <sz val="12"/>
        <color theme="1"/>
        <rFont val="ＭＳ Ｐゴシック"/>
        <family val="3"/>
        <charset val="129"/>
        <scheme val="minor"/>
      </rPr>
      <t>업로드</t>
    </r>
    <phoneticPr fontId="7"/>
  </si>
  <si>
    <t>나중에 실전투표모듈 만들 때 누락되는 레이스 원인파악할 때 참고할 것</t>
    <phoneticPr fontId="7"/>
  </si>
  <si>
    <r>
      <t>옺즈모니터링</t>
    </r>
    <r>
      <rPr>
        <sz val="12"/>
        <color rgb="FFFF0000"/>
        <rFont val="ＭＳ Ｐゴシック"/>
        <family val="2"/>
        <scheme val="minor"/>
      </rPr>
      <t xml:space="preserve"> </t>
    </r>
    <r>
      <rPr>
        <sz val="12"/>
        <color rgb="FFFF0000"/>
        <rFont val="ＭＳ Ｐゴシック"/>
        <family val="3"/>
        <charset val="129"/>
        <scheme val="minor"/>
      </rPr>
      <t>업로드해보면</t>
    </r>
    <r>
      <rPr>
        <sz val="12"/>
        <color rgb="FFFF0000"/>
        <rFont val="ＭＳ Ｐゴシック"/>
        <family val="2"/>
        <scheme val="minor"/>
      </rPr>
      <t xml:space="preserve"> </t>
    </r>
    <r>
      <rPr>
        <sz val="12"/>
        <color rgb="FFFF0000"/>
        <rFont val="ＭＳ Ｐゴシック"/>
        <family val="3"/>
        <charset val="129"/>
        <scheme val="minor"/>
      </rPr>
      <t>레이스파일에서</t>
    </r>
    <r>
      <rPr>
        <sz val="12"/>
        <color rgb="FFFF0000"/>
        <rFont val="ＭＳ Ｐゴシック"/>
        <family val="2"/>
        <scheme val="minor"/>
      </rPr>
      <t xml:space="preserve"> </t>
    </r>
    <r>
      <rPr>
        <sz val="12"/>
        <color rgb="FFFF0000"/>
        <rFont val="ＭＳ Ｐゴシック"/>
        <family val="3"/>
        <charset val="129"/>
        <scheme val="minor"/>
      </rPr>
      <t>누락된</t>
    </r>
    <r>
      <rPr>
        <sz val="12"/>
        <color rgb="FFFF0000"/>
        <rFont val="ＭＳ Ｐゴシック"/>
        <family val="2"/>
        <scheme val="minor"/>
      </rPr>
      <t xml:space="preserve"> </t>
    </r>
    <r>
      <rPr>
        <sz val="12"/>
        <color rgb="FFFF0000"/>
        <rFont val="ＭＳ Ｐゴシック"/>
        <family val="3"/>
        <charset val="129"/>
        <scheme val="minor"/>
      </rPr>
      <t>레이스들을</t>
    </r>
    <r>
      <rPr>
        <sz val="12"/>
        <color rgb="FFFF0000"/>
        <rFont val="ＭＳ Ｐゴシック"/>
        <family val="2"/>
        <scheme val="minor"/>
      </rPr>
      <t xml:space="preserve"> </t>
    </r>
    <r>
      <rPr>
        <sz val="12"/>
        <color rgb="FFFF0000"/>
        <rFont val="ＭＳ Ｐゴシック"/>
        <family val="3"/>
        <charset val="129"/>
        <scheme val="minor"/>
      </rPr>
      <t>파악할</t>
    </r>
    <r>
      <rPr>
        <sz val="12"/>
        <color rgb="FFFF0000"/>
        <rFont val="ＭＳ Ｐゴシック"/>
        <family val="2"/>
        <scheme val="minor"/>
      </rPr>
      <t xml:space="preserve"> </t>
    </r>
    <r>
      <rPr>
        <sz val="12"/>
        <color rgb="FFFF0000"/>
        <rFont val="ＭＳ Ｐゴシック"/>
        <family val="3"/>
        <charset val="129"/>
        <scheme val="minor"/>
      </rPr>
      <t>수</t>
    </r>
    <r>
      <rPr>
        <sz val="12"/>
        <color rgb="FFFF0000"/>
        <rFont val="ＭＳ Ｐゴシック"/>
        <family val="2"/>
        <scheme val="minor"/>
      </rPr>
      <t xml:space="preserve"> </t>
    </r>
    <r>
      <rPr>
        <sz val="12"/>
        <color rgb="FFFF0000"/>
        <rFont val="ＭＳ Ｐゴシック"/>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</si>
  <si>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</si>
  <si>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</si>
  <si>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</si>
  <si>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</si>
  <si>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</si>
  <si>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</si>
  <si>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</si>
  <si>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</si>
  <si>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</si>
  <si>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</si>
  <si>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</si>
  <si>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</si>
  <si>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</si>
  <si>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</si>
  <si>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</si>
  <si>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</si>
  <si>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</si>
  <si>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</si>
  <si>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</si>
  <si>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</si>
  <si>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</si>
  <si>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</si>
  <si>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</si>
  <si>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</si>
  <si>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</si>
  <si>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</si>
  <si>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</si>
  <si>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</si>
  <si>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</si>
  <si>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</si>
  <si>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</si>
  <si>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</si>
  <si>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</si>
  <si>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</si>
  <si>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</si>
  <si>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</si>
  <si>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</si>
  <si>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</si>
  <si>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</si>
  <si>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</si>
  <si>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</si>
  <si>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</si>
  <si>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</si>
  <si>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</si>
  <si>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</si>
  <si>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</si>
  <si>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</si>
  <si>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</si>
  <si>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ＭＳ Ｐゴシック"/>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</si>
  <si>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</si>
  <si>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</si>
  <si>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</si>
  <si>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</si>
  <si>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</si>
  <si>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</si>
  <si>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</si>
  <si>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</si>
  <si>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</si>
  <si>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</si>
  <si>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</si>
  <si>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</si>
  <si>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</si>
  <si>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</si>
  <si>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</si>
  <si>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</si>
  <si>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</si>
  <si>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</si>
  <si>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</si>
  <si>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</si>
  <si>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ＭＳ Ｐゴシック"/>
        <family val="2"/>
        <scheme val="minor"/>
      </rPr>
      <t>um_iterations</t>
    </r>
    <phoneticPr fontId="7"/>
  </si>
  <si>
    <t>min_data_in_leaf</t>
    <phoneticPr fontId="7"/>
  </si>
  <si>
    <t>min_gain_to_split</t>
    <phoneticPr fontId="7"/>
  </si>
  <si>
    <r>
      <t>0</t>
    </r>
    <r>
      <rPr>
        <sz val="12"/>
        <color theme="1"/>
        <rFont val="ＭＳ Ｐゴシック"/>
        <family val="2"/>
        <scheme val="minor"/>
      </rPr>
      <t>.0</t>
    </r>
    <phoneticPr fontId="7"/>
  </si>
  <si>
    <t>min_sum_hessian_in_leaf</t>
    <phoneticPr fontId="7"/>
  </si>
  <si>
    <r>
      <t>0</t>
    </r>
    <r>
      <rPr>
        <sz val="12"/>
        <color theme="1"/>
        <rFont val="ＭＳ Ｐゴシック"/>
        <family val="2"/>
        <scheme val="minor"/>
      </rPr>
      <t>.001</t>
    </r>
    <phoneticPr fontId="7"/>
  </si>
  <si>
    <t>feature_fraction</t>
    <phoneticPr fontId="7"/>
  </si>
  <si>
    <r>
      <t>1</t>
    </r>
    <r>
      <rPr>
        <sz val="12"/>
        <color theme="1"/>
        <rFont val="ＭＳ Ｐゴシック"/>
        <family val="2"/>
        <scheme val="minor"/>
      </rPr>
      <t>.0</t>
    </r>
    <phoneticPr fontId="7"/>
  </si>
  <si>
    <t>bagging_fraction</t>
    <phoneticPr fontId="7"/>
  </si>
  <si>
    <r>
      <t>1</t>
    </r>
    <r>
      <rPr>
        <sz val="12"/>
        <color theme="1"/>
        <rFont val="ＭＳ Ｐゴシック"/>
        <family val="2"/>
        <scheme val="minor"/>
      </rPr>
      <t>.0</t>
    </r>
    <phoneticPr fontId="7"/>
  </si>
  <si>
    <t>boosting</t>
    <phoneticPr fontId="7"/>
  </si>
  <si>
    <r>
      <t>g</t>
    </r>
    <r>
      <rPr>
        <sz val="12"/>
        <color theme="1"/>
        <rFont val="ＭＳ Ｐゴシック"/>
        <family val="2"/>
        <scheme val="minor"/>
      </rPr>
      <t>bdt</t>
    </r>
    <phoneticPr fontId="7"/>
  </si>
  <si>
    <r>
      <t>d</t>
    </r>
    <r>
      <rPr>
        <sz val="12"/>
        <color theme="1"/>
        <rFont val="ＭＳ Ｐゴシック"/>
        <family val="2"/>
        <scheme val="minor"/>
      </rPr>
      <t>art, rf, goss</t>
    </r>
    <phoneticPr fontId="7"/>
  </si>
  <si>
    <t>lambda_l1</t>
    <phoneticPr fontId="7"/>
  </si>
  <si>
    <r>
      <t>0</t>
    </r>
    <r>
      <rPr>
        <sz val="12"/>
        <color theme="1"/>
        <rFont val="ＭＳ Ｐゴシック"/>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</si>
  <si>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</si>
  <si>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</si>
  <si>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</si>
  <si>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ＭＳ Ｐゴシック"/>
        <family val="2"/>
        <scheme val="minor"/>
      </rPr>
      <t>大きすぎるとオーバーフィッティング</t>
    </r>
    <r>
      <rPr>
        <sz val="12"/>
        <color theme="1"/>
        <rFont val="ＭＳ Ｐゴシック"/>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</si>
  <si>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</si>
  <si>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</si>
  <si>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</si>
  <si>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</si>
  <si>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</si>
  <si>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</si>
  <si>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</si>
  <si>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</si>
  <si>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</si>
  <si>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</si>
  <si>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</si>
  <si>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ＭＳ Ｐゴシック"/>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</si>
  <si>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ＭＳ Ｐゴシック"/>
        <family val="2"/>
        <scheme val="minor"/>
      </rPr>
      <t>0.01</t>
    </r>
    <r>
      <rPr>
        <sz val="12"/>
        <color theme="1"/>
        <rFont val="ＭＳ Ｐゴシック"/>
        <family val="2"/>
        <scheme val="minor"/>
      </rPr>
      <t>あたりに固定するのが無難なようだ。</t>
    </r>
    <phoneticPr fontId="7"/>
  </si>
  <si>
    <r>
      <t>s</t>
    </r>
    <r>
      <rPr>
        <sz val="12"/>
        <color theme="1"/>
        <rFont val="ＭＳ Ｐゴシック"/>
        <family val="2"/>
        <scheme val="minor"/>
      </rPr>
      <t>eed</t>
    </r>
    <phoneticPr fontId="7"/>
  </si>
  <si>
    <t>2021/12/1</t>
    <phoneticPr fontId="7"/>
  </si>
  <si>
    <t>java 모델 매니저 재구현</t>
    <phoneticPr fontId="7"/>
  </si>
  <si>
    <r>
      <t xml:space="preserve">python </t>
    </r>
    <r>
      <rPr>
        <sz val="12"/>
        <color theme="1"/>
        <rFont val="ＭＳ Ｐゴシック"/>
        <family val="3"/>
        <charset val="129"/>
        <scheme val="minor"/>
      </rPr>
      <t>커맨드</t>
    </r>
    <r>
      <rPr>
        <sz val="12"/>
        <color theme="1"/>
        <rFont val="ＭＳ Ｐゴシック"/>
        <family val="2"/>
        <scheme val="minor"/>
      </rPr>
      <t xml:space="preserve"> </t>
    </r>
    <r>
      <rPr>
        <sz val="12"/>
        <color theme="1"/>
        <rFont val="ＭＳ Ｐゴシック"/>
        <family val="3"/>
        <charset val="129"/>
        <scheme val="minor"/>
      </rPr>
      <t>라인</t>
    </r>
    <r>
      <rPr>
        <sz val="12"/>
        <color theme="1"/>
        <rFont val="ＭＳ Ｐゴシック"/>
        <family val="2"/>
        <scheme val="minor"/>
      </rPr>
      <t xml:space="preserve"> </t>
    </r>
    <r>
      <rPr>
        <sz val="12"/>
        <color theme="1"/>
        <rFont val="ＭＳ Ｐゴシック"/>
        <family val="3"/>
        <charset val="129"/>
        <scheme val="minor"/>
      </rPr>
      <t>실행</t>
    </r>
    <phoneticPr fontId="7"/>
  </si>
  <si>
    <r>
      <t xml:space="preserve">python classification api </t>
    </r>
    <r>
      <rPr>
        <sz val="12"/>
        <color theme="1"/>
        <rFont val="ＭＳ Ｐゴシック"/>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</si>
  <si>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</si>
  <si>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</si>
  <si>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</si>
  <si>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</si>
  <si>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</si>
  <si>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</si>
  <si>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</si>
  <si>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</si>
  <si>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</si>
  <si>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</si>
  <si>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</si>
  <si>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</si>
  <si>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</si>
  <si>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</si>
  <si>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</si>
  <si>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</si>
  <si>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</si>
  <si>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</si>
  <si>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</si>
  <si>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</si>
  <si>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</si>
  <si>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</si>
  <si>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</si>
  <si>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</si>
  <si>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</si>
  <si>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</si>
  <si>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</si>
  <si>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</si>
  <si>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</si>
  <si>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</si>
  <si>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</si>
  <si>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</si>
  <si>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</si>
  <si>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</si>
  <si>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</si>
  <si>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</si>
  <si>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</si>
  <si>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</si>
  <si>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</si>
  <si>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</si>
  <si>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</si>
  <si>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</si>
  <si>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</si>
  <si>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</si>
  <si>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</si>
  <si>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</si>
  <si>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</si>
  <si>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</si>
  <si>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</si>
  <si>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</si>
  <si>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</si>
  <si>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</si>
  <si>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</si>
  <si>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</si>
  <si>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</si>
  <si>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</si>
  <si>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</si>
  <si>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</si>
  <si>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</si>
  <si>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</si>
  <si>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</si>
  <si>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</si>
  <si>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</si>
  <si>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</si>
  <si>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</si>
  <si>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</si>
  <si>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</si>
  <si>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</si>
  <si>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</si>
  <si>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</si>
  <si>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</si>
  <si>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</si>
  <si>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</si>
  <si>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</si>
  <si>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</si>
  <si>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</si>
  <si>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</si>
  <si>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</si>
  <si>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</si>
  <si>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</si>
  <si>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</si>
  <si>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</si>
  <si>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</si>
  <si>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</si>
  <si>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</si>
  <si>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</si>
  <si>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</si>
  <si>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</si>
  <si>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</si>
  <si>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</si>
  <si>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</si>
  <si>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</si>
  <si>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</si>
  <si>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</si>
  <si>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</si>
  <si>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</si>
  <si>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</si>
  <si>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</si>
  <si>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</si>
  <si>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</si>
  <si>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</si>
  <si>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</si>
  <si>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</si>
  <si>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</si>
  <si>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</si>
  <si>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</si>
  <si>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</si>
  <si>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</si>
  <si>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</si>
  <si>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</si>
  <si>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</si>
  <si>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</si>
  <si>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</si>
  <si>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</si>
  <si>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</si>
  <si>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</si>
  <si>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</si>
  <si>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</si>
  <si>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</si>
  <si>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</si>
  <si>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</si>
  <si>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</si>
  <si>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</si>
  <si>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</si>
  <si>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</si>
  <si>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</si>
  <si>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</si>
  <si>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</si>
  <si>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</si>
  <si>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</si>
  <si>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</si>
  <si>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</si>
  <si>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</si>
  <si>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</si>
  <si>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</si>
  <si>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</si>
  <si>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</si>
  <si>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</si>
  <si>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</si>
  <si>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</si>
  <si>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</si>
  <si>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</si>
  <si>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</si>
  <si>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</si>
  <si>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</si>
  <si>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</si>
  <si>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</si>
  <si>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</si>
  <si>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</si>
  <si>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</si>
  <si>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</si>
  <si>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</si>
  <si>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</si>
  <si>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</si>
  <si>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</si>
  <si>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</si>
  <si>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</si>
  <si>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</si>
  <si>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</si>
  <si>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</si>
  <si>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</si>
  <si>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</si>
  <si>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</si>
  <si>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</si>
  <si>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</si>
  <si>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</si>
  <si>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</si>
  <si>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</si>
  <si>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</si>
  <si>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</si>
  <si>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</si>
  <si>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</si>
  <si>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</si>
  <si>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</si>
  <si>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</si>
  <si>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</si>
  <si>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</si>
  <si>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</si>
  <si>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</si>
  <si>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</si>
  <si>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</si>
  <si>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</si>
  <si>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</si>
  <si>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</si>
  <si>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</si>
  <si>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</si>
  <si>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</si>
  <si>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</si>
  <si>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</si>
  <si>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</si>
  <si>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</si>
  <si>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</si>
  <si>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</si>
  <si>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</si>
  <si>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</si>
  <si>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</si>
  <si>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</si>
  <si>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</si>
  <si>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</si>
  <si>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</si>
  <si>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</si>
  <si>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</si>
  <si>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</si>
  <si>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</si>
  <si>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</si>
  <si>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</si>
  <si>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</si>
  <si>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</si>
  <si>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</si>
  <si>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</si>
  <si>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</si>
  <si>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</si>
  <si>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</si>
  <si>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</si>
  <si>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</si>
  <si>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</si>
  <si>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</si>
  <si>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</si>
  <si>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</si>
  <si>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</si>
  <si>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</si>
  <si>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</si>
  <si>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</si>
  <si>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</si>
  <si>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</si>
  <si>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</si>
  <si>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</si>
  <si>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</si>
  <si>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</si>
  <si>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</si>
  <si>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</si>
  <si>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</si>
  <si>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</si>
  <si>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</si>
  <si>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</si>
  <si>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</si>
  <si>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</si>
  <si>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</si>
  <si>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</si>
  <si>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</si>
  <si>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</si>
  <si>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</si>
  <si>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</si>
  <si>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</si>
  <si>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</si>
  <si>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</si>
  <si>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</si>
  <si>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</si>
  <si>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</si>
  <si>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</si>
  <si>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</si>
  <si>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</si>
  <si>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</si>
  <si>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</si>
  <si>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</si>
  <si>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</si>
  <si>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</si>
  <si>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ＭＳ Ｐゴシック"/>
        <family val="3"/>
        <charset val="129"/>
        <scheme val="minor"/>
      </rPr>
      <t>개의</t>
    </r>
    <r>
      <rPr>
        <sz val="12"/>
        <color theme="1"/>
        <rFont val="ＭＳ Ｐゴシック"/>
        <family val="2"/>
        <scheme val="minor"/>
      </rPr>
      <t xml:space="preserve"> </t>
    </r>
    <r>
      <rPr>
        <sz val="12"/>
        <color theme="1"/>
        <rFont val="ＭＳ Ｐゴシック"/>
        <family val="3"/>
        <charset val="129"/>
        <scheme val="minor"/>
      </rPr>
      <t>리그레션모델을</t>
    </r>
    <r>
      <rPr>
        <sz val="12"/>
        <color theme="1"/>
        <rFont val="ＭＳ Ｐゴシック"/>
        <family val="2"/>
        <scheme val="minor"/>
      </rPr>
      <t xml:space="preserve"> </t>
    </r>
    <r>
      <rPr>
        <sz val="12"/>
        <color theme="1"/>
        <rFont val="ＭＳ Ｐゴシック"/>
        <family val="3"/>
        <charset val="129"/>
        <scheme val="minor"/>
      </rPr>
      <t>돌려보고</t>
    </r>
    <r>
      <rPr>
        <sz val="12"/>
        <color theme="1"/>
        <rFont val="ＭＳ Ｐゴシック"/>
        <family val="2"/>
        <scheme val="minor"/>
      </rPr>
      <t xml:space="preserve"> </t>
    </r>
    <r>
      <rPr>
        <sz val="12"/>
        <color theme="1"/>
        <rFont val="ＭＳ Ｐゴシック"/>
        <family val="3"/>
        <charset val="129"/>
        <scheme val="minor"/>
      </rPr>
      <t>가장</t>
    </r>
    <r>
      <rPr>
        <sz val="12"/>
        <color theme="1"/>
        <rFont val="ＭＳ Ｐゴシック"/>
        <family val="2"/>
        <scheme val="minor"/>
      </rPr>
      <t xml:space="preserve"> </t>
    </r>
    <r>
      <rPr>
        <sz val="12"/>
        <color theme="1"/>
        <rFont val="ＭＳ Ｐゴシック"/>
        <family val="3"/>
        <charset val="129"/>
        <scheme val="minor"/>
      </rPr>
      <t>예측옺즈가</t>
    </r>
    <r>
      <rPr>
        <sz val="12"/>
        <color theme="1"/>
        <rFont val="ＭＳ Ｐゴシック"/>
        <family val="2"/>
        <scheme val="minor"/>
      </rPr>
      <t xml:space="preserve"> </t>
    </r>
    <r>
      <rPr>
        <sz val="12"/>
        <color theme="1"/>
        <rFont val="ＭＳ Ｐゴシック"/>
        <family val="3"/>
        <charset val="129"/>
        <scheme val="minor"/>
      </rPr>
      <t>높은</t>
    </r>
    <r>
      <rPr>
        <sz val="12"/>
        <color theme="1"/>
        <rFont val="ＭＳ Ｐゴシック"/>
        <family val="2"/>
        <scheme val="minor"/>
      </rPr>
      <t xml:space="preserve"> </t>
    </r>
    <r>
      <rPr>
        <sz val="12"/>
        <color theme="1"/>
        <rFont val="ＭＳ Ｐゴシック"/>
        <family val="3"/>
        <charset val="129"/>
        <scheme val="minor"/>
      </rPr>
      <t>번호에</t>
    </r>
    <r>
      <rPr>
        <sz val="12"/>
        <color theme="1"/>
        <rFont val="ＭＳ Ｐゴシック"/>
        <family val="2"/>
        <scheme val="minor"/>
      </rPr>
      <t xml:space="preserve"> </t>
    </r>
    <r>
      <rPr>
        <sz val="12"/>
        <color theme="1"/>
        <rFont val="ＭＳ Ｐゴシック"/>
        <family val="3"/>
        <charset val="129"/>
        <scheme val="minor"/>
      </rPr>
      <t>돈을</t>
    </r>
    <r>
      <rPr>
        <sz val="12"/>
        <color theme="1"/>
        <rFont val="ＭＳ Ｐゴシック"/>
        <family val="2"/>
        <scheme val="minor"/>
      </rPr>
      <t xml:space="preserve"> </t>
    </r>
    <r>
      <rPr>
        <sz val="12"/>
        <color theme="1"/>
        <rFont val="ＭＳ Ｐゴシック"/>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</si>
  <si>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</si>
  <si>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</si>
  <si>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ＭＳ Ｐゴシック"/>
        <family val="2"/>
        <scheme val="minor"/>
      </rPr>
      <t>f_</t>
    </r>
    <r>
      <rPr>
        <sz val="12"/>
        <color theme="1"/>
        <rFont val="ＭＳ Ｐゴシック"/>
        <family val="2"/>
        <scheme val="minor"/>
      </rPr>
      <t>bayesnet</t>
    </r>
    <r>
      <rPr>
        <sz val="12"/>
        <color theme="1"/>
        <rFont val="ＭＳ Ｐゴシック"/>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</si>
  <si>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</si>
  <si>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</si>
  <si>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</si>
  <si>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</si>
  <si>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</si>
  <si>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</si>
  <si>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</si>
  <si>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ＭＳ Ｐゴシック"/>
        <family val="2"/>
        <scheme val="minor"/>
      </rPr>
      <t xml:space="preserve"> </t>
    </r>
    <r>
      <rPr>
        <sz val="12"/>
        <color theme="1"/>
        <rFont val="ＭＳ Ｐゴシック"/>
        <family val="3"/>
        <charset val="129"/>
        <scheme val="minor"/>
      </rPr>
      <t>착순에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probabilities</t>
    </r>
    <r>
      <rPr>
        <sz val="12"/>
        <color theme="1"/>
        <rFont val="ＭＳ Ｐゴシック"/>
        <family val="3"/>
        <charset val="129"/>
        <scheme val="minor"/>
      </rPr>
      <t>와</t>
    </r>
    <r>
      <rPr>
        <sz val="12"/>
        <color theme="1"/>
        <rFont val="ＭＳ Ｐゴシック"/>
        <family val="2"/>
        <scheme val="minor"/>
      </rPr>
      <t xml:space="preserve"> odds(</t>
    </r>
    <r>
      <rPr>
        <sz val="12"/>
        <color theme="1"/>
        <rFont val="ＭＳ Ｐゴシック"/>
        <family val="3"/>
        <charset val="129"/>
        <scheme val="minor"/>
      </rPr>
      <t>기대</t>
    </r>
    <r>
      <rPr>
        <sz val="12"/>
        <color theme="1"/>
        <rFont val="ＭＳ Ｐゴシック"/>
        <family val="2"/>
        <scheme val="minor"/>
      </rPr>
      <t xml:space="preserve">, </t>
    </r>
    <r>
      <rPr>
        <sz val="12"/>
        <color theme="1"/>
        <rFont val="ＭＳ Ｐゴシック"/>
        <family val="3"/>
        <charset val="129"/>
        <scheme val="minor"/>
      </rPr>
      <t>확정</t>
    </r>
    <r>
      <rPr>
        <sz val="12"/>
        <color theme="1"/>
        <rFont val="ＭＳ Ｐゴシック"/>
        <family val="2"/>
        <scheme val="minor"/>
      </rPr>
      <t>)</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산포도를</t>
    </r>
    <r>
      <rPr>
        <sz val="12"/>
        <color theme="1"/>
        <rFont val="ＭＳ Ｐゴシック"/>
        <family val="2"/>
        <scheme val="minor"/>
      </rPr>
      <t xml:space="preserve"> </t>
    </r>
    <r>
      <rPr>
        <sz val="12"/>
        <color theme="1"/>
        <rFont val="ＭＳ Ｐゴシック"/>
        <family val="3"/>
        <charset val="129"/>
        <scheme val="minor"/>
      </rPr>
      <t>그려보자</t>
    </r>
    <phoneticPr fontId="7"/>
  </si>
  <si>
    <r>
      <t>probabilities</t>
    </r>
    <r>
      <rPr>
        <sz val="12"/>
        <color theme="1"/>
        <rFont val="ＭＳ Ｐゴシック"/>
        <family val="3"/>
        <charset val="129"/>
        <scheme val="minor"/>
      </rPr>
      <t>분포로부터</t>
    </r>
    <r>
      <rPr>
        <sz val="12"/>
        <color theme="1"/>
        <rFont val="ＭＳ Ｐゴシック"/>
        <family val="2"/>
        <scheme val="minor"/>
      </rPr>
      <t xml:space="preserve"> </t>
    </r>
    <r>
      <rPr>
        <sz val="12"/>
        <color theme="1"/>
        <rFont val="ＭＳ Ｐゴシック"/>
        <family val="3"/>
        <charset val="129"/>
        <scheme val="minor"/>
      </rPr>
      <t>해당</t>
    </r>
    <r>
      <rPr>
        <sz val="12"/>
        <color theme="1"/>
        <rFont val="ＭＳ Ｐゴシック"/>
        <family val="2"/>
        <scheme val="minor"/>
      </rPr>
      <t xml:space="preserve"> </t>
    </r>
    <r>
      <rPr>
        <sz val="12"/>
        <color theme="1"/>
        <rFont val="ＭＳ Ｐゴシック"/>
        <family val="3"/>
        <charset val="129"/>
        <scheme val="minor"/>
      </rPr>
      <t>베팅의</t>
    </r>
    <r>
      <rPr>
        <sz val="12"/>
        <color theme="1"/>
        <rFont val="ＭＳ Ｐゴシック"/>
        <family val="2"/>
        <scheme val="minor"/>
      </rPr>
      <t xml:space="preserve"> </t>
    </r>
    <r>
      <rPr>
        <sz val="12"/>
        <color theme="1"/>
        <rFont val="ＭＳ Ｐゴシック"/>
        <family val="3"/>
        <charset val="129"/>
        <scheme val="minor"/>
      </rPr>
      <t>수익성을</t>
    </r>
    <r>
      <rPr>
        <sz val="12"/>
        <color theme="1"/>
        <rFont val="ＭＳ Ｐゴシック"/>
        <family val="2"/>
        <scheme val="minor"/>
      </rPr>
      <t xml:space="preserve"> </t>
    </r>
    <r>
      <rPr>
        <sz val="12"/>
        <color theme="1"/>
        <rFont val="ＭＳ Ｐゴシック"/>
        <family val="3"/>
        <charset val="129"/>
        <scheme val="minor"/>
      </rPr>
      <t>도출해낼</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있지</t>
    </r>
    <r>
      <rPr>
        <sz val="12"/>
        <color theme="1"/>
        <rFont val="ＭＳ Ｐゴシック"/>
        <family val="2"/>
        <scheme val="minor"/>
      </rPr>
      <t xml:space="preserve"> </t>
    </r>
    <r>
      <rPr>
        <sz val="12"/>
        <color theme="1"/>
        <rFont val="ＭＳ Ｐゴシック"/>
        <family val="3"/>
        <charset val="129"/>
        <scheme val="minor"/>
      </rPr>
      <t>않을까</t>
    </r>
    <phoneticPr fontId="7"/>
  </si>
  <si>
    <t>x</t>
    <phoneticPr fontId="7"/>
  </si>
  <si>
    <t>6=(r2-1-23456)</t>
    <phoneticPr fontId="7"/>
  </si>
  <si>
    <t>cf_bayesnet_wk</t>
    <phoneticPr fontId="7"/>
  </si>
  <si>
    <t>python C:/Dev/workspace/Oxygen/py_boatrace/boatrace/classification/lgbm/BoatLGBMClassifierTrainer.py boosting_type=gbdt,learning_rate=0.1 {csv_filepath} {model_filepath} {feature_name_list} {feature_type_list}</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</si>
  <si>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</si>
  <si>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</si>
  <si>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</si>
  <si>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</si>
  <si>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</si>
  <si>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</si>
  <si>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</si>
  <si>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</si>
  <si>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</si>
  <si>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</si>
  <si>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ＭＳ Ｐゴシック"/>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</si>
  <si>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</si>
  <si>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</si>
  <si>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</si>
  <si>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출력대상</t>
    </r>
    <r>
      <rPr>
        <sz val="12"/>
        <color theme="1"/>
        <rFont val="ＭＳ Ｐゴシック"/>
        <family val="2"/>
        <scheme val="minor"/>
      </rPr>
      <t xml:space="preserve"> bettype</t>
    </r>
    <r>
      <rPr>
        <sz val="12"/>
        <color theme="1"/>
        <rFont val="ＭＳ Ｐゴシック"/>
        <family val="3"/>
        <charset val="129"/>
        <scheme val="minor"/>
      </rPr>
      <t>지정</t>
    </r>
    <phoneticPr fontId="7"/>
  </si>
  <si>
    <r>
      <t>resultcreator</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베이스</t>
    </r>
    <r>
      <rPr>
        <sz val="12"/>
        <color theme="1"/>
        <rFont val="ＭＳ Ｐゴシック"/>
        <family val="2"/>
        <scheme val="minor"/>
      </rPr>
      <t xml:space="preserve"> </t>
    </r>
    <r>
      <rPr>
        <sz val="12"/>
        <color theme="1"/>
        <rFont val="ＭＳ Ｐゴシック"/>
        <family val="3"/>
        <charset val="129"/>
        <scheme val="minor"/>
      </rPr>
      <t>클래스를</t>
    </r>
    <r>
      <rPr>
        <sz val="12"/>
        <color theme="1"/>
        <rFont val="ＭＳ Ｐゴシック"/>
        <family val="2"/>
        <scheme val="minor"/>
      </rPr>
      <t xml:space="preserve"> </t>
    </r>
    <r>
      <rPr>
        <sz val="12"/>
        <color theme="1"/>
        <rFont val="ＭＳ Ｐゴシック"/>
        <family val="3"/>
        <charset val="129"/>
        <scheme val="minor"/>
      </rPr>
      <t>만들고</t>
    </r>
    <r>
      <rPr>
        <sz val="12"/>
        <color theme="1"/>
        <rFont val="ＭＳ Ｐゴシック"/>
        <family val="2"/>
        <scheme val="minor"/>
      </rPr>
      <t xml:space="preserve"> bettype</t>
    </r>
    <r>
      <rPr>
        <sz val="12"/>
        <color theme="1"/>
        <rFont val="ＭＳ Ｐゴシック"/>
        <family val="3"/>
        <charset val="129"/>
        <scheme val="minor"/>
      </rPr>
      <t>별</t>
    </r>
    <r>
      <rPr>
        <sz val="12"/>
        <color theme="1"/>
        <rFont val="ＭＳ Ｐゴシック"/>
        <family val="2"/>
        <scheme val="minor"/>
      </rPr>
      <t xml:space="preserve"> </t>
    </r>
    <r>
      <rPr>
        <sz val="12"/>
        <color theme="1"/>
        <rFont val="ＭＳ Ｐゴシック"/>
        <family val="3"/>
        <charset val="129"/>
        <scheme val="minor"/>
      </rPr>
      <t>생성</t>
    </r>
    <r>
      <rPr>
        <sz val="12"/>
        <color theme="1"/>
        <rFont val="ＭＳ Ｐゴシック"/>
        <family val="2"/>
        <scheme val="minor"/>
      </rPr>
      <t xml:space="preserve"> </t>
    </r>
    <r>
      <rPr>
        <sz val="12"/>
        <color theme="1"/>
        <rFont val="ＭＳ Ｐゴシック"/>
        <family val="3"/>
        <charset val="129"/>
        <scheme val="minor"/>
      </rPr>
      <t>디폴트메소드</t>
    </r>
    <r>
      <rPr>
        <sz val="12"/>
        <color theme="1"/>
        <rFont val="ＭＳ Ｐゴシック"/>
        <family val="2"/>
        <scheme val="minor"/>
      </rPr>
      <t xml:space="preserve"> </t>
    </r>
    <r>
      <rPr>
        <sz val="12"/>
        <color theme="1"/>
        <rFont val="ＭＳ Ｐゴシック"/>
        <family val="3"/>
        <charset val="129"/>
        <scheme val="minor"/>
      </rPr>
      <t>추가</t>
    </r>
    <phoneticPr fontId="7"/>
  </si>
  <si>
    <r>
      <t xml:space="preserve">python </t>
    </r>
    <r>
      <rPr>
        <strike/>
        <sz val="12"/>
        <color theme="1"/>
        <rFont val="ＭＳ Ｐゴシック"/>
        <family val="3"/>
        <charset val="129"/>
        <scheme val="minor"/>
      </rPr>
      <t>모델</t>
    </r>
    <r>
      <rPr>
        <strike/>
        <sz val="12"/>
        <color theme="1"/>
        <rFont val="ＭＳ Ｐゴシック"/>
        <family val="2"/>
        <scheme val="minor"/>
      </rPr>
      <t xml:space="preserve"> </t>
    </r>
    <r>
      <rPr>
        <strike/>
        <sz val="12"/>
        <color theme="1"/>
        <rFont val="ＭＳ Ｐゴシック"/>
        <family val="3"/>
        <charset val="129"/>
        <scheme val="minor"/>
      </rPr>
      <t>매니저</t>
    </r>
    <r>
      <rPr>
        <strike/>
        <sz val="12"/>
        <color theme="1"/>
        <rFont val="ＭＳ Ｐゴシック"/>
        <family val="2"/>
        <scheme val="minor"/>
      </rPr>
      <t xml:space="preserve"> </t>
    </r>
    <r>
      <rPr>
        <strike/>
        <sz val="12"/>
        <color theme="1"/>
        <rFont val="ＭＳ Ｐゴシック"/>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</si>
  <si>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</si>
  <si>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</si>
  <si>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</si>
  <si>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</si>
  <si>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</si>
  <si>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ＭＳ Ｐゴシック"/>
        <family val="3"/>
        <charset val="129"/>
        <scheme val="minor"/>
      </rPr>
      <t>파일을</t>
    </r>
    <r>
      <rPr>
        <sz val="12"/>
        <color theme="1"/>
        <rFont val="ＭＳ Ｐゴシック"/>
        <family val="2"/>
        <scheme val="minor"/>
      </rPr>
      <t xml:space="preserve"> </t>
    </r>
    <r>
      <rPr>
        <sz val="12"/>
        <color theme="1"/>
        <rFont val="ＭＳ Ｐゴシック"/>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</si>
  <si>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</si>
  <si>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</si>
  <si>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</si>
  <si>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</si>
  <si>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</si>
  <si>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</si>
  <si>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</si>
  <si>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</si>
  <si>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</si>
  <si>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</si>
  <si>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</si>
  <si>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</si>
  <si>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</si>
  <si>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</si>
  <si>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</si>
  <si>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</si>
  <si>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</si>
  <si>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</si>
  <si>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</si>
  <si>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</si>
  <si>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</si>
  <si>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</si>
  <si>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</si>
  <si>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</si>
  <si>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</si>
  <si>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</si>
  <si>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</si>
  <si>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</si>
  <si>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</si>
  <si>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</si>
  <si>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</si>
  <si>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</si>
  <si>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</si>
  <si>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</si>
  <si>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</si>
  <si>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</si>
  <si>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</si>
  <si>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</si>
  <si>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</si>
  <si>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</si>
  <si>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</si>
  <si>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</si>
  <si>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</si>
  <si>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</si>
  <si>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</si>
  <si>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</si>
  <si>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</si>
  <si>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</si>
  <si>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혼합형</t>
    </r>
    <r>
      <rPr>
        <sz val="12"/>
        <color theme="1"/>
        <rFont val="ＭＳ Ｐゴシック"/>
        <family val="2"/>
        <scheme val="minor"/>
      </rPr>
      <t xml:space="preserve"> feature</t>
    </r>
    <r>
      <rPr>
        <sz val="12"/>
        <color theme="1"/>
        <rFont val="ＭＳ Ｐゴシック"/>
        <family val="3"/>
        <charset val="129"/>
        <scheme val="minor"/>
      </rPr>
      <t>에서</t>
    </r>
    <r>
      <rPr>
        <sz val="12"/>
        <color theme="1"/>
        <rFont val="ＭＳ Ｐゴシック"/>
        <family val="2"/>
        <scheme val="minor"/>
      </rPr>
      <t xml:space="preserve"> 1</t>
    </r>
    <r>
      <rPr>
        <sz val="12"/>
        <color theme="1"/>
        <rFont val="ＭＳ Ｐゴシック"/>
        <family val="3"/>
        <charset val="129"/>
        <scheme val="minor"/>
      </rPr>
      <t>이외에서</t>
    </r>
    <r>
      <rPr>
        <sz val="12"/>
        <color theme="1"/>
        <rFont val="ＭＳ Ｐゴシック"/>
        <family val="2"/>
        <scheme val="minor"/>
      </rPr>
      <t xml:space="preserve"> </t>
    </r>
    <r>
      <rPr>
        <sz val="12"/>
        <color theme="1"/>
        <rFont val="ＭＳ Ｐゴシック"/>
        <family val="3"/>
        <charset val="129"/>
        <scheme val="minor"/>
      </rPr>
      <t>투표를</t>
    </r>
    <r>
      <rPr>
        <sz val="12"/>
        <color theme="1"/>
        <rFont val="ＭＳ Ｐゴシック"/>
        <family val="2"/>
        <scheme val="minor"/>
      </rPr>
      <t xml:space="preserve"> </t>
    </r>
    <r>
      <rPr>
        <sz val="12"/>
        <color theme="1"/>
        <rFont val="ＭＳ Ｐゴシック"/>
        <family val="3"/>
        <charset val="129"/>
        <scheme val="minor"/>
      </rPr>
      <t>폭주하고</t>
    </r>
    <r>
      <rPr>
        <sz val="12"/>
        <color theme="1"/>
        <rFont val="ＭＳ Ｐゴシック"/>
        <family val="2"/>
        <scheme val="minor"/>
      </rPr>
      <t xml:space="preserve"> </t>
    </r>
    <r>
      <rPr>
        <sz val="12"/>
        <color theme="1"/>
        <rFont val="ＭＳ Ｐゴシック"/>
        <family val="3"/>
        <charset val="129"/>
        <scheme val="minor"/>
      </rPr>
      <t>수익성이</t>
    </r>
    <r>
      <rPr>
        <sz val="12"/>
        <color theme="1"/>
        <rFont val="ＭＳ Ｐゴシック"/>
        <family val="2"/>
        <scheme val="minor"/>
      </rPr>
      <t xml:space="preserve"> </t>
    </r>
    <r>
      <rPr>
        <sz val="12"/>
        <color theme="1"/>
        <rFont val="ＭＳ Ｐゴシック"/>
        <family val="3"/>
        <charset val="129"/>
        <scheme val="minor"/>
      </rPr>
      <t>떨어진다</t>
    </r>
  </si>
  <si>
    <r>
      <t>lgbm</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혼합형에서</t>
    </r>
    <r>
      <rPr>
        <sz val="12"/>
        <color theme="1"/>
        <rFont val="ＭＳ Ｐゴシック"/>
        <family val="2"/>
        <scheme val="minor"/>
      </rPr>
      <t xml:space="preserve"> 1T-1</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투표를</t>
    </r>
    <r>
      <rPr>
        <sz val="12"/>
        <color theme="1"/>
        <rFont val="ＭＳ Ｐゴシック"/>
        <family val="2"/>
        <scheme val="minor"/>
      </rPr>
      <t xml:space="preserve"> </t>
    </r>
    <r>
      <rPr>
        <sz val="12"/>
        <color theme="1"/>
        <rFont val="ＭＳ Ｐゴシック"/>
        <family val="3"/>
        <charset val="129"/>
        <scheme val="minor"/>
      </rPr>
      <t>폭주하고</t>
    </r>
    <r>
      <rPr>
        <sz val="12"/>
        <color theme="1"/>
        <rFont val="ＭＳ Ｐゴシック"/>
        <family val="2"/>
        <scheme val="minor"/>
      </rPr>
      <t xml:space="preserve"> </t>
    </r>
    <r>
      <rPr>
        <sz val="12"/>
        <color theme="1"/>
        <rFont val="ＭＳ Ｐゴシック"/>
        <family val="3"/>
        <charset val="129"/>
        <scheme val="minor"/>
      </rPr>
      <t>좀</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열세이지만</t>
    </r>
    <r>
      <rPr>
        <sz val="12"/>
        <color theme="1"/>
        <rFont val="ＭＳ Ｐゴシック"/>
        <family val="2"/>
        <scheme val="minor"/>
      </rPr>
      <t xml:space="preserve"> </t>
    </r>
    <r>
      <rPr>
        <sz val="12"/>
        <color theme="1"/>
        <rFont val="ＭＳ Ｐゴシック"/>
        <family val="3"/>
        <charset val="129"/>
        <scheme val="minor"/>
      </rPr>
      <t>전반적으로</t>
    </r>
    <r>
      <rPr>
        <sz val="12"/>
        <color theme="1"/>
        <rFont val="ＭＳ Ｐゴシック"/>
        <family val="2"/>
        <scheme val="minor"/>
      </rPr>
      <t xml:space="preserve"> </t>
    </r>
    <r>
      <rPr>
        <sz val="12"/>
        <color theme="1"/>
        <rFont val="ＭＳ Ｐゴシック"/>
        <family val="3"/>
        <charset val="129"/>
        <scheme val="minor"/>
      </rPr>
      <t>안정적이다</t>
    </r>
  </si>
  <si>
    <r>
      <t>lgbm</t>
    </r>
    <r>
      <rPr>
        <sz val="12"/>
        <color theme="1"/>
        <rFont val="ＭＳ Ｐゴシック"/>
        <family val="3"/>
        <charset val="129"/>
        <scheme val="minor"/>
      </rPr>
      <t>은</t>
    </r>
    <r>
      <rPr>
        <sz val="12"/>
        <color theme="1"/>
        <rFont val="ＭＳ Ｐゴシック"/>
        <family val="2"/>
        <scheme val="minor"/>
      </rPr>
      <t xml:space="preserve"> feature</t>
    </r>
    <r>
      <rPr>
        <sz val="12"/>
        <color theme="1"/>
        <rFont val="ＭＳ Ｐゴシック"/>
        <family val="3"/>
        <charset val="129"/>
        <scheme val="minor"/>
      </rPr>
      <t>와</t>
    </r>
    <r>
      <rPr>
        <sz val="12"/>
        <color theme="1"/>
        <rFont val="ＭＳ Ｐゴシック"/>
        <family val="2"/>
        <scheme val="minor"/>
      </rPr>
      <t xml:space="preserv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비교적</t>
    </r>
    <r>
      <rPr>
        <sz val="12"/>
        <color theme="1"/>
        <rFont val="ＭＳ Ｐゴシック"/>
        <family val="2"/>
        <scheme val="minor"/>
      </rPr>
      <t xml:space="preserve"> </t>
    </r>
    <r>
      <rPr>
        <sz val="12"/>
        <color theme="1"/>
        <rFont val="ＭＳ Ｐゴシック"/>
        <family val="3"/>
        <charset val="129"/>
        <scheme val="minor"/>
      </rPr>
      <t>균질적인</t>
    </r>
    <r>
      <rPr>
        <sz val="12"/>
        <color theme="1"/>
        <rFont val="ＭＳ Ｐゴシック"/>
        <family val="2"/>
        <scheme val="minor"/>
      </rPr>
      <t xml:space="preserve"> </t>
    </r>
    <r>
      <rPr>
        <sz val="12"/>
        <color theme="1"/>
        <rFont val="ＭＳ Ｐゴシック"/>
        <family val="3"/>
        <charset val="129"/>
        <scheme val="minor"/>
      </rPr>
      <t>투표수와</t>
    </r>
    <r>
      <rPr>
        <sz val="12"/>
        <color theme="1"/>
        <rFont val="ＭＳ Ｐゴシック"/>
        <family val="2"/>
        <scheme val="minor"/>
      </rPr>
      <t xml:space="preserve"> </t>
    </r>
    <r>
      <rPr>
        <sz val="12"/>
        <color theme="1"/>
        <rFont val="ＭＳ Ｐゴシック"/>
        <family val="3"/>
        <charset val="129"/>
        <scheme val="minor"/>
      </rPr>
      <t>수익성이다</t>
    </r>
  </si>
  <si>
    <t>2021/12/30</t>
    <phoneticPr fontId="7"/>
  </si>
  <si>
    <r>
      <t>lgbm</t>
    </r>
    <r>
      <rPr>
        <b/>
        <sz val="12"/>
        <color theme="1"/>
        <rFont val="ＭＳ Ｐゴシック"/>
        <family val="3"/>
        <charset val="129"/>
        <scheme val="minor"/>
      </rPr>
      <t>은</t>
    </r>
    <r>
      <rPr>
        <b/>
        <sz val="12"/>
        <color theme="1"/>
        <rFont val="ＭＳ Ｐゴシック"/>
        <family val="2"/>
        <scheme val="minor"/>
      </rPr>
      <t xml:space="preserve"> feature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늘려도</t>
    </r>
    <r>
      <rPr>
        <b/>
        <sz val="12"/>
        <color theme="1"/>
        <rFont val="ＭＳ Ｐゴシック"/>
        <family val="2"/>
        <scheme val="minor"/>
      </rPr>
      <t xml:space="preserve"> bayes</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비해</t>
    </r>
    <r>
      <rPr>
        <b/>
        <sz val="12"/>
        <color theme="1"/>
        <rFont val="ＭＳ Ｐゴシック"/>
        <family val="2"/>
        <scheme val="minor"/>
      </rPr>
      <t xml:space="preserve"> </t>
    </r>
    <r>
      <rPr>
        <b/>
        <sz val="12"/>
        <color theme="1"/>
        <rFont val="ＭＳ Ｐゴシック"/>
        <family val="3"/>
        <charset val="129"/>
        <scheme val="minor"/>
      </rPr>
      <t>투표수가</t>
    </r>
    <r>
      <rPr>
        <b/>
        <sz val="12"/>
        <color theme="1"/>
        <rFont val="ＭＳ Ｐゴシック"/>
        <family val="2"/>
        <scheme val="minor"/>
      </rPr>
      <t xml:space="preserve"> </t>
    </r>
    <r>
      <rPr>
        <b/>
        <sz val="12"/>
        <color theme="1"/>
        <rFont val="ＭＳ Ｐゴシック"/>
        <family val="3"/>
        <charset val="129"/>
        <scheme val="minor"/>
      </rPr>
      <t>줄지</t>
    </r>
    <r>
      <rPr>
        <b/>
        <sz val="12"/>
        <color theme="1"/>
        <rFont val="ＭＳ Ｐゴシック"/>
        <family val="2"/>
        <scheme val="minor"/>
      </rPr>
      <t xml:space="preserve"> </t>
    </r>
    <r>
      <rPr>
        <b/>
        <sz val="12"/>
        <color theme="1"/>
        <rFont val="ＭＳ Ｐゴシック"/>
        <family val="3"/>
        <charset val="129"/>
        <scheme val="minor"/>
      </rPr>
      <t>않으니</t>
    </r>
    <r>
      <rPr>
        <b/>
        <sz val="12"/>
        <color theme="1"/>
        <rFont val="ＭＳ Ｐゴシック"/>
        <family val="2"/>
        <scheme val="minor"/>
      </rPr>
      <t xml:space="preserve"> lgbm</t>
    </r>
    <r>
      <rPr>
        <b/>
        <sz val="12"/>
        <color theme="1"/>
        <rFont val="ＭＳ Ｐゴシック"/>
        <family val="3"/>
        <charset val="129"/>
        <scheme val="minor"/>
      </rPr>
      <t>의</t>
    </r>
    <r>
      <rPr>
        <b/>
        <sz val="12"/>
        <color theme="1"/>
        <rFont val="ＭＳ Ｐゴシック"/>
        <family val="2"/>
        <scheme val="minor"/>
      </rPr>
      <t xml:space="preserve"> category feature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확장해가며</t>
    </r>
    <r>
      <rPr>
        <b/>
        <sz val="12"/>
        <color theme="1"/>
        <rFont val="ＭＳ Ｐゴシック"/>
        <family val="2"/>
        <scheme val="minor"/>
      </rPr>
      <t xml:space="preserve"> </t>
    </r>
    <r>
      <rPr>
        <b/>
        <sz val="12"/>
        <color theme="1"/>
        <rFont val="ＭＳ Ｐゴシック"/>
        <family val="3"/>
        <charset val="129"/>
        <scheme val="minor"/>
      </rPr>
      <t>패턴별로</t>
    </r>
    <r>
      <rPr>
        <b/>
        <sz val="12"/>
        <color theme="1"/>
        <rFont val="ＭＳ Ｐゴシック"/>
        <family val="2"/>
        <scheme val="minor"/>
      </rPr>
      <t xml:space="preserve"> </t>
    </r>
    <r>
      <rPr>
        <b/>
        <sz val="12"/>
        <color theme="1"/>
        <rFont val="ＭＳ Ｐゴシック"/>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</si>
  <si>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</si>
  <si>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</si>
  <si>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</si>
  <si>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</si>
  <si>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</si>
  <si>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</si>
  <si>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</si>
  <si>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</si>
  <si>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</si>
  <si>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</si>
  <si>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</si>
  <si>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</si>
  <si>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</si>
  <si>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</si>
  <si>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</si>
  <si>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</si>
  <si>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</si>
  <si>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</si>
  <si>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</si>
  <si>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</si>
  <si>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</si>
  <si>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</si>
  <si>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</si>
  <si>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</si>
  <si>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</si>
  <si>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</si>
  <si>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</si>
  <si>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</si>
  <si>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</si>
  <si>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</si>
  <si>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</si>
  <si>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</si>
  <si>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</si>
  <si>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</si>
  <si>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</si>
  <si>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</si>
  <si>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</si>
  <si>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</si>
  <si>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</si>
  <si>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</si>
  <si>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</si>
  <si>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</si>
  <si>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</si>
  <si>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</si>
  <si>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</si>
  <si>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</si>
  <si>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</si>
  <si>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</si>
  <si>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</si>
  <si>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</si>
  <si>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</si>
  <si>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</si>
  <si>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</si>
  <si>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</si>
  <si>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</si>
  <si>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</si>
  <si>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</si>
  <si>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</si>
  <si>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</si>
  <si>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</si>
  <si>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</si>
  <si>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</si>
  <si>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</si>
  <si>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</si>
  <si>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ＭＳ Ｐゴシック"/>
        <family val="3"/>
        <charset val="129"/>
        <scheme val="minor"/>
      </rPr>
      <t>와</t>
    </r>
    <r>
      <rPr>
        <sz val="12"/>
        <color theme="1"/>
        <rFont val="ＭＳ Ｐゴシック"/>
        <family val="2"/>
        <scheme val="minor"/>
      </rPr>
      <t xml:space="preserve"> lgbm</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비교시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출력은</t>
    </r>
    <r>
      <rPr>
        <sz val="12"/>
        <color theme="1"/>
        <rFont val="ＭＳ Ｐゴシック"/>
        <family val="2"/>
        <scheme val="minor"/>
      </rPr>
      <t xml:space="preserve"> </t>
    </r>
    <r>
      <rPr>
        <sz val="12"/>
        <color theme="1"/>
        <rFont val="ＭＳ Ｐゴシック"/>
        <family val="3"/>
        <charset val="129"/>
        <scheme val="minor"/>
      </rPr>
      <t>크게</t>
    </r>
    <r>
      <rPr>
        <sz val="12"/>
        <color theme="1"/>
        <rFont val="ＭＳ Ｐゴシック"/>
        <family val="2"/>
        <scheme val="minor"/>
      </rPr>
      <t xml:space="preserve"> </t>
    </r>
    <r>
      <rPr>
        <sz val="12"/>
        <color theme="1"/>
        <rFont val="ＭＳ Ｐゴシック"/>
        <family val="3"/>
        <charset val="129"/>
        <scheme val="minor"/>
      </rPr>
      <t>결과가</t>
    </r>
    <r>
      <rPr>
        <sz val="12"/>
        <color theme="1"/>
        <rFont val="ＭＳ Ｐゴシック"/>
        <family val="2"/>
        <scheme val="minor"/>
      </rPr>
      <t xml:space="preserve"> </t>
    </r>
    <r>
      <rPr>
        <sz val="12"/>
        <color theme="1"/>
        <rFont val="ＭＳ Ｐゴシック"/>
        <family val="3"/>
        <charset val="129"/>
        <scheme val="minor"/>
      </rPr>
      <t>다르지</t>
    </r>
    <r>
      <rPr>
        <sz val="12"/>
        <color theme="1"/>
        <rFont val="ＭＳ Ｐゴシック"/>
        <family val="2"/>
        <scheme val="minor"/>
      </rPr>
      <t xml:space="preserve"> </t>
    </r>
    <r>
      <rPr>
        <sz val="12"/>
        <color theme="1"/>
        <rFont val="ＭＳ Ｐゴシック"/>
        <family val="3"/>
        <charset val="129"/>
        <scheme val="minor"/>
      </rPr>
      <t>않는</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같다</t>
    </r>
    <r>
      <rPr>
        <sz val="12"/>
        <color theme="1"/>
        <rFont val="ＭＳ Ｐゴシック"/>
        <family val="2"/>
        <scheme val="minor"/>
      </rPr>
      <t>. (result77-164)</t>
    </r>
    <phoneticPr fontId="7"/>
  </si>
  <si>
    <t xml:space="preserve">패턴적용은 nopattern, waku계, 확정옺즈만으로 한정하여 하고, </t>
    <phoneticPr fontId="7"/>
  </si>
  <si>
    <r>
      <t>category</t>
    </r>
    <r>
      <rPr>
        <sz val="12"/>
        <color theme="1"/>
        <rFont val="ＭＳ Ｐゴシック"/>
        <family val="3"/>
        <charset val="129"/>
        <scheme val="minor"/>
      </rPr>
      <t>혼합계</t>
    </r>
    <r>
      <rPr>
        <sz val="12"/>
        <color theme="1"/>
        <rFont val="ＭＳ Ｐゴシック"/>
        <family val="2"/>
        <scheme val="minor"/>
      </rPr>
      <t xml:space="preserve"> </t>
    </r>
    <r>
      <rPr>
        <sz val="12"/>
        <color theme="1"/>
        <rFont val="ＭＳ Ｐゴシック"/>
        <family val="3"/>
        <charset val="129"/>
        <scheme val="minor"/>
      </rPr>
      <t>조금더</t>
    </r>
    <r>
      <rPr>
        <sz val="12"/>
        <color theme="1"/>
        <rFont val="ＭＳ Ｐゴシック"/>
        <family val="2"/>
        <scheme val="minor"/>
      </rPr>
      <t xml:space="preserve"> nw</t>
    </r>
    <r>
      <rPr>
        <sz val="12"/>
        <color theme="1"/>
        <rFont val="ＭＳ Ｐゴシック"/>
        <family val="3"/>
        <charset val="129"/>
        <scheme val="minor"/>
      </rPr>
      <t>계</t>
    </r>
    <r>
      <rPr>
        <sz val="12"/>
        <color theme="1"/>
        <rFont val="ＭＳ Ｐゴシック"/>
        <family val="2"/>
        <scheme val="minor"/>
      </rPr>
      <t xml:space="preserve"> </t>
    </r>
    <r>
      <rPr>
        <sz val="12"/>
        <color theme="1"/>
        <rFont val="ＭＳ Ｐゴシック"/>
        <family val="3"/>
        <charset val="129"/>
        <scheme val="minor"/>
      </rPr>
      <t>조금더</t>
    </r>
    <r>
      <rPr>
        <sz val="12"/>
        <color theme="1"/>
        <rFont val="ＭＳ Ｐゴシック"/>
        <family val="2"/>
        <scheme val="minor"/>
      </rPr>
      <t xml:space="preserve"> </t>
    </r>
    <r>
      <rPr>
        <sz val="12"/>
        <color theme="1"/>
        <rFont val="ＭＳ Ｐゴシック"/>
        <family val="3"/>
        <charset val="129"/>
        <scheme val="minor"/>
      </rPr>
      <t>해보고</t>
    </r>
    <r>
      <rPr>
        <sz val="12"/>
        <color theme="1"/>
        <rFont val="ＭＳ Ｐゴシック"/>
        <family val="2"/>
        <scheme val="minor"/>
      </rPr>
      <t xml:space="preserve"> lgbm</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효용성이</t>
    </r>
    <r>
      <rPr>
        <sz val="12"/>
        <color theme="1"/>
        <rFont val="ＭＳ Ｐゴシック"/>
        <family val="2"/>
        <scheme val="minor"/>
      </rPr>
      <t xml:space="preserve"> </t>
    </r>
    <r>
      <rPr>
        <sz val="12"/>
        <color theme="1"/>
        <rFont val="ＭＳ Ｐゴシック"/>
        <family val="3"/>
        <charset val="129"/>
        <scheme val="minor"/>
      </rPr>
      <t>느껴지지</t>
    </r>
    <r>
      <rPr>
        <sz val="12"/>
        <color theme="1"/>
        <rFont val="ＭＳ Ｐゴシック"/>
        <family val="2"/>
        <scheme val="minor"/>
      </rPr>
      <t xml:space="preserve"> </t>
    </r>
    <r>
      <rPr>
        <sz val="12"/>
        <color theme="1"/>
        <rFont val="ＭＳ Ｐゴシック"/>
        <family val="3"/>
        <charset val="129"/>
        <scheme val="minor"/>
      </rPr>
      <t>않으면</t>
    </r>
    <phoneticPr fontId="7"/>
  </si>
  <si>
    <r>
      <t>lgbm</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버리고</t>
    </r>
    <r>
      <rPr>
        <sz val="12"/>
        <color theme="1"/>
        <rFont val="ＭＳ Ｐゴシック"/>
        <family val="2"/>
        <scheme val="minor"/>
      </rPr>
      <t xml:space="preserve"> weka</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다른</t>
    </r>
    <r>
      <rPr>
        <sz val="12"/>
        <color theme="1"/>
        <rFont val="ＭＳ Ｐゴシック"/>
        <family val="2"/>
        <scheme val="minor"/>
      </rPr>
      <t xml:space="preserve"> </t>
    </r>
    <r>
      <rPr>
        <sz val="12"/>
        <color theme="1"/>
        <rFont val="ＭＳ Ｐゴシック"/>
        <family val="3"/>
        <charset val="129"/>
        <scheme val="minor"/>
      </rPr>
      <t>알고리즘을</t>
    </r>
    <r>
      <rPr>
        <sz val="12"/>
        <color theme="1"/>
        <rFont val="ＭＳ Ｐゴシック"/>
        <family val="2"/>
        <scheme val="minor"/>
      </rPr>
      <t xml:space="preserve"> </t>
    </r>
    <r>
      <rPr>
        <sz val="12"/>
        <color theme="1"/>
        <rFont val="ＭＳ Ｐゴシック"/>
        <family val="3"/>
        <charset val="129"/>
        <scheme val="minor"/>
      </rPr>
      <t>비교해</t>
    </r>
    <r>
      <rPr>
        <sz val="12"/>
        <color theme="1"/>
        <rFont val="ＭＳ Ｐゴシック"/>
        <family val="2"/>
        <scheme val="minor"/>
      </rPr>
      <t xml:space="preserve"> </t>
    </r>
    <r>
      <rPr>
        <sz val="12"/>
        <color theme="1"/>
        <rFont val="ＭＳ Ｐゴシック"/>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</si>
  <si>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</si>
  <si>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</si>
  <si>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</si>
  <si>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</si>
  <si>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</si>
  <si>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</si>
  <si>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</si>
  <si>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</si>
  <si>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</si>
  <si>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ＭＳ Ｐゴシック"/>
        <family val="2"/>
        <scheme val="minor"/>
      </rPr>
      <t>wa12</t>
    </r>
    <r>
      <rPr>
        <sz val="12"/>
        <color theme="1"/>
        <rFont val="ＭＳ Ｐゴシック"/>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</si>
  <si>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</si>
  <si>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</si>
  <si>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</si>
  <si>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</si>
  <si>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</si>
  <si>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</si>
  <si>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ＭＳ Ｐゴシック"/>
        <family val="2"/>
        <scheme val="minor"/>
      </rPr>
      <t>wa12</t>
    </r>
    <r>
      <rPr>
        <sz val="12"/>
        <color theme="1"/>
        <rFont val="ＭＳ Ｐゴシック"/>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</si>
  <si>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</si>
  <si>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</si>
  <si>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ＭＳ Ｐゴシック"/>
        <family val="3"/>
        <charset val="129"/>
        <scheme val="minor"/>
      </rPr>
      <t>에서는</t>
    </r>
    <r>
      <rPr>
        <b/>
        <sz val="12"/>
        <color theme="1"/>
        <rFont val="ＭＳ Ｐゴシック"/>
        <family val="2"/>
        <scheme val="minor"/>
      </rPr>
      <t xml:space="preserve"> bayes</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쓰되</t>
    </r>
    <r>
      <rPr>
        <b/>
        <sz val="12"/>
        <color theme="1"/>
        <rFont val="ＭＳ Ｐゴシック"/>
        <family val="2"/>
        <scheme val="minor"/>
      </rPr>
      <t xml:space="preserve"> IT-2</t>
    </r>
    <r>
      <rPr>
        <b/>
        <sz val="12"/>
        <color theme="1"/>
        <rFont val="ＭＳ Ｐゴシック"/>
        <family val="3"/>
        <charset val="129"/>
        <scheme val="minor"/>
      </rPr>
      <t>에서는</t>
    </r>
    <r>
      <rPr>
        <b/>
        <sz val="12"/>
        <color theme="1"/>
        <rFont val="ＭＳ Ｐゴシック"/>
        <family val="2"/>
        <scheme val="minor"/>
      </rPr>
      <t xml:space="preserve"> filter-bayes</t>
    </r>
    <r>
      <rPr>
        <b/>
        <sz val="12"/>
        <color theme="1"/>
        <rFont val="ＭＳ Ｐゴシック"/>
        <family val="3"/>
        <charset val="129"/>
        <scheme val="minor"/>
      </rPr>
      <t>등을</t>
    </r>
    <r>
      <rPr>
        <b/>
        <sz val="12"/>
        <color theme="1"/>
        <rFont val="ＭＳ Ｐゴシック"/>
        <family val="2"/>
        <scheme val="minor"/>
      </rPr>
      <t xml:space="preserve"> </t>
    </r>
    <r>
      <rPr>
        <b/>
        <sz val="12"/>
        <color theme="1"/>
        <rFont val="ＭＳ Ｐゴシック"/>
        <family val="3"/>
        <charset val="129"/>
        <scheme val="minor"/>
      </rPr>
      <t>비교해보자</t>
    </r>
    <phoneticPr fontId="7"/>
  </si>
  <si>
    <r>
      <t>IT-1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같은</t>
    </r>
    <r>
      <rPr>
        <sz val="12"/>
        <color theme="1"/>
        <rFont val="ＭＳ Ｐゴシック"/>
        <family val="2"/>
        <scheme val="minor"/>
      </rPr>
      <t xml:space="preserve"> bayes</t>
    </r>
    <r>
      <rPr>
        <sz val="12"/>
        <color theme="1"/>
        <rFont val="ＭＳ Ｐゴシック"/>
        <family val="3"/>
        <charset val="129"/>
        <scheme val="minor"/>
      </rPr>
      <t>안에서는</t>
    </r>
    <r>
      <rPr>
        <sz val="12"/>
        <color theme="1"/>
        <rFont val="ＭＳ Ｐゴシック"/>
        <family val="2"/>
        <scheme val="minor"/>
      </rPr>
      <t xml:space="preserve"> nw</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투표수</t>
    </r>
    <r>
      <rPr>
        <sz val="12"/>
        <color theme="1"/>
        <rFont val="ＭＳ Ｐゴシック"/>
        <family val="2"/>
        <scheme val="minor"/>
      </rPr>
      <t xml:space="preserve"> </t>
    </r>
    <r>
      <rPr>
        <sz val="12"/>
        <color theme="1"/>
        <rFont val="ＭＳ Ｐゴシック"/>
        <family val="3"/>
        <charset val="129"/>
        <scheme val="minor"/>
      </rPr>
      <t>최다</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최저</t>
    </r>
    <r>
      <rPr>
        <sz val="12"/>
        <color theme="1"/>
        <rFont val="ＭＳ Ｐゴシック"/>
        <family val="2"/>
        <scheme val="minor"/>
      </rPr>
      <t>. en_ext_1, nw_ext_1</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투표최저</t>
    </r>
    <r>
      <rPr>
        <sz val="12"/>
        <color theme="1"/>
        <rFont val="ＭＳ Ｐゴシック"/>
        <family val="2"/>
        <scheme val="minor"/>
      </rPr>
      <t xml:space="preserve"> </t>
    </r>
    <r>
      <rPr>
        <sz val="12"/>
        <color theme="1"/>
        <rFont val="ＭＳ Ｐゴシック"/>
        <family val="3"/>
        <charset val="129"/>
        <scheme val="minor"/>
      </rPr>
      <t>적중률최고</t>
    </r>
    <r>
      <rPr>
        <sz val="12"/>
        <color theme="1"/>
        <rFont val="ＭＳ Ｐゴシック"/>
        <family val="2"/>
        <scheme val="minor"/>
      </rPr>
      <t>.  feature</t>
    </r>
    <r>
      <rPr>
        <sz val="12"/>
        <color theme="1"/>
        <rFont val="ＭＳ Ｐゴシック"/>
        <family val="3"/>
        <charset val="129"/>
        <scheme val="minor"/>
      </rPr>
      <t>늘릴수록</t>
    </r>
    <r>
      <rPr>
        <sz val="12"/>
        <color theme="1"/>
        <rFont val="ＭＳ Ｐゴシック"/>
        <family val="2"/>
        <scheme val="minor"/>
      </rPr>
      <t xml:space="preserve"> </t>
    </r>
    <r>
      <rPr>
        <sz val="12"/>
        <color theme="1"/>
        <rFont val="ＭＳ Ｐゴシック"/>
        <family val="3"/>
        <charset val="129"/>
        <scheme val="minor"/>
      </rPr>
      <t>투표수저하</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증가</t>
    </r>
    <phoneticPr fontId="7"/>
  </si>
  <si>
    <r>
      <t>IT-2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같은</t>
    </r>
    <r>
      <rPr>
        <sz val="12"/>
        <color theme="1"/>
        <rFont val="ＭＳ Ｐゴシック"/>
        <family val="2"/>
        <scheme val="minor"/>
      </rPr>
      <t xml:space="preserve"> bayes</t>
    </r>
    <r>
      <rPr>
        <sz val="12"/>
        <color theme="1"/>
        <rFont val="ＭＳ Ｐゴシック"/>
        <family val="3"/>
        <charset val="129"/>
        <scheme val="minor"/>
      </rPr>
      <t>안에서는</t>
    </r>
    <r>
      <rPr>
        <sz val="12"/>
        <color theme="1"/>
        <rFont val="ＭＳ Ｐゴシック"/>
        <family val="2"/>
        <scheme val="minor"/>
      </rPr>
      <t xml:space="preserve"> nw</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투표수</t>
    </r>
    <r>
      <rPr>
        <sz val="12"/>
        <color theme="1"/>
        <rFont val="ＭＳ Ｐゴシック"/>
        <family val="2"/>
        <scheme val="minor"/>
      </rPr>
      <t xml:space="preserve"> </t>
    </r>
    <r>
      <rPr>
        <sz val="12"/>
        <color theme="1"/>
        <rFont val="ＭＳ Ｐゴシック"/>
        <family val="3"/>
        <charset val="129"/>
        <scheme val="minor"/>
      </rPr>
      <t>최저</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최고</t>
    </r>
    <r>
      <rPr>
        <sz val="12"/>
        <color theme="1"/>
        <rFont val="ＭＳ Ｐゴシック"/>
        <family val="2"/>
        <scheme val="minor"/>
      </rPr>
      <t>. en_ext_1, nw_ext_1</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투표최다</t>
    </r>
    <r>
      <rPr>
        <sz val="12"/>
        <color theme="1"/>
        <rFont val="ＭＳ Ｐゴシック"/>
        <family val="2"/>
        <scheme val="minor"/>
      </rPr>
      <t xml:space="preserve"> </t>
    </r>
    <r>
      <rPr>
        <sz val="12"/>
        <color theme="1"/>
        <rFont val="ＭＳ Ｐゴシック"/>
        <family val="3"/>
        <charset val="129"/>
        <scheme val="minor"/>
      </rPr>
      <t>적중률최저</t>
    </r>
    <r>
      <rPr>
        <sz val="12"/>
        <color theme="1"/>
        <rFont val="ＭＳ Ｐゴシック"/>
        <family val="2"/>
        <scheme val="minor"/>
      </rPr>
      <t>.  feature</t>
    </r>
    <r>
      <rPr>
        <sz val="12"/>
        <color theme="1"/>
        <rFont val="ＭＳ Ｐゴシック"/>
        <family val="3"/>
        <charset val="129"/>
        <scheme val="minor"/>
      </rPr>
      <t>늘릴수록</t>
    </r>
    <r>
      <rPr>
        <sz val="12"/>
        <color theme="1"/>
        <rFont val="ＭＳ Ｐゴシック"/>
        <family val="2"/>
        <scheme val="minor"/>
      </rPr>
      <t xml:space="preserve"> </t>
    </r>
    <r>
      <rPr>
        <sz val="12"/>
        <color theme="1"/>
        <rFont val="ＭＳ Ｐゴシック"/>
        <family val="3"/>
        <charset val="129"/>
        <scheme val="minor"/>
      </rPr>
      <t>투표수증가</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저하</t>
    </r>
    <phoneticPr fontId="7"/>
  </si>
  <si>
    <r>
      <t>IT-1</t>
    </r>
    <r>
      <rPr>
        <sz val="12"/>
        <color theme="1"/>
        <rFont val="ＭＳ Ｐゴシック"/>
        <family val="3"/>
        <charset val="129"/>
        <scheme val="minor"/>
      </rPr>
      <t>에서</t>
    </r>
    <r>
      <rPr>
        <sz val="12"/>
        <color theme="1"/>
        <rFont val="ＭＳ Ｐゴシック"/>
        <family val="3"/>
        <charset val="129"/>
        <scheme val="minor"/>
      </rPr>
      <t xml:space="preserve"> </t>
    </r>
    <phoneticPr fontId="7"/>
  </si>
  <si>
    <t>bayes</t>
    <phoneticPr fontId="7"/>
  </si>
  <si>
    <t>lgbm</t>
    <phoneticPr fontId="7"/>
  </si>
  <si>
    <t>투표수</t>
    <phoneticPr fontId="7"/>
  </si>
  <si>
    <r>
      <t>10-14</t>
    </r>
    <r>
      <rPr>
        <sz val="12"/>
        <color theme="1"/>
        <rFont val="ＭＳ Ｐゴシック"/>
        <family val="3"/>
        <charset val="129"/>
        <scheme val="minor"/>
      </rPr>
      <t>만</t>
    </r>
    <phoneticPr fontId="7"/>
  </si>
  <si>
    <r>
      <t>12-13</t>
    </r>
    <r>
      <rPr>
        <sz val="12"/>
        <color theme="1"/>
        <rFont val="ＭＳ Ｐゴシック"/>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</si>
  <si>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</si>
  <si>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</si>
  <si>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</si>
  <si>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</si>
  <si>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</si>
  <si>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</si>
  <si>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</si>
  <si>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ＭＳ Ｐゴシック"/>
        <family val="3"/>
        <charset val="129"/>
        <scheme val="minor"/>
      </rPr>
      <t>만</t>
    </r>
    <r>
      <rPr>
        <sz val="12"/>
        <color theme="1"/>
        <rFont val="ＭＳ Ｐゴシック"/>
        <family val="2"/>
        <scheme val="minor"/>
      </rPr>
      <t>-2.9</t>
    </r>
    <r>
      <rPr>
        <sz val="12"/>
        <color theme="1"/>
        <rFont val="ＭＳ Ｐゴシック"/>
        <family val="3"/>
        <charset val="129"/>
        <scheme val="minor"/>
      </rPr>
      <t>만</t>
    </r>
    <phoneticPr fontId="7"/>
  </si>
  <si>
    <r>
      <t>1.4</t>
    </r>
    <r>
      <rPr>
        <sz val="12"/>
        <color theme="1"/>
        <rFont val="ＭＳ Ｐゴシック"/>
        <family val="3"/>
        <charset val="129"/>
        <scheme val="minor"/>
      </rPr>
      <t>만</t>
    </r>
    <r>
      <rPr>
        <sz val="12"/>
        <color theme="1"/>
        <rFont val="ＭＳ Ｐゴシック"/>
        <family val="2"/>
        <scheme val="minor"/>
      </rPr>
      <t>-1.6</t>
    </r>
    <r>
      <rPr>
        <sz val="12"/>
        <color theme="1"/>
        <rFont val="ＭＳ Ｐゴシック"/>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</si>
  <si>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</si>
  <si>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</si>
  <si>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</si>
  <si>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</si>
  <si>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</si>
  <si>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</si>
  <si>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ＭＳ Ｐゴシック"/>
        <family val="3"/>
        <charset val="129"/>
        <scheme val="minor"/>
      </rPr>
      <t>에의한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oddsmonitor</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의한</t>
    </r>
    <r>
      <rPr>
        <sz val="12"/>
        <color theme="1"/>
        <rFont val="ＭＳ Ｐゴシック"/>
        <family val="2"/>
        <scheme val="minor"/>
      </rPr>
      <t xml:space="preserve"> </t>
    </r>
    <r>
      <rPr>
        <sz val="12"/>
        <color theme="1"/>
        <rFont val="ＭＳ Ｐゴシック"/>
        <family val="3"/>
        <charset val="129"/>
        <scheme val="minor"/>
      </rPr>
      <t>예측</t>
    </r>
    <phoneticPr fontId="7"/>
  </si>
  <si>
    <r>
      <rPr>
        <sz val="12"/>
        <color theme="1"/>
        <rFont val="ＭＳ Ｐゴシック"/>
        <family val="3"/>
        <charset val="129"/>
        <scheme val="minor"/>
      </rPr>
      <t>옺즈예측</t>
    </r>
    <r>
      <rPr>
        <sz val="12"/>
        <color theme="1"/>
        <rFont val="ＭＳ Ｐゴシック"/>
        <family val="2"/>
        <scheme val="minor"/>
      </rPr>
      <t xml:space="preserve"> </t>
    </r>
    <r>
      <rPr>
        <sz val="12"/>
        <color theme="1"/>
        <rFont val="ＭＳ Ｐゴシック"/>
        <family val="3"/>
        <charset val="129"/>
        <scheme val="minor"/>
      </rPr>
      <t>성능비교해볼것</t>
    </r>
    <r>
      <rPr>
        <sz val="12"/>
        <color theme="1"/>
        <rFont val="ＭＳ Ｐゴシック"/>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</si>
  <si>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</si>
  <si>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</si>
  <si>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</si>
  <si>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</si>
  <si>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</si>
  <si>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</si>
  <si>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</si>
  <si>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</si>
  <si>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</si>
  <si>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</si>
  <si>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</si>
  <si>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</si>
  <si>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</si>
  <si>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</si>
  <si>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</si>
  <si>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</si>
  <si>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</si>
  <si>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</si>
  <si>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</si>
  <si>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</si>
  <si>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</si>
  <si>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</si>
  <si>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</si>
  <si>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</si>
  <si>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</si>
  <si>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</si>
  <si>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</si>
  <si>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</si>
  <si>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ＭＳ Ｐゴシック"/>
        <family val="2"/>
        <scheme val="minor"/>
      </rPr>
      <t>wa123</t>
    </r>
    <r>
      <rPr>
        <sz val="12"/>
        <color theme="1"/>
        <rFont val="ＭＳ Ｐゴシック"/>
        <family val="2"/>
        <scheme val="minor"/>
      </rPr>
      <t>,en1,en2,en3,en4,en5,en6</t>
    </r>
    <phoneticPr fontId="7"/>
  </si>
  <si>
    <t>en_ext_3</t>
    <phoneticPr fontId="7"/>
  </si>
  <si>
    <t>en_ext_4</t>
    <phoneticPr fontId="7"/>
  </si>
  <si>
    <t>en_ext_5</t>
    <phoneticPr fontId="7"/>
  </si>
  <si>
    <r>
      <t>jyo,race,turn,grade,raty,femcnt,alvt,time,fixent,</t>
    </r>
    <r>
      <rPr>
        <sz val="12"/>
        <color rgb="FFFF0000"/>
        <rFont val="ＭＳ Ｐゴシック"/>
        <family val="2"/>
        <scheme val="minor"/>
      </rPr>
      <t>wa123,comp1,comconf,</t>
    </r>
    <r>
      <rPr>
        <sz val="12"/>
        <color theme="1"/>
        <rFont val="ＭＳ Ｐゴシック"/>
        <family val="2"/>
        <scheme val="minor"/>
      </rPr>
      <t>en1,en2,en3,en4,en5,en6</t>
    </r>
    <phoneticPr fontId="7"/>
  </si>
  <si>
    <r>
      <t>jyo,race,turn,grade,raty,femcnt,alvt,time,fixent,</t>
    </r>
    <r>
      <rPr>
        <sz val="12"/>
        <color rgb="FFFF0000"/>
        <rFont val="ＭＳ Ｐゴシック"/>
        <family val="2"/>
        <scheme val="minor"/>
      </rPr>
      <t>wa123,comp12,comconf,</t>
    </r>
    <r>
      <rPr>
        <sz val="12"/>
        <color theme="1"/>
        <rFont val="ＭＳ Ｐゴシック"/>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</si>
  <si>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</si>
  <si>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</si>
  <si>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</si>
  <si>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</si>
  <si>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</si>
  <si>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ＭＳ Ｐゴシック"/>
        <family val="2"/>
        <scheme val="minor"/>
      </rPr>
      <t>wa12</t>
    </r>
    <r>
      <rPr>
        <sz val="12"/>
        <color theme="1"/>
        <rFont val="ＭＳ Ｐゴシック"/>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</si>
  <si>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</si>
  <si>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</si>
  <si>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</si>
  <si>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</si>
  <si>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</si>
  <si>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</si>
  <si>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</si>
  <si>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</si>
  <si>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</si>
  <si>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</si>
  <si>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</si>
  <si>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</si>
  <si>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</si>
  <si>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</si>
  <si>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</si>
  <si>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</si>
  <si>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</si>
  <si>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</si>
  <si>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</si>
  <si>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</si>
  <si>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</si>
  <si>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</si>
  <si>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</si>
  <si>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n2w1,n2w2,n2w3,n2w4,n2w5,n2w6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</si>
  <si>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nw1,nw2,nw3,nw4,nw5,nw6,n2w1,n2w2,n2w3,n2w4,n2w5,n2w6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</si>
  <si>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</si>
  <si>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</si>
  <si>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en1,en2,en3,en4,en5,en6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</si>
  <si>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</si>
  <si>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en1,en2,en3,en4,en5,en6,nw1,nw2,nw3,nw4,nw5,nw6</t>
    </r>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</si>
  <si>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</si>
  <si>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</si>
  <si>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</si>
  <si>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</si>
  <si>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</si>
  <si>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</si>
  <si>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</si>
  <si>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</si>
  <si>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</si>
  <si>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</si>
  <si>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</si>
  <si>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</si>
  <si>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</si>
  <si>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</si>
  <si>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</si>
  <si>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</si>
  <si>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</si>
  <si>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</si>
  <si>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</si>
  <si>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</si>
  <si>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</si>
  <si>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</si>
  <si>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</si>
  <si>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</si>
  <si>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</si>
  <si>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</si>
  <si>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</si>
  <si>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</si>
  <si>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</si>
  <si>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</si>
  <si>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</si>
  <si>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</si>
  <si>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</si>
  <si>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</si>
  <si>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</si>
  <si>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</si>
  <si>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</si>
  <si>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</si>
  <si>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</si>
  <si>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</si>
  <si>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</si>
  <si>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</si>
  <si>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</si>
  <si>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</si>
  <si>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</si>
  <si>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</si>
  <si>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</si>
  <si>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</si>
  <si>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</si>
  <si>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</si>
  <si>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</si>
  <si>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</si>
  <si>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</si>
  <si>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</si>
  <si>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</si>
  <si>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</si>
  <si>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</si>
  <si>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</si>
  <si>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</si>
  <si>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</si>
  <si>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</si>
  <si>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</si>
  <si>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</si>
  <si>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</si>
  <si>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</si>
  <si>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</si>
  <si>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</si>
  <si>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</si>
  <si>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</si>
  <si>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</si>
  <si>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</si>
  <si>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</si>
  <si>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</si>
  <si>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</si>
  <si>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</si>
  <si>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</si>
  <si>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</si>
  <si>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</si>
  <si>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</si>
  <si>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</si>
  <si>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</si>
  <si>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</si>
  <si>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</si>
  <si>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</si>
  <si>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</si>
  <si>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</si>
  <si>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</si>
  <si>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</si>
  <si>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</si>
  <si>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</si>
  <si>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</si>
  <si>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</si>
  <si>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</si>
  <si>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</si>
  <si>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</si>
  <si>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</si>
  <si>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</si>
  <si>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</si>
  <si>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</si>
  <si>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</si>
  <si>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</si>
  <si>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</si>
  <si>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</si>
  <si>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</si>
  <si>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</si>
  <si>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</si>
  <si>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</si>
  <si>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</si>
  <si>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</si>
  <si>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</si>
  <si>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</si>
  <si>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</si>
  <si>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</si>
  <si>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</si>
  <si>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</si>
  <si>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</si>
  <si>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</si>
  <si>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</si>
  <si>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</si>
  <si>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</si>
  <si>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</si>
  <si>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</si>
  <si>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</si>
  <si>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</si>
  <si>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</si>
  <si>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</si>
  <si>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</si>
  <si>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</si>
  <si>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</si>
  <si>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</si>
  <si>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</si>
  <si>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</si>
  <si>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</si>
  <si>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</si>
  <si>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</si>
  <si>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</si>
  <si>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</si>
  <si>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</si>
  <si>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</si>
  <si>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</si>
  <si>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</si>
  <si>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</si>
  <si>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</si>
  <si>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</si>
  <si>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</si>
  <si>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</si>
  <si>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</si>
  <si>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</si>
  <si>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</si>
  <si>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</si>
  <si>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</si>
  <si>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</si>
  <si>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</si>
  <si>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</si>
  <si>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</si>
  <si>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</si>
  <si>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</si>
  <si>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</si>
  <si>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</si>
  <si>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</si>
  <si>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</si>
  <si>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</si>
  <si>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</si>
  <si>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</si>
  <si>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</si>
  <si>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</si>
  <si>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</si>
  <si>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</si>
  <si>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</si>
  <si>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</si>
  <si>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</si>
  <si>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</si>
  <si>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보존된다</t>
    </r>
    <r>
      <rPr>
        <sz val="12"/>
        <color theme="1"/>
        <rFont val="ＭＳ Ｐゴシック"/>
        <family val="2"/>
        <scheme val="minor"/>
      </rPr>
      <t>.  1,12,123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적용해보자</t>
    </r>
    <phoneticPr fontId="7"/>
  </si>
  <si>
    <r>
      <t>OddsPredict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이용한</t>
    </r>
    <r>
      <rPr>
        <sz val="12"/>
        <color theme="1"/>
        <rFont val="ＭＳ Ｐゴシック"/>
        <family val="2"/>
        <scheme val="minor"/>
      </rPr>
      <t xml:space="preserve"> result</t>
    </r>
    <r>
      <rPr>
        <sz val="12"/>
        <color theme="1"/>
        <rFont val="ＭＳ Ｐゴシック"/>
        <family val="3"/>
        <charset val="129"/>
        <scheme val="minor"/>
      </rPr>
      <t>출력해볼것</t>
    </r>
    <r>
      <rPr>
        <sz val="12"/>
        <color theme="1"/>
        <rFont val="ＭＳ Ｐゴシック"/>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</si>
  <si>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</si>
  <si>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</si>
  <si>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</si>
  <si>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</si>
  <si>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</si>
  <si>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</si>
  <si>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</si>
  <si>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</si>
  <si>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</si>
  <si>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</si>
  <si>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</si>
  <si>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theme="1"/>
        <rFont val="ＭＳ Ｐゴシック"/>
        <family val="2"/>
        <scheme val="minor"/>
      </rPr>
      <t>en1,en2,en3,en4,en5,en6,nw1,nw2,nw3,nw4,nw5,nw6,n2w1,n2w2,n2w3,n2w4,n2w5,n2w6,n3w1,n3w2,n3w3,n3w4,n3w5,n3w6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</si>
  <si>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theme="1"/>
        <rFont val="ＭＳ Ｐゴシック"/>
        <family val="2"/>
        <scheme val="minor"/>
      </rPr>
      <t>nw1,nw2,nw3,nw4,nw5,nw6,n2w1,n2w2,n2w3,n2w4,n2w5,n2w6,n3w1,n3w2,n3w3,n3w4,n3w5,n3w6</t>
    </r>
    <phoneticPr fontId="7"/>
  </si>
  <si>
    <t>2022/1/10</t>
    <phoneticPr fontId="7"/>
  </si>
  <si>
    <r>
      <t>featureset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있어서</t>
    </r>
    <r>
      <rPr>
        <sz val="12"/>
        <color theme="1"/>
        <rFont val="ＭＳ Ｐゴシック"/>
        <family val="2"/>
        <scheme val="minor"/>
      </rPr>
      <t xml:space="preserve"> nw</t>
    </r>
    <r>
      <rPr>
        <sz val="12"/>
        <color theme="1"/>
        <rFont val="ＭＳ Ｐゴシック"/>
        <family val="3"/>
        <charset val="129"/>
        <scheme val="minor"/>
      </rPr>
      <t>계가</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t>
    </r>
    <r>
      <rPr>
        <sz val="12"/>
        <color theme="1"/>
        <rFont val="ＭＳ Ｐゴシック"/>
        <family val="3"/>
        <charset val="129"/>
        <scheme val="minor"/>
      </rPr>
      <t>실제</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월등히</t>
    </r>
    <r>
      <rPr>
        <sz val="12"/>
        <color theme="1"/>
        <rFont val="ＭＳ Ｐゴシック"/>
        <family val="2"/>
        <scheme val="minor"/>
      </rPr>
      <t xml:space="preserve"> </t>
    </r>
    <r>
      <rPr>
        <sz val="12"/>
        <color theme="1"/>
        <rFont val="ＭＳ Ｐゴシック"/>
        <family val="3"/>
        <charset val="129"/>
        <scheme val="minor"/>
      </rPr>
      <t>일치한다</t>
    </r>
    <r>
      <rPr>
        <sz val="12"/>
        <color theme="1"/>
        <rFont val="ＭＳ Ｐゴシック"/>
        <family val="2"/>
        <scheme val="minor"/>
      </rPr>
      <t>.</t>
    </r>
    <phoneticPr fontId="7"/>
  </si>
  <si>
    <r>
      <t>nw</t>
    </r>
    <r>
      <rPr>
        <sz val="12"/>
        <color theme="1"/>
        <rFont val="ＭＳ Ｐゴシック"/>
        <family val="3"/>
        <charset val="129"/>
        <scheme val="minor"/>
      </rPr>
      <t>계를</t>
    </r>
    <r>
      <rPr>
        <sz val="12"/>
        <color theme="1"/>
        <rFont val="ＭＳ Ｐゴシック"/>
        <family val="2"/>
        <scheme val="minor"/>
      </rPr>
      <t xml:space="preserve"> </t>
    </r>
    <r>
      <rPr>
        <sz val="12"/>
        <color theme="1"/>
        <rFont val="ＭＳ Ｐゴシック"/>
        <family val="3"/>
        <charset val="129"/>
        <scheme val="minor"/>
      </rPr>
      <t>확장해</t>
    </r>
    <r>
      <rPr>
        <sz val="12"/>
        <color theme="1"/>
        <rFont val="ＭＳ Ｐゴシック"/>
        <family val="2"/>
        <scheme val="minor"/>
      </rPr>
      <t xml:space="preserve"> </t>
    </r>
    <r>
      <rPr>
        <sz val="12"/>
        <color theme="1"/>
        <rFont val="ＭＳ Ｐゴシック"/>
        <family val="3"/>
        <charset val="129"/>
        <scheme val="minor"/>
      </rPr>
      <t>갈수록</t>
    </r>
    <r>
      <rPr>
        <sz val="12"/>
        <color theme="1"/>
        <rFont val="ＭＳ Ｐゴシック"/>
        <family val="2"/>
        <scheme val="minor"/>
      </rPr>
      <t xml:space="preserve"> </t>
    </r>
    <r>
      <rPr>
        <sz val="12"/>
        <color theme="1"/>
        <rFont val="ＭＳ Ｐゴシック"/>
        <family val="3"/>
        <charset val="129"/>
        <scheme val="minor"/>
      </rPr>
      <t>투표수와</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향상되므로</t>
    </r>
    <r>
      <rPr>
        <sz val="12"/>
        <color theme="1"/>
        <rFont val="ＭＳ Ｐゴシック"/>
        <family val="2"/>
        <scheme val="minor"/>
      </rPr>
      <t xml:space="preserve"> feature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확장해가는</t>
    </r>
    <r>
      <rPr>
        <sz val="12"/>
        <color theme="1"/>
        <rFont val="ＭＳ Ｐゴシック"/>
        <family val="2"/>
        <scheme val="minor"/>
      </rPr>
      <t xml:space="preserve"> </t>
    </r>
    <r>
      <rPr>
        <sz val="12"/>
        <color theme="1"/>
        <rFont val="ＭＳ Ｐゴシック"/>
        <family val="3"/>
        <charset val="129"/>
        <scheme val="minor"/>
      </rPr>
      <t>실험이</t>
    </r>
    <r>
      <rPr>
        <sz val="12"/>
        <color theme="1"/>
        <rFont val="ＭＳ Ｐゴシック"/>
        <family val="2"/>
        <scheme val="minor"/>
      </rPr>
      <t xml:space="preserve"> </t>
    </r>
    <r>
      <rPr>
        <sz val="12"/>
        <color theme="1"/>
        <rFont val="ＭＳ Ｐゴシック"/>
        <family val="3"/>
        <charset val="129"/>
        <scheme val="minor"/>
      </rPr>
      <t>필요한다</t>
    </r>
    <r>
      <rPr>
        <sz val="12"/>
        <color theme="1"/>
        <rFont val="ＭＳ Ｐゴシック"/>
        <family val="2"/>
        <scheme val="minor"/>
      </rPr>
      <t>.</t>
    </r>
    <phoneticPr fontId="7"/>
  </si>
  <si>
    <r>
      <t>nw</t>
    </r>
    <r>
      <rPr>
        <sz val="12"/>
        <color theme="1"/>
        <rFont val="ＭＳ Ｐゴシック"/>
        <family val="3"/>
        <charset val="129"/>
        <scheme val="minor"/>
      </rPr>
      <t>계</t>
    </r>
    <r>
      <rPr>
        <sz val="12"/>
        <color theme="1"/>
        <rFont val="ＭＳ Ｐゴシック"/>
        <family val="2"/>
        <scheme val="minor"/>
      </rPr>
      <t xml:space="preserve"> feature</t>
    </r>
    <r>
      <rPr>
        <sz val="12"/>
        <color theme="1"/>
        <rFont val="ＭＳ Ｐゴシック"/>
        <family val="3"/>
        <charset val="129"/>
        <scheme val="minor"/>
      </rPr>
      <t>고정</t>
    </r>
    <r>
      <rPr>
        <sz val="12"/>
        <color theme="1"/>
        <rFont val="ＭＳ Ｐゴシック"/>
        <family val="2"/>
        <scheme val="minor"/>
      </rPr>
      <t xml:space="preserve"> class</t>
    </r>
    <r>
      <rPr>
        <sz val="12"/>
        <color theme="1"/>
        <rFont val="ＭＳ Ｐゴシック"/>
        <family val="3"/>
        <charset val="129"/>
        <scheme val="minor"/>
      </rPr>
      <t>변경</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</si>
  <si>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</si>
  <si>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</si>
  <si>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</si>
  <si>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</si>
  <si>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</si>
  <si>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</si>
  <si>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</si>
  <si>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</si>
  <si>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</si>
  <si>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</si>
  <si>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</si>
  <si>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</si>
  <si>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</si>
  <si>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</si>
  <si>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</si>
  <si>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</si>
  <si>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</si>
  <si>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</si>
  <si>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</si>
  <si>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</si>
  <si>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</si>
  <si>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</si>
  <si>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</si>
  <si>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</si>
  <si>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</si>
  <si>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</si>
  <si>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</si>
  <si>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</si>
  <si>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</si>
  <si>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</si>
  <si>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</si>
  <si>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</si>
  <si>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</si>
  <si>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</si>
  <si>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</si>
  <si>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</si>
  <si>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</si>
  <si>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</si>
  <si>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</si>
  <si>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</si>
  <si>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</si>
  <si>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</si>
  <si>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</si>
  <si>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</si>
  <si>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</si>
  <si>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</si>
  <si>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</si>
  <si>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</si>
  <si>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</si>
  <si>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</si>
  <si>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</si>
  <si>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</si>
  <si>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</si>
  <si>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</si>
  <si>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</si>
  <si>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</si>
  <si>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</si>
  <si>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</si>
  <si>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</si>
  <si>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</si>
  <si>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</si>
  <si>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</si>
  <si>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</si>
  <si>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</si>
  <si>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</si>
  <si>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</si>
  <si>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</si>
  <si>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</si>
  <si>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</si>
  <si>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</si>
  <si>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</si>
  <si>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</si>
  <si>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</si>
  <si>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</si>
  <si>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</si>
  <si>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</si>
  <si>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</si>
  <si>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</si>
  <si>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</si>
  <si>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</si>
  <si>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</si>
  <si>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</si>
  <si>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</si>
  <si>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</si>
  <si>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</si>
  <si>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</si>
  <si>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</si>
  <si>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</si>
  <si>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</si>
  <si>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</si>
  <si>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</si>
  <si>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</si>
  <si>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</si>
  <si>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</si>
  <si>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</si>
  <si>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</si>
  <si>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</si>
  <si>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</si>
  <si>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</si>
  <si>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</si>
  <si>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</si>
  <si>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</si>
  <si>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</si>
  <si>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</si>
  <si>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</si>
  <si>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</si>
  <si>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</si>
  <si>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</si>
  <si>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</si>
  <si>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</si>
  <si>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</si>
  <si>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</si>
  <si>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</si>
  <si>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</si>
  <si>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</si>
  <si>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</si>
  <si>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</si>
  <si>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</si>
  <si>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</si>
  <si>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</si>
  <si>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</si>
  <si>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</si>
  <si>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</si>
  <si>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</si>
  <si>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</si>
  <si>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</si>
  <si>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</si>
  <si>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</si>
  <si>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</si>
  <si>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</si>
  <si>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</si>
  <si>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</si>
  <si>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</si>
  <si>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</si>
  <si>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</si>
  <si>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</si>
  <si>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</si>
  <si>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</si>
  <si>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</si>
  <si>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</si>
  <si>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</si>
  <si>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</si>
  <si>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</si>
  <si>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</si>
  <si>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</si>
  <si>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</si>
  <si>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</si>
  <si>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</si>
  <si>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</si>
  <si>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</si>
  <si>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</si>
  <si>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</si>
  <si>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</si>
  <si>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</si>
  <si>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</si>
  <si>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</si>
  <si>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</si>
  <si>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</si>
  <si>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</si>
  <si>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</si>
  <si>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</si>
  <si>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</si>
  <si>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</si>
  <si>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</si>
  <si>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</si>
  <si>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</si>
  <si>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</si>
  <si>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</si>
  <si>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</si>
  <si>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</si>
  <si>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</si>
  <si>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</si>
  <si>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</si>
  <si>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</si>
  <si>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</si>
  <si>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</si>
  <si>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</si>
  <si>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</si>
  <si>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</si>
  <si>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</si>
  <si>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</si>
  <si>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</si>
  <si>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</si>
  <si>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</si>
  <si>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</si>
  <si>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</si>
  <si>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</si>
  <si>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</si>
  <si>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</si>
  <si>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</si>
  <si>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</si>
  <si>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</si>
  <si>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ＭＳ Ｐゴシック"/>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</si>
  <si>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</si>
  <si>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</si>
  <si>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</si>
  <si>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</si>
  <si>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</si>
  <si>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</si>
  <si>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</si>
  <si>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</si>
  <si>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</si>
  <si>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</si>
  <si>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</si>
  <si>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</si>
  <si>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ＭＳ Ｐゴシック"/>
        <family val="3"/>
        <charset val="129"/>
        <scheme val="minor"/>
      </rPr>
      <t>과</t>
    </r>
    <r>
      <rPr>
        <sz val="12"/>
        <color theme="1"/>
        <rFont val="ＭＳ Ｐゴシック"/>
        <family val="2"/>
        <scheme val="minor"/>
      </rPr>
      <t xml:space="preserve"> class</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선정하였으니</t>
    </r>
    <r>
      <rPr>
        <sz val="12"/>
        <color theme="1"/>
        <rFont val="ＭＳ Ｐゴシック"/>
        <family val="2"/>
        <scheme val="minor"/>
      </rPr>
      <t xml:space="preserve"> </t>
    </r>
    <r>
      <rPr>
        <sz val="12"/>
        <color theme="1"/>
        <rFont val="ＭＳ Ｐゴシック"/>
        <family val="3"/>
        <charset val="129"/>
        <scheme val="minor"/>
      </rPr>
      <t>향후는</t>
    </r>
    <r>
      <rPr>
        <sz val="12"/>
        <color theme="1"/>
        <rFont val="ＭＳ Ｐゴシック"/>
        <family val="2"/>
        <scheme val="minor"/>
      </rPr>
      <t xml:space="preserve">  99059,99049</t>
    </r>
    <r>
      <rPr>
        <sz val="12"/>
        <color theme="1"/>
        <rFont val="ＭＳ Ｐゴシック"/>
        <family val="3"/>
        <charset val="129"/>
        <scheme val="minor"/>
      </rPr>
      <t>데</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분석</t>
    </r>
    <r>
      <rPr>
        <sz val="12"/>
        <color theme="1"/>
        <rFont val="ＭＳ Ｐゴシック"/>
        <family val="2"/>
        <scheme val="minor"/>
      </rPr>
      <t>, OPUS</t>
    </r>
    <r>
      <rPr>
        <sz val="12"/>
        <color theme="1"/>
        <rFont val="ＭＳ Ｐゴシック"/>
        <family val="3"/>
        <charset val="129"/>
        <scheme val="minor"/>
      </rPr>
      <t>적용</t>
    </r>
    <r>
      <rPr>
        <sz val="12"/>
        <color theme="1"/>
        <rFont val="ＭＳ Ｐゴシック"/>
        <family val="2"/>
        <scheme val="minor"/>
      </rPr>
      <t xml:space="preserve">, </t>
    </r>
    <r>
      <rPr>
        <sz val="12"/>
        <color theme="1"/>
        <rFont val="ＭＳ Ｐゴシック"/>
        <family val="3"/>
        <charset val="129"/>
        <scheme val="minor"/>
      </rPr>
      <t>옺즈리그레션해서</t>
    </r>
    <r>
      <rPr>
        <sz val="12"/>
        <color theme="1"/>
        <rFont val="ＭＳ Ｐゴシック"/>
        <family val="2"/>
        <scheme val="minor"/>
      </rPr>
      <t xml:space="preserve"> </t>
    </r>
    <r>
      <rPr>
        <sz val="12"/>
        <color theme="1"/>
        <rFont val="ＭＳ Ｐゴシック"/>
        <family val="3"/>
        <charset val="129"/>
        <scheme val="minor"/>
      </rPr>
      <t>개선하자</t>
    </r>
    <phoneticPr fontId="7"/>
  </si>
  <si>
    <t>포메이션 투표방식 바꿔보자</t>
    <phoneticPr fontId="7"/>
  </si>
  <si>
    <r>
      <t>1</t>
    </r>
    <r>
      <rPr>
        <sz val="12"/>
        <color theme="1"/>
        <rFont val="ＭＳ Ｐゴシック"/>
        <family val="3"/>
        <charset val="129"/>
        <scheme val="minor"/>
      </rPr>
      <t>위</t>
    </r>
    <r>
      <rPr>
        <sz val="12"/>
        <color theme="1"/>
        <rFont val="ＭＳ Ｐゴシック"/>
        <family val="2"/>
        <scheme val="minor"/>
      </rPr>
      <t>2</t>
    </r>
    <r>
      <rPr>
        <sz val="12"/>
        <color theme="1"/>
        <rFont val="ＭＳ Ｐゴシック"/>
        <family val="3"/>
        <charset val="129"/>
        <scheme val="minor"/>
      </rPr>
      <t>위의</t>
    </r>
    <r>
      <rPr>
        <sz val="12"/>
        <color theme="1"/>
        <rFont val="ＭＳ Ｐゴシック"/>
        <family val="2"/>
        <scheme val="minor"/>
      </rPr>
      <t xml:space="preserve"> </t>
    </r>
    <r>
      <rPr>
        <sz val="12"/>
        <color theme="1"/>
        <rFont val="ＭＳ Ｐゴシック"/>
        <family val="3"/>
        <charset val="129"/>
        <scheme val="minor"/>
      </rPr>
      <t>확률차</t>
    </r>
    <r>
      <rPr>
        <sz val="12"/>
        <color theme="1"/>
        <rFont val="ＭＳ Ｐゴシック"/>
        <family val="2"/>
        <scheme val="minor"/>
      </rPr>
      <t xml:space="preserve"> </t>
    </r>
    <r>
      <rPr>
        <sz val="12"/>
        <color theme="1"/>
        <rFont val="ＭＳ Ｐゴシック"/>
        <family val="3"/>
        <charset val="129"/>
        <scheme val="minor"/>
      </rPr>
      <t>미미</t>
    </r>
    <r>
      <rPr>
        <sz val="12"/>
        <color theme="1"/>
        <rFont val="ＭＳ Ｐゴシック"/>
        <family val="2"/>
        <scheme val="minor"/>
      </rPr>
      <t xml:space="preserve">: </t>
    </r>
    <r>
      <rPr>
        <sz val="12"/>
        <color theme="1"/>
        <rFont val="ＭＳ Ｐゴシック"/>
        <family val="3"/>
        <charset val="129"/>
        <scheme val="minor"/>
      </rPr>
      <t>교환포메이션</t>
    </r>
    <phoneticPr fontId="7"/>
  </si>
  <si>
    <r>
      <t>1</t>
    </r>
    <r>
      <rPr>
        <sz val="12"/>
        <color theme="1"/>
        <rFont val="ＭＳ Ｐゴシック"/>
        <family val="3"/>
        <charset val="129"/>
        <scheme val="minor"/>
      </rPr>
      <t>위</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확률</t>
    </r>
    <r>
      <rPr>
        <sz val="12"/>
        <color theme="1"/>
        <rFont val="ＭＳ Ｐゴシック"/>
        <family val="2"/>
        <scheme val="minor"/>
      </rPr>
      <t xml:space="preserve"> </t>
    </r>
    <r>
      <rPr>
        <sz val="12"/>
        <color theme="1"/>
        <rFont val="ＭＳ Ｐゴシック"/>
        <family val="3"/>
        <charset val="129"/>
        <scheme val="minor"/>
      </rPr>
      <t>클때</t>
    </r>
    <r>
      <rPr>
        <sz val="12"/>
        <color theme="1"/>
        <rFont val="ＭＳ Ｐゴシック"/>
        <family val="2"/>
        <scheme val="minor"/>
      </rPr>
      <t xml:space="preserve">: </t>
    </r>
    <r>
      <rPr>
        <sz val="12"/>
        <color theme="1"/>
        <rFont val="ＭＳ Ｐゴシック"/>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</si>
  <si>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</si>
  <si>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</si>
  <si>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</si>
  <si>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</si>
  <si>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</si>
  <si>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</si>
  <si>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</si>
  <si>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</si>
  <si>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</si>
  <si>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</si>
  <si>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</si>
  <si>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</si>
  <si>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</si>
  <si>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</si>
  <si>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</si>
  <si>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</si>
  <si>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</si>
  <si>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</si>
  <si>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</si>
  <si>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</si>
  <si>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</si>
  <si>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</si>
  <si>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</si>
  <si>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</si>
  <si>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ＭＳ Ｐゴシック"/>
        <family val="2"/>
        <scheme val="minor"/>
      </rPr>
      <t>wa1234,comp123,comconf,</t>
    </r>
    <r>
      <rPr>
        <sz val="12"/>
        <color theme="1"/>
        <rFont val="ＭＳ Ｐゴシック"/>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</si>
  <si>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간소화</t>
    </r>
    <r>
      <rPr>
        <sz val="12"/>
        <color theme="1"/>
        <rFont val="ＭＳ Ｐゴシック"/>
        <family val="2"/>
        <scheme val="minor"/>
      </rPr>
      <t xml:space="preserve"> (importance</t>
    </r>
    <r>
      <rPr>
        <sz val="12"/>
        <color theme="1"/>
        <rFont val="ＭＳ Ｐゴシック"/>
        <family val="3"/>
        <charset val="129"/>
        <scheme val="minor"/>
      </rPr>
      <t>낮은</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정리</t>
    </r>
    <r>
      <rPr>
        <sz val="12"/>
        <color theme="1"/>
        <rFont val="ＭＳ Ｐゴシック"/>
        <family val="2"/>
        <scheme val="minor"/>
      </rPr>
      <t>)</t>
    </r>
    <phoneticPr fontId="7"/>
  </si>
  <si>
    <r>
      <t># nw_ext_25</t>
    </r>
    <r>
      <rPr>
        <sz val="12"/>
        <color theme="1"/>
        <rFont val="ＭＳ Ｐゴシック"/>
        <family val="3"/>
        <charset val="129"/>
        <scheme val="minor"/>
      </rPr>
      <t>에</t>
    </r>
    <r>
      <rPr>
        <sz val="12"/>
        <color theme="1"/>
        <rFont val="ＭＳ Ｐゴシック"/>
        <family val="2"/>
        <scheme val="minor"/>
      </rPr>
      <t xml:space="preserve"> importance</t>
    </r>
    <r>
      <rPr>
        <sz val="12"/>
        <color theme="1"/>
        <rFont val="ＭＳ Ｐゴシック"/>
        <family val="3"/>
        <charset val="129"/>
        <scheme val="minor"/>
      </rPr>
      <t>높은</t>
    </r>
    <r>
      <rPr>
        <sz val="12"/>
        <color theme="1"/>
        <rFont val="ＭＳ Ｐゴシック"/>
        <family val="2"/>
        <scheme val="minor"/>
      </rPr>
      <t xml:space="preserve"> category feature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추가하고</t>
    </r>
    <r>
      <rPr>
        <sz val="12"/>
        <color theme="1"/>
        <rFont val="ＭＳ Ｐゴシック"/>
        <family val="2"/>
        <scheme val="minor"/>
      </rPr>
      <t xml:space="preserve"> lv1n…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삭제</t>
    </r>
    <phoneticPr fontId="7"/>
  </si>
  <si>
    <t>nw_ext_27</t>
    <phoneticPr fontId="7"/>
  </si>
  <si>
    <r>
      <t># nw_ext_26</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오피셜</t>
    </r>
    <r>
      <rPr>
        <sz val="12"/>
        <color theme="1"/>
        <rFont val="ＭＳ Ｐゴシック"/>
        <family val="2"/>
        <scheme val="minor"/>
      </rPr>
      <t xml:space="preserve"> </t>
    </r>
    <r>
      <rPr>
        <sz val="12"/>
        <color theme="1"/>
        <rFont val="ＭＳ Ｐゴシック"/>
        <family val="3"/>
        <charset val="129"/>
        <scheme val="minor"/>
      </rPr>
      <t>컴퓨터예측은</t>
    </r>
    <r>
      <rPr>
        <sz val="12"/>
        <color theme="1"/>
        <rFont val="ＭＳ Ｐゴシック"/>
        <family val="2"/>
        <scheme val="minor"/>
      </rPr>
      <t xml:space="preserve"> </t>
    </r>
    <r>
      <rPr>
        <sz val="12"/>
        <color theme="1"/>
        <rFont val="ＭＳ Ｐゴシック"/>
        <family val="3"/>
        <charset val="129"/>
        <scheme val="minor"/>
      </rPr>
      <t>제거</t>
    </r>
    <r>
      <rPr>
        <sz val="12"/>
        <color theme="1"/>
        <rFont val="ＭＳ Ｐゴシック"/>
        <family val="2"/>
        <scheme val="minor"/>
      </rPr>
      <t xml:space="preserve"> </t>
    </r>
    <phoneticPr fontId="7"/>
  </si>
  <si>
    <r>
      <t>mm,jyo,race,turn,raty,femcnt,alvt,fixent,</t>
    </r>
    <r>
      <rPr>
        <sz val="12"/>
        <color rgb="FFFF0000"/>
        <rFont val="ＭＳ Ｐゴシック"/>
        <family val="2"/>
        <scheme val="minor"/>
      </rPr>
      <t>wa1234,</t>
    </r>
    <r>
      <rPr>
        <sz val="12"/>
        <color theme="1"/>
        <rFont val="ＭＳ Ｐゴシック"/>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</si>
  <si>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</si>
  <si>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ＭＳ Ｐゴシック"/>
        <family val="3"/>
        <charset val="129"/>
        <scheme val="minor"/>
      </rPr>
      <t>계열이</t>
    </r>
    <r>
      <rPr>
        <sz val="12"/>
        <color theme="1"/>
        <rFont val="ＭＳ Ｐゴシック"/>
        <family val="2"/>
        <scheme val="minor"/>
      </rPr>
      <t xml:space="preserve"> </t>
    </r>
    <r>
      <rPr>
        <sz val="12"/>
        <color theme="1"/>
        <rFont val="ＭＳ Ｐゴシック"/>
        <family val="3"/>
        <charset val="129"/>
        <scheme val="minor"/>
      </rPr>
      <t>첫자리</t>
    </r>
    <r>
      <rPr>
        <sz val="12"/>
        <color theme="1"/>
        <rFont val="ＭＳ Ｐゴシック"/>
        <family val="2"/>
        <scheme val="minor"/>
      </rPr>
      <t xml:space="preserve"> </t>
    </r>
    <r>
      <rPr>
        <sz val="12"/>
        <color theme="1"/>
        <rFont val="ＭＳ Ｐゴシック"/>
        <family val="3"/>
        <charset val="129"/>
        <scheme val="minor"/>
      </rPr>
      <t>학습이</t>
    </r>
    <r>
      <rPr>
        <sz val="12"/>
        <color theme="1"/>
        <rFont val="ＭＳ Ｐゴシック"/>
        <family val="2"/>
        <scheme val="minor"/>
      </rPr>
      <t xml:space="preserve"> f1-score, </t>
    </r>
    <r>
      <rPr>
        <sz val="12"/>
        <color theme="1"/>
        <rFont val="ＭＳ Ｐゴシック"/>
        <family val="3"/>
        <charset val="129"/>
        <scheme val="minor"/>
      </rPr>
      <t>과학습면에서</t>
    </r>
    <r>
      <rPr>
        <sz val="12"/>
        <color theme="1"/>
        <rFont val="ＭＳ Ｐゴシック"/>
        <family val="2"/>
        <scheme val="minor"/>
      </rPr>
      <t xml:space="preserve"> </t>
    </r>
    <r>
      <rPr>
        <sz val="12"/>
        <color theme="1"/>
        <rFont val="ＭＳ Ｐゴシック"/>
        <family val="3"/>
        <charset val="129"/>
        <scheme val="minor"/>
      </rPr>
      <t>우수하므로</t>
    </r>
    <r>
      <rPr>
        <sz val="12"/>
        <color theme="1"/>
        <rFont val="ＭＳ Ｐゴシック"/>
        <family val="2"/>
        <scheme val="minor"/>
      </rPr>
      <t xml:space="preserve"> </t>
    </r>
    <r>
      <rPr>
        <sz val="12"/>
        <color theme="1"/>
        <rFont val="ＭＳ Ｐゴシック"/>
        <family val="3"/>
        <charset val="129"/>
        <scheme val="minor"/>
      </rPr>
      <t>이리로</t>
    </r>
    <r>
      <rPr>
        <sz val="12"/>
        <color theme="1"/>
        <rFont val="ＭＳ Ｐゴシック"/>
        <family val="2"/>
        <scheme val="minor"/>
      </rPr>
      <t xml:space="preserve"> </t>
    </r>
    <r>
      <rPr>
        <sz val="12"/>
        <color theme="1"/>
        <rFont val="ＭＳ Ｐゴシック"/>
        <family val="3"/>
        <charset val="129"/>
        <scheme val="minor"/>
      </rPr>
      <t>가자</t>
    </r>
    <r>
      <rPr>
        <sz val="12"/>
        <color theme="1"/>
        <rFont val="ＭＳ Ｐゴシック"/>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</si>
  <si>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</si>
  <si>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</si>
  <si>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ＭＳ Ｐゴシック"/>
        <family val="3"/>
        <charset val="129"/>
        <scheme val="minor"/>
      </rPr>
      <t xml:space="preserve"> </t>
    </r>
    <r>
      <rPr>
        <sz val="12"/>
        <color theme="1"/>
        <rFont val="ＭＳ Ｐゴシック"/>
        <family val="3"/>
        <charset val="129"/>
        <scheme val="minor"/>
      </rPr>
      <t>클래스정의를</t>
    </r>
    <r>
      <rPr>
        <sz val="12"/>
        <color theme="1"/>
        <rFont val="ＭＳ Ｐゴシック"/>
        <family val="3"/>
        <charset val="129"/>
        <scheme val="minor"/>
      </rPr>
      <t xml:space="preserve"> </t>
    </r>
    <r>
      <rPr>
        <sz val="12"/>
        <color theme="1"/>
        <rFont val="ＭＳ Ｐゴシック"/>
        <family val="3"/>
        <charset val="129"/>
        <scheme val="minor"/>
      </rPr>
      <t>하고</t>
    </r>
    <r>
      <rPr>
        <sz val="12"/>
        <color theme="1"/>
        <rFont val="ＭＳ Ｐゴシック"/>
        <family val="3"/>
        <charset val="129"/>
        <scheme val="minor"/>
      </rPr>
      <t xml:space="preserve"> </t>
    </r>
    <r>
      <rPr>
        <sz val="12"/>
        <color theme="1"/>
        <rFont val="ＭＳ Ｐゴシック"/>
        <family val="3"/>
        <charset val="129"/>
        <scheme val="minor"/>
      </rPr>
      <t>파라미터튜닝을</t>
    </r>
    <r>
      <rPr>
        <sz val="12"/>
        <color theme="1"/>
        <rFont val="ＭＳ Ｐゴシック"/>
        <family val="3"/>
        <charset val="129"/>
        <scheme val="minor"/>
      </rPr>
      <t xml:space="preserve"> </t>
    </r>
    <r>
      <rPr>
        <sz val="12"/>
        <color theme="1"/>
        <rFont val="ＭＳ Ｐゴシック"/>
        <family val="3"/>
        <charset val="129"/>
        <scheme val="minor"/>
      </rPr>
      <t>통해서</t>
    </r>
    <r>
      <rPr>
        <sz val="12"/>
        <color theme="1"/>
        <rFont val="ＭＳ Ｐゴシック"/>
        <family val="3"/>
        <charset val="129"/>
        <scheme val="minor"/>
      </rPr>
      <t xml:space="preserve"> </t>
    </r>
    <r>
      <rPr>
        <sz val="12"/>
        <color theme="1"/>
        <rFont val="ＭＳ Ｐゴシック"/>
        <family val="3"/>
        <charset val="129"/>
        <scheme val="minor"/>
      </rPr>
      <t>향상시키는</t>
    </r>
    <r>
      <rPr>
        <sz val="12"/>
        <color theme="1"/>
        <rFont val="ＭＳ Ｐゴシック"/>
        <family val="3"/>
        <charset val="129"/>
        <scheme val="minor"/>
      </rPr>
      <t xml:space="preserve"> </t>
    </r>
    <r>
      <rPr>
        <sz val="12"/>
        <color theme="1"/>
        <rFont val="ＭＳ Ｐゴシック"/>
        <family val="3"/>
        <charset val="129"/>
        <scheme val="minor"/>
      </rPr>
      <t>것을</t>
    </r>
    <r>
      <rPr>
        <sz val="12"/>
        <color theme="1"/>
        <rFont val="ＭＳ Ｐゴシック"/>
        <family val="3"/>
        <charset val="129"/>
        <scheme val="minor"/>
      </rPr>
      <t xml:space="preserve"> </t>
    </r>
    <r>
      <rPr>
        <sz val="12"/>
        <color theme="1"/>
        <rFont val="ＭＳ Ｐゴシック"/>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</si>
  <si>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</si>
  <si>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</si>
  <si>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</si>
  <si>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</si>
  <si>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</si>
  <si>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반영한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추가</t>
    </r>
    <phoneticPr fontId="7"/>
  </si>
  <si>
    <r>
      <t>waku</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세분화할</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팩터</t>
    </r>
    <r>
      <rPr>
        <sz val="12"/>
        <color theme="1"/>
        <rFont val="ＭＳ Ｐゴシック"/>
        <family val="2"/>
        <scheme val="minor"/>
      </rPr>
      <t xml:space="preserve"> (</t>
    </r>
    <r>
      <rPr>
        <sz val="12"/>
        <color theme="1"/>
        <rFont val="ＭＳ Ｐゴシック"/>
        <family val="3"/>
        <charset val="129"/>
        <scheme val="minor"/>
      </rPr>
      <t>예</t>
    </r>
    <r>
      <rPr>
        <sz val="12"/>
        <color theme="1"/>
        <rFont val="ＭＳ Ｐゴシック"/>
        <family val="2"/>
        <scheme val="minor"/>
      </rPr>
      <t>: waku1+nw1)</t>
    </r>
    <phoneticPr fontId="7"/>
  </si>
  <si>
    <t>jyo, waku, (compredict)</t>
    <phoneticPr fontId="7"/>
  </si>
  <si>
    <t>옺즈예측</t>
    <phoneticPr fontId="7"/>
  </si>
  <si>
    <r>
      <t>OPUS</t>
    </r>
    <r>
      <rPr>
        <sz val="12"/>
        <color theme="1"/>
        <rFont val="ＭＳ Ｐゴシック"/>
        <family val="3"/>
        <charset val="129"/>
        <scheme val="minor"/>
      </rPr>
      <t>튜닝후</t>
    </r>
    <r>
      <rPr>
        <sz val="12"/>
        <color theme="1"/>
        <rFont val="ＭＳ Ｐゴシック"/>
        <family val="2"/>
        <scheme val="minor"/>
      </rPr>
      <t xml:space="preserve"> </t>
    </r>
    <r>
      <rPr>
        <sz val="12"/>
        <color theme="1"/>
        <rFont val="ＭＳ Ｐゴシック"/>
        <family val="3"/>
        <charset val="129"/>
        <scheme val="minor"/>
      </rPr>
      <t>추가모델</t>
    </r>
    <r>
      <rPr>
        <sz val="12"/>
        <color theme="1"/>
        <rFont val="ＭＳ Ｐゴシック"/>
        <family val="2"/>
        <scheme val="minor"/>
      </rPr>
      <t xml:space="preserve"> </t>
    </r>
    <r>
      <rPr>
        <sz val="12"/>
        <color theme="1"/>
        <rFont val="ＭＳ Ｐゴシック"/>
        <family val="3"/>
        <charset val="129"/>
        <scheme val="minor"/>
      </rPr>
      <t>생성작업</t>
    </r>
    <r>
      <rPr>
        <sz val="12"/>
        <color theme="1"/>
        <rFont val="ＭＳ Ｐゴシック"/>
        <family val="2"/>
        <scheme val="minor"/>
      </rPr>
      <t xml:space="preserve"> </t>
    </r>
    <r>
      <rPr>
        <sz val="12"/>
        <color theme="1"/>
        <rFont val="ＭＳ Ｐゴシック"/>
        <family val="3"/>
        <charset val="129"/>
        <scheme val="minor"/>
      </rPr>
      <t>걸어놓을</t>
    </r>
    <r>
      <rPr>
        <sz val="12"/>
        <color theme="1"/>
        <rFont val="ＭＳ Ｐゴシック"/>
        <family val="2"/>
        <scheme val="minor"/>
      </rPr>
      <t xml:space="preserve"> </t>
    </r>
    <r>
      <rPr>
        <sz val="12"/>
        <color theme="1"/>
        <rFont val="ＭＳ Ｐゴシック"/>
        <family val="3"/>
        <charset val="129"/>
        <scheme val="minor"/>
      </rPr>
      <t>것</t>
    </r>
    <phoneticPr fontId="7"/>
  </si>
  <si>
    <t>리그레션 향상</t>
    <phoneticPr fontId="7"/>
  </si>
  <si>
    <r>
      <t xml:space="preserve">1N, 2N </t>
    </r>
    <r>
      <rPr>
        <sz val="12"/>
        <color theme="1"/>
        <rFont val="ＭＳ Ｐゴシック"/>
        <family val="3"/>
        <charset val="129"/>
        <scheme val="minor"/>
      </rPr>
      <t>베팅타입을</t>
    </r>
    <r>
      <rPr>
        <sz val="12"/>
        <color theme="1"/>
        <rFont val="ＭＳ Ｐゴシック"/>
        <family val="2"/>
        <scheme val="minor"/>
      </rPr>
      <t xml:space="preserve"> </t>
    </r>
    <r>
      <rPr>
        <sz val="12"/>
        <color theme="1"/>
        <rFont val="ＭＳ Ｐゴシック"/>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</si>
  <si>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</si>
  <si>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</si>
  <si>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</si>
  <si>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</si>
  <si>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</si>
  <si>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</si>
  <si>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</si>
  <si>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과학습에</t>
    </r>
    <r>
      <rPr>
        <sz val="12"/>
        <color theme="1"/>
        <rFont val="ＭＳ Ｐゴシック"/>
        <family val="2"/>
        <scheme val="minor"/>
      </rPr>
      <t xml:space="preserve"> </t>
    </r>
    <r>
      <rPr>
        <sz val="12"/>
        <color theme="1"/>
        <rFont val="ＭＳ Ｐゴシック"/>
        <family val="3"/>
        <charset val="129"/>
        <scheme val="minor"/>
      </rPr>
      <t>역향을</t>
    </r>
    <r>
      <rPr>
        <sz val="12"/>
        <color theme="1"/>
        <rFont val="ＭＳ Ｐゴシック"/>
        <family val="2"/>
        <scheme val="minor"/>
      </rPr>
      <t xml:space="preserve"> </t>
    </r>
    <r>
      <rPr>
        <sz val="12"/>
        <color theme="1"/>
        <rFont val="ＭＳ Ｐゴシック"/>
        <family val="3"/>
        <charset val="129"/>
        <scheme val="minor"/>
      </rPr>
      <t>주므로</t>
    </r>
    <r>
      <rPr>
        <sz val="12"/>
        <color theme="1"/>
        <rFont val="ＭＳ Ｐゴシック"/>
        <family val="2"/>
        <scheme val="minor"/>
      </rPr>
      <t xml:space="preserve"> </t>
    </r>
    <r>
      <rPr>
        <b/>
        <sz val="12"/>
        <color theme="1"/>
        <rFont val="ＭＳ Ｐゴシック"/>
        <family val="2"/>
        <scheme val="minor"/>
      </rPr>
      <t>nw_ext_25</t>
    </r>
    <r>
      <rPr>
        <sz val="12"/>
        <color theme="1"/>
        <rFont val="ＭＳ Ｐゴシック"/>
        <family val="2"/>
        <scheme val="minor"/>
      </rPr>
      <t>, nw_ext_27, nw_ext_26</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순으로</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</si>
  <si>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</si>
  <si>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</si>
  <si>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</si>
  <si>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</si>
  <si>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</si>
  <si>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</si>
  <si>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</si>
  <si>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</si>
  <si>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</si>
  <si>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</si>
  <si>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</si>
  <si>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</si>
  <si>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ＭＳ Ｐゴシック"/>
        <family val="3"/>
        <charset val="129"/>
        <scheme val="minor"/>
      </rPr>
      <t>을</t>
    </r>
    <r>
      <rPr>
        <sz val="12"/>
        <color theme="1"/>
        <rFont val="ＭＳ Ｐゴシック"/>
        <family val="2"/>
        <scheme val="minor"/>
      </rPr>
      <t xml:space="preserve"> en</t>
    </r>
    <r>
      <rPr>
        <sz val="12"/>
        <color theme="1"/>
        <rFont val="ＭＳ Ｐゴシック"/>
        <family val="3"/>
        <charset val="129"/>
        <scheme val="minor"/>
      </rPr>
      <t>화</t>
    </r>
    <phoneticPr fontId="7"/>
  </si>
  <si>
    <t>en_ext_27</t>
    <phoneticPr fontId="7"/>
  </si>
  <si>
    <r>
      <t>mm,jyo,race,turn,raty,femcnt,alvt,fixent,</t>
    </r>
    <r>
      <rPr>
        <sz val="12"/>
        <color rgb="FFFF0000"/>
        <rFont val="ＭＳ Ｐゴシック"/>
        <family val="2"/>
        <scheme val="minor"/>
      </rPr>
      <t>wa123</t>
    </r>
    <r>
      <rPr>
        <sz val="12"/>
        <rFont val="ＭＳ Ｐゴシック"/>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</si>
  <si>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</si>
  <si>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</si>
  <si>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</si>
  <si>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</si>
  <si>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</si>
  <si>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</si>
  <si>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</si>
  <si>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</si>
  <si>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</si>
  <si>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</si>
  <si>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</si>
  <si>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</si>
  <si>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</si>
  <si>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</si>
  <si>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</si>
  <si>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</si>
  <si>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</si>
  <si>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</si>
  <si>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</si>
  <si>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</si>
  <si>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</si>
  <si>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</si>
  <si>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</si>
  <si>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</si>
  <si>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</si>
  <si>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</si>
  <si>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</si>
  <si>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</si>
  <si>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</si>
  <si>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</si>
  <si>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</si>
  <si>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</si>
  <si>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</si>
  <si>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</si>
  <si>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</si>
  <si>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</si>
  <si>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</si>
  <si>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</si>
  <si>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</si>
  <si>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</si>
  <si>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</si>
  <si>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ＭＳ Ｐゴシック"/>
        <family val="3"/>
        <charset val="129"/>
        <scheme val="minor"/>
      </rPr>
      <t>의</t>
    </r>
    <r>
      <rPr>
        <sz val="12"/>
        <color theme="1"/>
        <rFont val="ＭＳ Ｐゴシック"/>
        <family val="2"/>
        <scheme val="minor"/>
      </rPr>
      <t xml:space="preserve"> selected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근거로</t>
    </r>
    <r>
      <rPr>
        <sz val="12"/>
        <color theme="1"/>
        <rFont val="ＭＳ Ｐゴシック"/>
        <family val="2"/>
        <scheme val="minor"/>
      </rPr>
      <t xml:space="preserve"> </t>
    </r>
    <r>
      <rPr>
        <sz val="12"/>
        <color theme="1"/>
        <rFont val="ＭＳ Ｐゴシック"/>
        <family val="3"/>
        <charset val="129"/>
        <scheme val="minor"/>
      </rPr>
      <t>최소화한</t>
    </r>
    <r>
      <rPr>
        <sz val="12"/>
        <color theme="1"/>
        <rFont val="ＭＳ Ｐゴシック"/>
        <family val="2"/>
        <scheme val="minor"/>
      </rPr>
      <t xml:space="preserve"> featureset</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정의하고</t>
    </r>
    <r>
      <rPr>
        <sz val="12"/>
        <color theme="1"/>
        <rFont val="ＭＳ Ｐゴシック"/>
        <family val="2"/>
        <scheme val="minor"/>
      </rPr>
      <t xml:space="preserve"> weka</t>
    </r>
    <r>
      <rPr>
        <sz val="12"/>
        <color theme="1"/>
        <rFont val="ＭＳ Ｐゴシック"/>
        <family val="3"/>
        <charset val="129"/>
        <scheme val="minor"/>
      </rPr>
      <t>와</t>
    </r>
    <r>
      <rPr>
        <sz val="12"/>
        <color theme="1"/>
        <rFont val="ＭＳ Ｐゴシック"/>
        <family val="2"/>
        <scheme val="minor"/>
      </rPr>
      <t xml:space="preserve"> lgbm</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생성하자</t>
    </r>
    <phoneticPr fontId="7"/>
  </si>
  <si>
    <r>
      <t>## en, nw, en_nw</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예전것을</t>
    </r>
    <r>
      <rPr>
        <sz val="12"/>
        <color theme="1"/>
        <rFont val="ＭＳ Ｐゴシック"/>
        <family val="2"/>
        <scheme val="minor"/>
      </rPr>
      <t xml:space="preserve"> </t>
    </r>
    <r>
      <rPr>
        <sz val="12"/>
        <color theme="1"/>
        <rFont val="ＭＳ Ｐゴシック"/>
        <family val="3"/>
        <charset val="129"/>
        <scheme val="minor"/>
      </rPr>
      <t>그대로</t>
    </r>
    <r>
      <rPr>
        <sz val="12"/>
        <color theme="1"/>
        <rFont val="ＭＳ Ｐゴシック"/>
        <family val="2"/>
        <scheme val="minor"/>
      </rPr>
      <t xml:space="preserve"> </t>
    </r>
    <r>
      <rPr>
        <sz val="12"/>
        <color theme="1"/>
        <rFont val="ＭＳ Ｐゴシック"/>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</si>
  <si>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</si>
  <si>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</si>
  <si>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</si>
  <si>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</si>
  <si>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</si>
  <si>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</si>
  <si>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</si>
  <si>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</si>
  <si>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</si>
  <si>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</si>
  <si>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</si>
  <si>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</si>
  <si>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</si>
  <si>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</si>
  <si>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</si>
  <si>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</si>
  <si>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</si>
  <si>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</si>
  <si>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</si>
  <si>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</si>
  <si>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</si>
  <si>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</si>
  <si>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</si>
  <si>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</si>
  <si>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</si>
  <si>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</si>
  <si>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ＭＳ Ｐゴシック"/>
        <family val="3"/>
        <charset val="129"/>
        <scheme val="minor"/>
      </rPr>
      <t>기반</t>
    </r>
    <r>
      <rPr>
        <sz val="12"/>
        <color theme="1"/>
        <rFont val="ＭＳ Ｐゴシック"/>
        <family val="3"/>
        <charset val="129"/>
        <scheme val="minor"/>
      </rPr>
      <t xml:space="preserve"> </t>
    </r>
    <r>
      <rPr>
        <sz val="12"/>
        <color theme="1"/>
        <rFont val="ＭＳ Ｐゴシック"/>
        <family val="3"/>
        <charset val="129"/>
        <scheme val="minor"/>
      </rPr>
      <t>시뮬레이터</t>
    </r>
    <r>
      <rPr>
        <sz val="12"/>
        <color theme="1"/>
        <rFont val="ＭＳ Ｐゴシック"/>
        <family val="3"/>
        <charset val="129"/>
        <scheme val="minor"/>
      </rPr>
      <t xml:space="preserve"> </t>
    </r>
    <r>
      <rPr>
        <sz val="12"/>
        <color theme="1"/>
        <rFont val="ＭＳ Ｐゴシック"/>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</si>
  <si>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</si>
  <si>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</si>
  <si>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</si>
  <si>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</si>
  <si>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</si>
  <si>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</si>
  <si>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</si>
  <si>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</si>
  <si>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</si>
  <si>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</si>
  <si>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</si>
  <si>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</si>
  <si>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</si>
  <si>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</si>
  <si>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</si>
  <si>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</si>
  <si>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</si>
  <si>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</si>
  <si>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</si>
  <si>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</si>
  <si>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</si>
  <si>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</si>
  <si>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</si>
  <si>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</si>
  <si>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</si>
  <si>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</si>
  <si>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</si>
  <si>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</si>
  <si>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</si>
  <si>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</si>
  <si>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</si>
  <si>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</si>
  <si>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</si>
  <si>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</si>
  <si>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</si>
  <si>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</si>
  <si>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</si>
  <si>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</si>
  <si>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</si>
  <si>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</si>
  <si>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</si>
  <si>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</si>
  <si>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</si>
  <si>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</si>
  <si>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</si>
  <si>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</si>
  <si>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</si>
  <si>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</si>
  <si>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</si>
  <si>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ＭＳ Ｐゴシック"/>
        <family val="3"/>
        <charset val="129"/>
        <scheme val="minor"/>
      </rPr>
      <t>착예측과</t>
    </r>
    <r>
      <rPr>
        <sz val="12"/>
        <color theme="1"/>
        <rFont val="ＭＳ Ｐゴシック"/>
        <family val="2"/>
        <scheme val="minor"/>
      </rPr>
      <t xml:space="preserve"> </t>
    </r>
    <r>
      <rPr>
        <sz val="12"/>
        <color theme="1"/>
        <rFont val="ＭＳ Ｐゴシック"/>
        <family val="3"/>
        <charset val="129"/>
        <scheme val="minor"/>
      </rPr>
      <t>레이스정보조합</t>
    </r>
    <phoneticPr fontId="7"/>
  </si>
  <si>
    <r>
      <t xml:space="preserve"># </t>
    </r>
    <r>
      <rPr>
        <sz val="12"/>
        <color theme="1"/>
        <rFont val="ＭＳ Ｐゴシック"/>
        <family val="3"/>
        <charset val="129"/>
        <scheme val="minor"/>
      </rPr>
      <t>옺즈</t>
    </r>
    <r>
      <rPr>
        <sz val="12"/>
        <color theme="1"/>
        <rFont val="ＭＳ Ｐゴシック"/>
        <family val="2"/>
        <scheme val="minor"/>
      </rPr>
      <t xml:space="preserve"> </t>
    </r>
    <r>
      <rPr>
        <sz val="12"/>
        <color theme="1"/>
        <rFont val="ＭＳ Ｐゴシック"/>
        <family val="3"/>
        <charset val="129"/>
        <scheme val="minor"/>
      </rPr>
      <t>중심</t>
    </r>
    <phoneticPr fontId="7"/>
  </si>
  <si>
    <r>
      <t xml:space="preserve"># </t>
    </r>
    <r>
      <rPr>
        <sz val="12"/>
        <color theme="1"/>
        <rFont val="ＭＳ Ｐゴシック"/>
        <family val="3"/>
        <charset val="129"/>
        <scheme val="minor"/>
      </rPr>
      <t>컴예측</t>
    </r>
    <r>
      <rPr>
        <sz val="12"/>
        <color theme="1"/>
        <rFont val="ＭＳ Ｐゴシック"/>
        <family val="2"/>
        <scheme val="minor"/>
      </rPr>
      <t xml:space="preserve"> </t>
    </r>
    <r>
      <rPr>
        <sz val="12"/>
        <color theme="1"/>
        <rFont val="ＭＳ Ｐゴシック"/>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</si>
  <si>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</si>
  <si>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</si>
  <si>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</si>
  <si>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</si>
  <si>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</si>
  <si>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</si>
  <si>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</si>
  <si>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</si>
  <si>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</si>
  <si>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</si>
  <si>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</si>
  <si>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</si>
  <si>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</si>
  <si>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</si>
  <si>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</si>
  <si>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</si>
  <si>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</si>
  <si>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</si>
  <si>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</si>
  <si>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</si>
  <si>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</si>
  <si>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</si>
  <si>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</si>
  <si>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</si>
  <si>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</si>
  <si>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</si>
  <si>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</si>
  <si>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</si>
  <si>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</si>
  <si>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</si>
  <si>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</si>
  <si>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</si>
  <si>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</si>
  <si>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</si>
  <si>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</si>
  <si>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</si>
  <si>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</si>
  <si>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</si>
  <si>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</si>
  <si>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</si>
  <si>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</si>
  <si>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</si>
  <si>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</si>
  <si>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</si>
  <si>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</si>
  <si>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</si>
  <si>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</si>
  <si>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</si>
  <si>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</si>
  <si>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</si>
  <si>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</si>
  <si>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</si>
  <si>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</si>
  <si>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</si>
  <si>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</si>
  <si>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</si>
  <si>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</si>
  <si>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</si>
  <si>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</si>
  <si>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</si>
  <si>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ＭＳ Ｐゴシック"/>
        <family val="3"/>
        <charset val="129"/>
        <scheme val="minor"/>
      </rPr>
      <t>(1000bet</t>
    </r>
    <r>
      <rPr>
        <sz val="12"/>
        <color theme="1"/>
        <rFont val="ＭＳ Ｐゴシック"/>
        <family val="3"/>
        <charset val="129"/>
        <scheme val="minor"/>
      </rPr>
      <t>이상</t>
    </r>
    <r>
      <rPr>
        <sz val="12"/>
        <color theme="1"/>
        <rFont val="ＭＳ Ｐゴシック"/>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</si>
  <si>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</si>
  <si>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</si>
  <si>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</si>
  <si>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</si>
  <si>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</si>
  <si>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ＭＳ Ｐゴシック"/>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</si>
  <si>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</si>
  <si>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</si>
  <si>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</si>
  <si>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</si>
  <si>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</si>
  <si>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</si>
  <si>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</si>
  <si>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</si>
  <si>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</si>
  <si>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</si>
  <si>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</si>
  <si>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</si>
  <si>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</si>
  <si>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</si>
  <si>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</si>
  <si>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</si>
  <si>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</si>
  <si>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</si>
  <si>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</si>
  <si>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ＭＳ Ｐゴシック"/>
        <family val="3"/>
        <charset val="129"/>
        <scheme val="minor"/>
      </rPr>
      <t>을</t>
    </r>
    <r>
      <rPr>
        <sz val="12"/>
        <color theme="1"/>
        <rFont val="ＭＳ Ｐゴシック"/>
        <family val="2"/>
        <scheme val="minor"/>
      </rPr>
      <t xml:space="preserve"> ml_classkfication_bk1</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</si>
  <si>
    <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</si>
  <si>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</si>
  <si>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99080</t>
    </r>
    <r>
      <rPr>
        <sz val="12"/>
        <color theme="1"/>
        <rFont val="ＭＳ Ｐゴシック"/>
        <family val="3"/>
        <charset val="129"/>
        <scheme val="minor"/>
      </rPr>
      <t>이전을</t>
    </r>
    <r>
      <rPr>
        <sz val="12"/>
        <color theme="1"/>
        <rFont val="ＭＳ Ｐゴシック"/>
        <family val="2"/>
        <scheme val="minor"/>
      </rPr>
      <t xml:space="preserve"> </t>
    </r>
    <r>
      <rPr>
        <sz val="12"/>
        <color theme="1"/>
        <rFont val="ＭＳ Ｐゴシック"/>
        <family val="3"/>
        <charset val="129"/>
        <scheme val="minor"/>
      </rPr>
      <t>삭제</t>
    </r>
  </si>
  <si>
    <r>
      <t xml:space="preserve">  ml_evaluation</t>
    </r>
    <r>
      <rPr>
        <sz val="12"/>
        <color theme="1"/>
        <rFont val="ＭＳ Ｐゴシック"/>
        <family val="3"/>
        <charset val="129"/>
        <scheme val="minor"/>
      </rPr>
      <t>을</t>
    </r>
    <r>
      <rPr>
        <sz val="12"/>
        <color theme="1"/>
        <rFont val="ＭＳ Ｐゴシック"/>
        <family val="2"/>
        <scheme val="minor"/>
      </rPr>
      <t xml:space="preserve"> ml_evaluation_bk1</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</si>
  <si>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</si>
  <si>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</si>
  <si>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</si>
  <si>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</si>
  <si>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</si>
  <si>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</si>
  <si>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</si>
  <si>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</si>
  <si>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</si>
  <si>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생성</t>
    </r>
    <phoneticPr fontId="7"/>
  </si>
  <si>
    <r>
      <t>MLSimualtonGenerator</t>
    </r>
    <r>
      <rPr>
        <sz val="12"/>
        <color theme="1"/>
        <rFont val="ＭＳ Ｐゴシック"/>
        <family val="3"/>
        <charset val="129"/>
        <scheme val="minor"/>
      </rPr>
      <t>작성</t>
    </r>
    <phoneticPr fontId="7"/>
  </si>
  <si>
    <r>
      <t>DarkHorseFinder</t>
    </r>
    <r>
      <rPr>
        <sz val="12"/>
        <color theme="1"/>
        <rFont val="ＭＳ Ｐゴシック"/>
        <family val="3"/>
        <charset val="129"/>
        <scheme val="minor"/>
      </rPr>
      <t>개발</t>
    </r>
    <phoneticPr fontId="7"/>
  </si>
  <si>
    <r>
      <t>MultiModelDBClassifier</t>
    </r>
    <r>
      <rPr>
        <sz val="12"/>
        <color theme="1"/>
        <rFont val="ＭＳ Ｐゴシック"/>
        <family val="3"/>
        <charset val="129"/>
        <scheme val="minor"/>
      </rPr>
      <t>작성</t>
    </r>
    <phoneticPr fontId="7"/>
  </si>
  <si>
    <t>SCDefalult</t>
    <phoneticPr fontId="7"/>
  </si>
  <si>
    <t>RacerManager#findDarkHorses</t>
    <phoneticPr fontId="7"/>
  </si>
  <si>
    <t>SCDefault</t>
    <phoneticPr fontId="7"/>
  </si>
  <si>
    <r>
      <t>SCDefault</t>
    </r>
    <r>
      <rPr>
        <sz val="12"/>
        <color theme="1"/>
        <rFont val="ＭＳ Ｐゴシック"/>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</si>
  <si>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</si>
  <si>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</si>
  <si>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</si>
  <si>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</si>
  <si>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</si>
  <si>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ＭＳ Ｐゴシック"/>
        <family val="3"/>
        <charset val="129"/>
        <scheme val="minor"/>
      </rPr>
      <t>협업의</t>
    </r>
    <r>
      <rPr>
        <sz val="12"/>
        <rFont val="ＭＳ Ｐゴシック"/>
        <family val="2"/>
        <scheme val="minor"/>
      </rPr>
      <t xml:space="preserve"> </t>
    </r>
    <r>
      <rPr>
        <sz val="12"/>
        <rFont val="ＭＳ Ｐゴシック"/>
        <family val="3"/>
        <charset val="129"/>
        <scheme val="minor"/>
      </rPr>
      <t>방식을</t>
    </r>
    <r>
      <rPr>
        <sz val="12"/>
        <rFont val="ＭＳ Ｐゴシック"/>
        <family val="2"/>
        <scheme val="minor"/>
      </rPr>
      <t xml:space="preserve"> </t>
    </r>
    <r>
      <rPr>
        <sz val="12"/>
        <rFont val="ＭＳ Ｐゴシック"/>
        <family val="3"/>
        <charset val="129"/>
        <scheme val="minor"/>
      </rPr>
      <t>더</t>
    </r>
    <r>
      <rPr>
        <sz val="12"/>
        <rFont val="ＭＳ Ｐゴシック"/>
        <family val="2"/>
        <scheme val="minor"/>
      </rPr>
      <t xml:space="preserve"> </t>
    </r>
    <r>
      <rPr>
        <sz val="12"/>
        <rFont val="ＭＳ Ｐゴシック"/>
        <family val="3"/>
        <charset val="129"/>
        <scheme val="minor"/>
      </rPr>
      <t>탐구해보자</t>
    </r>
  </si>
  <si>
    <r>
      <t xml:space="preserve"># </t>
    </r>
    <r>
      <rPr>
        <sz val="12"/>
        <rFont val="ＭＳ Ｐゴシック"/>
        <family val="3"/>
        <charset val="129"/>
        <scheme val="minor"/>
      </rPr>
      <t>적중율</t>
    </r>
    <r>
      <rPr>
        <sz val="12"/>
        <rFont val="ＭＳ Ｐゴシック"/>
        <family val="2"/>
        <scheme val="minor"/>
      </rPr>
      <t xml:space="preserve"> </t>
    </r>
    <r>
      <rPr>
        <sz val="12"/>
        <rFont val="ＭＳ Ｐゴシック"/>
        <family val="3"/>
        <charset val="129"/>
        <scheme val="minor"/>
      </rPr>
      <t>높은</t>
    </r>
    <r>
      <rPr>
        <sz val="12"/>
        <rFont val="ＭＳ Ｐゴシック"/>
        <family val="2"/>
        <scheme val="minor"/>
      </rPr>
      <t xml:space="preserve"> evaluation</t>
    </r>
    <r>
      <rPr>
        <sz val="12"/>
        <rFont val="ＭＳ Ｐゴシック"/>
        <family val="3"/>
        <charset val="129"/>
        <scheme val="minor"/>
      </rPr>
      <t>들만의</t>
    </r>
    <r>
      <rPr>
        <sz val="12"/>
        <rFont val="ＭＳ Ｐゴシック"/>
        <family val="2"/>
        <scheme val="minor"/>
      </rPr>
      <t xml:space="preserve"> </t>
    </r>
    <r>
      <rPr>
        <sz val="12"/>
        <rFont val="ＭＳ Ｐゴシック"/>
        <family val="3"/>
        <charset val="129"/>
        <scheme val="minor"/>
      </rPr>
      <t>협업</t>
    </r>
  </si>
  <si>
    <r>
      <t xml:space="preserve"># </t>
    </r>
    <r>
      <rPr>
        <sz val="12"/>
        <color theme="1"/>
        <rFont val="ＭＳ Ｐゴシック"/>
        <family val="3"/>
        <charset val="129"/>
        <scheme val="minor"/>
      </rPr>
      <t>패턴관계없이</t>
    </r>
    <r>
      <rPr>
        <sz val="12"/>
        <color theme="1"/>
        <rFont val="ＭＳ Ｐゴシック"/>
        <family val="2"/>
        <scheme val="minor"/>
      </rPr>
      <t xml:space="preserve"> </t>
    </r>
    <r>
      <rPr>
        <sz val="12"/>
        <color theme="1"/>
        <rFont val="ＭＳ Ｐゴシック"/>
        <family val="3"/>
        <charset val="129"/>
        <scheme val="minor"/>
      </rPr>
      <t>과거포함</t>
    </r>
    <r>
      <rPr>
        <sz val="12"/>
        <color theme="1"/>
        <rFont val="ＭＳ Ｐゴシック"/>
        <family val="2"/>
        <scheme val="minor"/>
      </rPr>
      <t xml:space="preserve"> </t>
    </r>
    <r>
      <rPr>
        <sz val="12"/>
        <color theme="1"/>
        <rFont val="ＭＳ Ｐゴシック"/>
        <family val="3"/>
        <charset val="129"/>
        <scheme val="minor"/>
      </rPr>
      <t>모델들만의</t>
    </r>
    <r>
      <rPr>
        <sz val="12"/>
        <color theme="1"/>
        <rFont val="ＭＳ Ｐゴシック"/>
        <family val="2"/>
        <scheme val="minor"/>
      </rPr>
      <t xml:space="preserve"> </t>
    </r>
    <r>
      <rPr>
        <sz val="12"/>
        <color theme="1"/>
        <rFont val="ＭＳ Ｐゴシック"/>
        <family val="3"/>
        <charset val="129"/>
        <scheme val="minor"/>
      </rPr>
      <t>협업</t>
    </r>
  </si>
  <si>
    <t>2022/2/15</t>
    <phoneticPr fontId="7"/>
  </si>
  <si>
    <r>
      <t>Evaluation</t>
    </r>
    <r>
      <rPr>
        <sz val="12"/>
        <color theme="1"/>
        <rFont val="ＭＳ Ｐゴシック"/>
        <family val="3"/>
        <charset val="129"/>
        <scheme val="minor"/>
      </rPr>
      <t>생성을</t>
    </r>
    <r>
      <rPr>
        <sz val="12"/>
        <color theme="1"/>
        <rFont val="ＭＳ Ｐゴシック"/>
        <family val="2"/>
        <scheme val="minor"/>
      </rPr>
      <t xml:space="preserve"> </t>
    </r>
    <r>
      <rPr>
        <sz val="12"/>
        <color theme="1"/>
        <rFont val="ＭＳ Ｐゴシック"/>
        <family val="3"/>
        <charset val="129"/>
        <scheme val="minor"/>
      </rPr>
      <t>더</t>
    </r>
    <r>
      <rPr>
        <sz val="12"/>
        <color theme="1"/>
        <rFont val="ＭＳ Ｐゴシック"/>
        <family val="2"/>
        <scheme val="minor"/>
      </rPr>
      <t xml:space="preserve"> </t>
    </r>
    <r>
      <rPr>
        <sz val="12"/>
        <color theme="1"/>
        <rFont val="ＭＳ Ｐゴシック"/>
        <family val="3"/>
        <charset val="129"/>
        <scheme val="minor"/>
      </rPr>
      <t>탐구해보자</t>
    </r>
    <phoneticPr fontId="7"/>
  </si>
  <si>
    <t>sim+ptncnt</t>
    <phoneticPr fontId="7"/>
  </si>
  <si>
    <t>('sim+ptncnt')</t>
    <phoneticPr fontId="7"/>
  </si>
  <si>
    <t>2022/2/17</t>
    <phoneticPr fontId="7"/>
  </si>
  <si>
    <r>
      <t>lgbm</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좀더</t>
    </r>
    <r>
      <rPr>
        <sz val="12"/>
        <color theme="1"/>
        <rFont val="ＭＳ Ｐゴシック"/>
        <family val="2"/>
        <scheme val="minor"/>
      </rPr>
      <t xml:space="preserve"> </t>
    </r>
    <r>
      <rPr>
        <sz val="12"/>
        <color theme="1"/>
        <rFont val="ＭＳ Ｐゴシック"/>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</si>
  <si>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</si>
  <si>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</si>
  <si>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ＭＳ Ｐゴシック"/>
        <family val="2"/>
        <scheme val="minor"/>
      </rPr>
      <t xml:space="preserve"> </t>
    </r>
    <r>
      <rPr>
        <strike/>
        <sz val="12"/>
        <color theme="1"/>
        <rFont val="ＭＳ Ｐゴシック"/>
        <family val="3"/>
        <charset val="129"/>
        <scheme val="minor"/>
      </rPr>
      <t>보장하기</t>
    </r>
    <r>
      <rPr>
        <strike/>
        <sz val="12"/>
        <color theme="1"/>
        <rFont val="ＭＳ Ｐゴシック"/>
        <family val="2"/>
        <scheme val="minor"/>
      </rPr>
      <t xml:space="preserve"> </t>
    </r>
    <r>
      <rPr>
        <strike/>
        <sz val="12"/>
        <color theme="1"/>
        <rFont val="ＭＳ Ｐゴシック"/>
        <family val="3"/>
        <charset val="129"/>
        <scheme val="minor"/>
      </rPr>
      <t>위해서는</t>
    </r>
    <r>
      <rPr>
        <strike/>
        <sz val="12"/>
        <color theme="1"/>
        <rFont val="ＭＳ Ｐゴシック"/>
        <family val="2"/>
        <scheme val="minor"/>
      </rPr>
      <t xml:space="preserve"> </t>
    </r>
    <r>
      <rPr>
        <strike/>
        <sz val="12"/>
        <color theme="1"/>
        <rFont val="ＭＳ Ｐゴシック"/>
        <family val="3"/>
        <charset val="129"/>
        <scheme val="minor"/>
      </rPr>
      <t>역시</t>
    </r>
    <r>
      <rPr>
        <strike/>
        <sz val="12"/>
        <color theme="1"/>
        <rFont val="ＭＳ Ｐゴシック"/>
        <family val="2"/>
        <scheme val="minor"/>
      </rPr>
      <t xml:space="preserve"> lgbm</t>
    </r>
    <r>
      <rPr>
        <strike/>
        <sz val="12"/>
        <color theme="1"/>
        <rFont val="ＭＳ Ｐゴシック"/>
        <family val="3"/>
        <charset val="129"/>
        <scheme val="minor"/>
      </rPr>
      <t>이어야</t>
    </r>
    <r>
      <rPr>
        <strike/>
        <sz val="12"/>
        <color theme="1"/>
        <rFont val="ＭＳ Ｐゴシック"/>
        <family val="2"/>
        <scheme val="minor"/>
      </rPr>
      <t xml:space="preserve"> </t>
    </r>
    <r>
      <rPr>
        <strike/>
        <sz val="12"/>
        <color theme="1"/>
        <rFont val="ＭＳ Ｐゴシック"/>
        <family val="3"/>
        <charset val="129"/>
        <scheme val="minor"/>
      </rPr>
      <t>하는</t>
    </r>
    <r>
      <rPr>
        <strike/>
        <sz val="12"/>
        <color theme="1"/>
        <rFont val="ＭＳ Ｐゴシック"/>
        <family val="2"/>
        <scheme val="minor"/>
      </rPr>
      <t xml:space="preserve"> </t>
    </r>
    <r>
      <rPr>
        <strike/>
        <sz val="12"/>
        <color theme="1"/>
        <rFont val="ＭＳ Ｐゴシック"/>
        <family val="3"/>
        <charset val="129"/>
        <scheme val="minor"/>
      </rPr>
      <t>것</t>
    </r>
    <r>
      <rPr>
        <strike/>
        <sz val="12"/>
        <color theme="1"/>
        <rFont val="ＭＳ Ｐゴシック"/>
        <family val="2"/>
        <scheme val="minor"/>
      </rPr>
      <t xml:space="preserve"> </t>
    </r>
    <r>
      <rPr>
        <strike/>
        <sz val="12"/>
        <color theme="1"/>
        <rFont val="ＭＳ Ｐゴシック"/>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</si>
  <si>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</si>
  <si>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</si>
  <si>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</si>
  <si>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반영하기위한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반드시</t>
    </r>
    <r>
      <rPr>
        <sz val="12"/>
        <color theme="1"/>
        <rFont val="ＭＳ Ｐゴシック"/>
        <family val="2"/>
        <scheme val="minor"/>
      </rPr>
      <t xml:space="preserve"> "sim+"</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시작해야하고</t>
    </r>
    <r>
      <rPr>
        <sz val="12"/>
        <color theme="1"/>
        <rFont val="ＭＳ Ｐゴシック"/>
        <family val="2"/>
        <scheme val="minor"/>
      </rPr>
      <t xml:space="preserve"> AbstractSimulationCreator</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처리를</t>
    </r>
    <r>
      <rPr>
        <sz val="12"/>
        <color theme="1"/>
        <rFont val="ＭＳ Ｐゴシック"/>
        <family val="2"/>
        <scheme val="minor"/>
      </rPr>
      <t xml:space="preserve"> </t>
    </r>
    <r>
      <rPr>
        <sz val="12"/>
        <color theme="1"/>
        <rFont val="ＭＳ Ｐゴシック"/>
        <family val="3"/>
        <charset val="129"/>
        <scheme val="minor"/>
      </rPr>
      <t>추가해야한다</t>
    </r>
    <r>
      <rPr>
        <sz val="12"/>
        <color theme="1"/>
        <rFont val="ＭＳ Ｐゴシック"/>
        <family val="2"/>
        <scheme val="minor"/>
      </rPr>
      <t>.</t>
    </r>
    <phoneticPr fontId="7"/>
  </si>
  <si>
    <t>sim+grpcnt</t>
    <phoneticPr fontId="7"/>
  </si>
  <si>
    <t>('sim+grpcnt')</t>
    <phoneticPr fontId="7"/>
  </si>
  <si>
    <t>rodds</t>
    <phoneticPr fontId="7"/>
  </si>
  <si>
    <r>
      <t xml:space="preserve"># </t>
    </r>
    <r>
      <rPr>
        <b/>
        <strike/>
        <sz val="12"/>
        <rFont val="ＭＳ Ｐゴシック"/>
        <family val="3"/>
        <charset val="129"/>
        <scheme val="minor"/>
      </rPr>
      <t>교차패턴에</t>
    </r>
    <r>
      <rPr>
        <b/>
        <strike/>
        <sz val="12"/>
        <rFont val="ＭＳ Ｐゴシック"/>
        <family val="2"/>
        <scheme val="minor"/>
      </rPr>
      <t xml:space="preserve"> </t>
    </r>
    <r>
      <rPr>
        <b/>
        <strike/>
        <sz val="12"/>
        <rFont val="ＭＳ Ｐゴシック"/>
        <family val="3"/>
        <charset val="129"/>
        <scheme val="minor"/>
      </rPr>
      <t>의한</t>
    </r>
    <r>
      <rPr>
        <b/>
        <strike/>
        <sz val="12"/>
        <rFont val="ＭＳ Ｐゴシック"/>
        <family val="2"/>
        <scheme val="minor"/>
      </rPr>
      <t xml:space="preserve"> </t>
    </r>
    <r>
      <rPr>
        <b/>
        <strike/>
        <sz val="12"/>
        <rFont val="ＭＳ Ｐゴシック"/>
        <family val="3"/>
        <charset val="129"/>
        <scheme val="minor"/>
      </rPr>
      <t>경향성이</t>
    </r>
    <r>
      <rPr>
        <b/>
        <strike/>
        <sz val="12"/>
        <rFont val="ＭＳ Ｐゴシック"/>
        <family val="2"/>
        <scheme val="minor"/>
      </rPr>
      <t xml:space="preserve"> </t>
    </r>
    <r>
      <rPr>
        <b/>
        <strike/>
        <sz val="12"/>
        <rFont val="ＭＳ Ｐゴシック"/>
        <family val="3"/>
        <charset val="129"/>
        <scheme val="minor"/>
      </rPr>
      <t>시뮬레이션과</t>
    </r>
    <r>
      <rPr>
        <b/>
        <strike/>
        <sz val="12"/>
        <rFont val="ＭＳ Ｐゴシック"/>
        <family val="2"/>
        <scheme val="minor"/>
      </rPr>
      <t xml:space="preserve"> </t>
    </r>
    <r>
      <rPr>
        <b/>
        <strike/>
        <sz val="12"/>
        <rFont val="ＭＳ Ｐゴシック"/>
        <family val="3"/>
        <charset val="129"/>
        <scheme val="minor"/>
      </rPr>
      <t>실전사이에</t>
    </r>
    <r>
      <rPr>
        <b/>
        <strike/>
        <sz val="12"/>
        <rFont val="ＭＳ Ｐゴシック"/>
        <family val="2"/>
        <scheme val="minor"/>
      </rPr>
      <t xml:space="preserve"> </t>
    </r>
    <r>
      <rPr>
        <b/>
        <strike/>
        <sz val="12"/>
        <rFont val="ＭＳ Ｐゴシック"/>
        <family val="3"/>
        <charset val="129"/>
        <scheme val="minor"/>
      </rPr>
      <t>일치하지</t>
    </r>
    <r>
      <rPr>
        <b/>
        <strike/>
        <sz val="12"/>
        <rFont val="ＭＳ Ｐゴシック"/>
        <family val="2"/>
        <scheme val="minor"/>
      </rPr>
      <t xml:space="preserve"> </t>
    </r>
    <r>
      <rPr>
        <b/>
        <strike/>
        <sz val="12"/>
        <rFont val="ＭＳ Ｐゴシック"/>
        <family val="3"/>
        <charset val="129"/>
        <scheme val="minor"/>
      </rPr>
      <t>않으므로</t>
    </r>
    <r>
      <rPr>
        <b/>
        <strike/>
        <sz val="12"/>
        <rFont val="ＭＳ Ｐゴシック"/>
        <family val="2"/>
        <scheme val="minor"/>
      </rPr>
      <t xml:space="preserve"> </t>
    </r>
    <r>
      <rPr>
        <b/>
        <strike/>
        <sz val="12"/>
        <rFont val="ＭＳ Ｐゴシック"/>
        <family val="3"/>
        <charset val="129"/>
        <scheme val="minor"/>
      </rPr>
      <t>교차패턴에</t>
    </r>
    <r>
      <rPr>
        <b/>
        <strike/>
        <sz val="12"/>
        <rFont val="ＭＳ Ｐゴシック"/>
        <family val="2"/>
        <scheme val="minor"/>
      </rPr>
      <t xml:space="preserve"> </t>
    </r>
    <r>
      <rPr>
        <b/>
        <strike/>
        <sz val="12"/>
        <rFont val="ＭＳ Ｐゴシック"/>
        <family val="3"/>
        <charset val="129"/>
        <scheme val="minor"/>
      </rPr>
      <t>대한</t>
    </r>
    <r>
      <rPr>
        <b/>
        <strike/>
        <sz val="12"/>
        <rFont val="ＭＳ Ｐゴシック"/>
        <family val="2"/>
        <scheme val="minor"/>
      </rPr>
      <t xml:space="preserve"> </t>
    </r>
    <r>
      <rPr>
        <b/>
        <strike/>
        <sz val="12"/>
        <rFont val="ＭＳ Ｐゴシック"/>
        <family val="3"/>
        <charset val="129"/>
        <scheme val="minor"/>
      </rPr>
      <t>기대는</t>
    </r>
    <r>
      <rPr>
        <b/>
        <strike/>
        <sz val="12"/>
        <rFont val="ＭＳ Ｐゴシック"/>
        <family val="2"/>
        <scheme val="minor"/>
      </rPr>
      <t xml:space="preserve"> </t>
    </r>
    <r>
      <rPr>
        <b/>
        <strike/>
        <sz val="12"/>
        <rFont val="ＭＳ Ｐゴシック"/>
        <family val="3"/>
        <charset val="129"/>
        <scheme val="minor"/>
      </rPr>
      <t>접고</t>
    </r>
    <r>
      <rPr>
        <b/>
        <strike/>
        <sz val="12"/>
        <rFont val="ＭＳ Ｐゴシック"/>
        <family val="2"/>
        <scheme val="minor"/>
      </rPr>
      <t xml:space="preserve"> </t>
    </r>
    <r>
      <rPr>
        <b/>
        <strike/>
        <sz val="12"/>
        <rFont val="ＭＳ Ｐゴシック"/>
        <family val="3"/>
        <charset val="129"/>
        <scheme val="minor"/>
      </rPr>
      <t>원점으로</t>
    </r>
    <r>
      <rPr>
        <b/>
        <strike/>
        <sz val="12"/>
        <rFont val="ＭＳ Ｐゴシック"/>
        <family val="2"/>
        <scheme val="minor"/>
      </rPr>
      <t xml:space="preserve"> </t>
    </r>
    <r>
      <rPr>
        <b/>
        <strike/>
        <sz val="12"/>
        <rFont val="ＭＳ Ｐゴシック"/>
        <family val="3"/>
        <charset val="129"/>
        <scheme val="minor"/>
      </rPr>
      <t>돌아간다</t>
    </r>
    <r>
      <rPr>
        <b/>
        <strike/>
        <sz val="12"/>
        <rFont val="ＭＳ Ｐゴシック"/>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</si>
  <si>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</si>
  <si>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</si>
  <si>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속성추가</t>
    </r>
    <r>
      <rPr>
        <sz val="12"/>
        <color theme="1"/>
        <rFont val="ＭＳ Ｐゴシック"/>
        <family val="2"/>
        <scheme val="minor"/>
      </rPr>
      <t xml:space="preserve"> </t>
    </r>
    <r>
      <rPr>
        <sz val="12"/>
        <color theme="1"/>
        <rFont val="ＭＳ Ｐゴシック"/>
        <family val="3"/>
        <charset val="129"/>
        <scheme val="minor"/>
      </rPr>
      <t>전</t>
    </r>
    <r>
      <rPr>
        <sz val="12"/>
        <color theme="1"/>
        <rFont val="ＭＳ Ｐゴシック"/>
        <family val="2"/>
        <scheme val="minor"/>
      </rPr>
      <t xml:space="preserve"> </t>
    </r>
    <r>
      <rPr>
        <sz val="12"/>
        <color theme="1"/>
        <rFont val="ＭＳ Ｐゴシック"/>
        <family val="3"/>
        <charset val="129"/>
        <scheme val="minor"/>
      </rPr>
      <t>커밋</t>
    </r>
    <r>
      <rPr>
        <sz val="12"/>
        <color theme="1"/>
        <rFont val="ＭＳ Ｐゴシック"/>
        <family val="2"/>
        <scheme val="minor"/>
      </rPr>
      <t xml:space="preserve">. </t>
    </r>
    <r>
      <rPr>
        <sz val="12"/>
        <color theme="1"/>
        <rFont val="ＭＳ Ｐゴシック"/>
        <family val="3"/>
        <charset val="129"/>
        <scheme val="minor"/>
      </rPr>
      <t>이후부터는</t>
    </r>
    <r>
      <rPr>
        <sz val="12"/>
        <color theme="1"/>
        <rFont val="ＭＳ Ｐゴシック"/>
        <family val="2"/>
        <scheme val="minor"/>
      </rPr>
      <t xml:space="preserve"> 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아래를</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</si>
  <si>
    <r>
      <t xml:space="preserve">  2.  </t>
    </r>
    <r>
      <rPr>
        <sz val="12"/>
        <color theme="1"/>
        <rFont val="ＭＳ Ｐゴシック"/>
        <family val="3"/>
        <charset val="129"/>
        <scheme val="minor"/>
      </rPr>
      <t>각</t>
    </r>
    <r>
      <rPr>
        <sz val="12"/>
        <color theme="1"/>
        <rFont val="ＭＳ Ｐゴシック"/>
        <family val="2"/>
        <scheme val="minor"/>
      </rPr>
      <t xml:space="preserve"> </t>
    </r>
    <r>
      <rPr>
        <sz val="12"/>
        <color theme="1"/>
        <rFont val="ＭＳ Ｐゴシック"/>
        <family val="3"/>
        <charset val="129"/>
        <scheme val="minor"/>
      </rPr>
      <t>구미방</t>
    </r>
    <r>
      <rPr>
        <sz val="12"/>
        <color theme="1"/>
        <rFont val="ＭＳ Ｐゴシック"/>
        <family val="2"/>
        <scheme val="minor"/>
      </rPr>
      <t>,</t>
    </r>
    <r>
      <rPr>
        <sz val="12"/>
        <color theme="1"/>
        <rFont val="ＭＳ Ｐゴシック"/>
        <family val="3"/>
        <charset val="129"/>
        <scheme val="minor"/>
      </rPr>
      <t>패턴에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예측확률관련</t>
    </r>
    <r>
      <rPr>
        <sz val="12"/>
        <color theme="1"/>
        <rFont val="ＭＳ Ｐゴシック"/>
        <family val="2"/>
        <scheme val="minor"/>
      </rPr>
      <t xml:space="preserve"> </t>
    </r>
    <r>
      <rPr>
        <sz val="12"/>
        <color theme="1"/>
        <rFont val="ＭＳ Ｐゴシック"/>
        <family val="3"/>
        <charset val="129"/>
        <scheme val="minor"/>
      </rPr>
      <t>속성을</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</si>
  <si>
    <r>
      <t xml:space="preserve">    2). </t>
    </r>
    <r>
      <rPr>
        <sz val="12"/>
        <color theme="1"/>
        <rFont val="ＭＳ Ｐゴシック"/>
        <family val="3"/>
        <charset val="129"/>
        <scheme val="minor"/>
      </rPr>
      <t>흑자가능</t>
    </r>
    <r>
      <rPr>
        <sz val="12"/>
        <color theme="1"/>
        <rFont val="ＭＳ Ｐゴシック"/>
        <family val="2"/>
        <scheme val="minor"/>
      </rPr>
      <t xml:space="preserve"> </t>
    </r>
    <r>
      <rPr>
        <sz val="12"/>
        <color theme="1"/>
        <rFont val="ＭＳ Ｐゴシック"/>
        <family val="3"/>
        <charset val="129"/>
        <scheme val="minor"/>
      </rPr>
      <t>최적</t>
    </r>
    <r>
      <rPr>
        <sz val="12"/>
        <color theme="1"/>
        <rFont val="ＭＳ Ｐゴシック"/>
        <family val="2"/>
        <scheme val="minor"/>
      </rPr>
      <t xml:space="preserve"> </t>
    </r>
    <r>
      <rPr>
        <sz val="12"/>
        <color theme="1"/>
        <rFont val="ＭＳ Ｐゴシック"/>
        <family val="3"/>
        <charset val="129"/>
        <scheme val="minor"/>
      </rPr>
      <t>예측확률</t>
    </r>
    <r>
      <rPr>
        <sz val="12"/>
        <color theme="1"/>
        <rFont val="ＭＳ Ｐゴシック"/>
        <family val="2"/>
        <scheme val="minor"/>
      </rPr>
      <t xml:space="preserve"> </t>
    </r>
    <r>
      <rPr>
        <sz val="12"/>
        <color theme="1"/>
        <rFont val="ＭＳ Ｐゴシック"/>
        <family val="3"/>
        <charset val="129"/>
        <scheme val="minor"/>
      </rPr>
      <t>범위를</t>
    </r>
    <r>
      <rPr>
        <sz val="12"/>
        <color theme="1"/>
        <rFont val="ＭＳ Ｐゴシック"/>
        <family val="2"/>
        <scheme val="minor"/>
      </rPr>
      <t xml:space="preserve"> </t>
    </r>
    <r>
      <rPr>
        <sz val="12"/>
        <color theme="1"/>
        <rFont val="ＭＳ Ｐゴシック"/>
        <family val="3"/>
        <charset val="129"/>
        <scheme val="minor"/>
      </rPr>
      <t>산출하고</t>
    </r>
    <r>
      <rPr>
        <sz val="12"/>
        <color theme="1"/>
        <rFont val="ＭＳ Ｐゴシック"/>
        <family val="2"/>
        <scheme val="minor"/>
      </rPr>
      <t xml:space="preserve"> </t>
    </r>
    <r>
      <rPr>
        <sz val="12"/>
        <color theme="1"/>
        <rFont val="ＭＳ Ｐゴシック"/>
        <family val="3"/>
        <charset val="129"/>
        <scheme val="minor"/>
      </rPr>
      <t>그</t>
    </r>
    <r>
      <rPr>
        <sz val="12"/>
        <color theme="1"/>
        <rFont val="ＭＳ Ｐゴシック"/>
        <family val="2"/>
        <scheme val="minor"/>
      </rPr>
      <t xml:space="preserve"> </t>
    </r>
    <r>
      <rPr>
        <sz val="12"/>
        <color theme="1"/>
        <rFont val="ＭＳ Ｐゴシック"/>
        <family val="3"/>
        <charset val="129"/>
        <scheme val="minor"/>
      </rPr>
      <t>범위에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흑자베팅점유율</t>
    </r>
    <r>
      <rPr>
        <sz val="12"/>
        <color theme="1"/>
        <rFont val="ＭＳ Ｐゴシック"/>
        <family val="2"/>
        <scheme val="minor"/>
      </rPr>
      <t xml:space="preserve">, </t>
    </r>
    <r>
      <rPr>
        <sz val="12"/>
        <color theme="1"/>
        <rFont val="ＭＳ Ｐゴシック"/>
        <family val="3"/>
        <charset val="129"/>
        <scheme val="minor"/>
      </rPr>
      <t>흑자금액점유율</t>
    </r>
    <r>
      <rPr>
        <sz val="12"/>
        <color theme="1"/>
        <rFont val="ＭＳ Ｐゴシック"/>
        <family val="2"/>
        <scheme val="minor"/>
      </rPr>
      <t xml:space="preserve">, </t>
    </r>
    <r>
      <rPr>
        <sz val="12"/>
        <color theme="1"/>
        <rFont val="ＭＳ Ｐゴシック"/>
        <family val="3"/>
        <charset val="129"/>
        <scheme val="minor"/>
      </rPr>
      <t>조화평균</t>
    </r>
    <r>
      <rPr>
        <sz val="12"/>
        <color theme="1"/>
        <rFont val="ＭＳ Ｐゴシック"/>
        <family val="2"/>
        <scheme val="minor"/>
      </rPr>
      <t>(</t>
    </r>
    <r>
      <rPr>
        <sz val="12"/>
        <color theme="1"/>
        <rFont val="ＭＳ Ｐゴシック"/>
        <family val="3"/>
        <charset val="129"/>
        <scheme val="minor"/>
      </rPr>
      <t>베팅점유율</t>
    </r>
    <r>
      <rPr>
        <sz val="12"/>
        <color theme="1"/>
        <rFont val="ＭＳ Ｐゴシック"/>
        <family val="2"/>
        <scheme val="minor"/>
      </rPr>
      <t xml:space="preserve">, </t>
    </r>
    <r>
      <rPr>
        <sz val="12"/>
        <color theme="1"/>
        <rFont val="ＭＳ Ｐゴシック"/>
        <family val="3"/>
        <charset val="129"/>
        <scheme val="minor"/>
      </rPr>
      <t>금액점유율</t>
    </r>
    <r>
      <rPr>
        <sz val="12"/>
        <color theme="1"/>
        <rFont val="ＭＳ Ｐゴシック"/>
        <family val="2"/>
        <scheme val="minor"/>
      </rPr>
      <t>)</t>
    </r>
  </si>
  <si>
    <t>2022/2/22</t>
    <phoneticPr fontId="7"/>
  </si>
  <si>
    <r>
      <t xml:space="preserve">  1. betrate, hitrate, incomerate</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조화평균</t>
    </r>
    <r>
      <rPr>
        <sz val="12"/>
        <color theme="1"/>
        <rFont val="ＭＳ Ｐゴシック"/>
        <family val="2"/>
        <scheme val="minor"/>
      </rPr>
      <t xml:space="preserve">, </t>
    </r>
    <r>
      <rPr>
        <sz val="12"/>
        <color theme="1"/>
        <rFont val="ＭＳ Ｐゴシック"/>
        <family val="3"/>
        <charset val="129"/>
        <scheme val="minor"/>
      </rPr>
      <t>적중옺즈의</t>
    </r>
    <r>
      <rPr>
        <sz val="12"/>
        <color theme="1"/>
        <rFont val="ＭＳ Ｐゴシック"/>
        <family val="2"/>
        <scheme val="minor"/>
      </rPr>
      <t xml:space="preserve"> 中央値</t>
    </r>
    <rPh sb="47" eb="50">
      <t>チュウオウチ</t>
    </rPh>
    <phoneticPr fontId="7"/>
  </si>
  <si>
    <t xml:space="preserve">     hmean_rate,  hitodds_med</t>
    <phoneticPr fontId="7"/>
  </si>
  <si>
    <r>
      <t xml:space="preserve">    1). </t>
    </r>
    <r>
      <rPr>
        <sz val="12"/>
        <color theme="1"/>
        <rFont val="ＭＳ Ｐゴシック"/>
        <family val="3"/>
        <charset val="129"/>
        <scheme val="minor"/>
      </rPr>
      <t>각</t>
    </r>
    <r>
      <rPr>
        <sz val="12"/>
        <color theme="1"/>
        <rFont val="ＭＳ Ｐゴシック"/>
        <family val="2"/>
        <scheme val="minor"/>
      </rPr>
      <t xml:space="preserve"> </t>
    </r>
    <r>
      <rPr>
        <sz val="12"/>
        <color theme="1"/>
        <rFont val="ＭＳ Ｐゴシック"/>
        <family val="3"/>
        <charset val="129"/>
        <scheme val="minor"/>
      </rPr>
      <t>예측확율별로</t>
    </r>
    <r>
      <rPr>
        <sz val="12"/>
        <color theme="1"/>
        <rFont val="ＭＳ Ｐゴシック"/>
        <family val="2"/>
        <scheme val="minor"/>
      </rPr>
      <t xml:space="preserve"> </t>
    </r>
    <r>
      <rPr>
        <sz val="12"/>
        <color theme="1"/>
        <rFont val="ＭＳ Ｐゴシック"/>
        <family val="3"/>
        <charset val="129"/>
        <scheme val="minor"/>
      </rPr>
      <t>흑자베팅수</t>
    </r>
    <r>
      <rPr>
        <sz val="12"/>
        <color theme="1"/>
        <rFont val="ＭＳ Ｐゴシック"/>
        <family val="2"/>
        <scheme val="minor"/>
      </rPr>
      <t xml:space="preserve">, </t>
    </r>
    <r>
      <rPr>
        <sz val="12"/>
        <color theme="1"/>
        <rFont val="ＭＳ Ｐゴシック"/>
        <family val="3"/>
        <charset val="129"/>
        <scheme val="minor"/>
      </rPr>
      <t>흑자금액의</t>
    </r>
    <r>
      <rPr>
        <sz val="12"/>
        <color theme="1"/>
        <rFont val="ＭＳ Ｐゴシック"/>
        <family val="2"/>
        <scheme val="minor"/>
      </rPr>
      <t xml:space="preserve"> </t>
    </r>
    <r>
      <rPr>
        <sz val="12"/>
        <color theme="1"/>
        <rFont val="ＭＳ Ｐゴシック"/>
        <family val="3"/>
        <charset val="129"/>
        <scheme val="minor"/>
      </rPr>
      <t>합계</t>
    </r>
    <phoneticPr fontId="7"/>
  </si>
  <si>
    <r>
      <t xml:space="preserve">        </t>
    </r>
    <r>
      <rPr>
        <strike/>
        <sz val="12"/>
        <color theme="1"/>
        <rFont val="ＭＳ Ｐゴシック"/>
        <family val="2"/>
        <scheme val="minor"/>
      </rPr>
      <t>plus_cnt, plus_amt,</t>
    </r>
    <r>
      <rPr>
        <sz val="12"/>
        <color theme="1"/>
        <rFont val="ＭＳ Ｐゴシック"/>
        <family val="2"/>
        <scheme val="minor"/>
      </rPr>
      <t xml:space="preserve">   -&gt; </t>
    </r>
    <r>
      <rPr>
        <sz val="12"/>
        <color theme="1"/>
        <rFont val="ＭＳ Ｐゴシック"/>
        <family val="3"/>
        <charset val="129"/>
        <scheme val="minor"/>
      </rPr>
      <t>각각</t>
    </r>
    <r>
      <rPr>
        <sz val="12"/>
        <color theme="1"/>
        <rFont val="ＭＳ Ｐゴシック"/>
        <family val="2"/>
        <scheme val="minor"/>
      </rPr>
      <t xml:space="preserve"> betcnt, hitamt</t>
    </r>
    <r>
      <rPr>
        <sz val="12"/>
        <color theme="1"/>
        <rFont val="ＭＳ Ｐゴシック"/>
        <family val="3"/>
        <charset val="129"/>
        <scheme val="minor"/>
      </rPr>
      <t>와</t>
    </r>
    <r>
      <rPr>
        <sz val="12"/>
        <color theme="1"/>
        <rFont val="ＭＳ Ｐゴシック"/>
        <family val="2"/>
        <scheme val="minor"/>
      </rPr>
      <t xml:space="preserve"> </t>
    </r>
    <r>
      <rPr>
        <sz val="12"/>
        <color theme="1"/>
        <rFont val="ＭＳ Ｐゴシック"/>
        <family val="3"/>
        <charset val="129"/>
        <scheme val="minor"/>
      </rPr>
      <t>일치할</t>
    </r>
    <r>
      <rPr>
        <sz val="12"/>
        <color theme="1"/>
        <rFont val="ＭＳ Ｐゴシック"/>
        <family val="2"/>
        <scheme val="minor"/>
      </rPr>
      <t xml:space="preserve"> </t>
    </r>
    <r>
      <rPr>
        <sz val="12"/>
        <color theme="1"/>
        <rFont val="ＭＳ Ｐゴシック"/>
        <family val="3"/>
        <charset val="129"/>
        <scheme val="minor"/>
      </rPr>
      <t>것이므로</t>
    </r>
    <r>
      <rPr>
        <sz val="12"/>
        <color theme="1"/>
        <rFont val="ＭＳ Ｐゴシック"/>
        <family val="2"/>
        <scheme val="minor"/>
      </rPr>
      <t xml:space="preserve"> </t>
    </r>
    <r>
      <rPr>
        <sz val="12"/>
        <color theme="1"/>
        <rFont val="ＭＳ Ｐゴシック"/>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</si>
  <si>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</si>
  <si>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</si>
  <si>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ＭＳ Ｐゴシック"/>
        <family val="3"/>
        <charset val="129"/>
        <scheme val="minor"/>
      </rPr>
      <t>을</t>
    </r>
    <r>
      <rPr>
        <sz val="12"/>
        <color theme="1"/>
        <rFont val="ＭＳ Ｐゴシック"/>
        <family val="2"/>
        <scheme val="minor"/>
      </rPr>
      <t xml:space="preserve"> ml_evaluation_bk2</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</si>
  <si>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</si>
  <si>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</si>
  <si>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ＭＳ Ｐゴシック"/>
        <family val="2"/>
        <scheme val="minor"/>
      </rPr>
      <t xml:space="preserve"> result, sulation</t>
    </r>
    <r>
      <rPr>
        <b/>
        <sz val="12"/>
        <color theme="1"/>
        <rFont val="ＭＳ Ｐゴシック"/>
        <family val="3"/>
        <charset val="129"/>
        <scheme val="minor"/>
      </rPr>
      <t>작업</t>
    </r>
    <r>
      <rPr>
        <b/>
        <sz val="12"/>
        <color theme="1"/>
        <rFont val="ＭＳ Ｐゴシック"/>
        <family val="2"/>
        <scheme val="minor"/>
      </rPr>
      <t xml:space="preserve"> </t>
    </r>
    <r>
      <rPr>
        <b/>
        <sz val="12"/>
        <color theme="1"/>
        <rFont val="ＭＳ Ｐゴシック"/>
        <family val="3"/>
        <charset val="129"/>
        <scheme val="minor"/>
      </rPr>
      <t>전에</t>
    </r>
    <r>
      <rPr>
        <b/>
        <sz val="12"/>
        <color theme="1"/>
        <rFont val="ＭＳ Ｐゴシック"/>
        <family val="2"/>
        <scheme val="minor"/>
      </rPr>
      <t xml:space="preserve"> </t>
    </r>
    <r>
      <rPr>
        <b/>
        <sz val="12"/>
        <color theme="1"/>
        <rFont val="ＭＳ Ｐゴシック"/>
        <family val="3"/>
        <charset val="129"/>
        <scheme val="minor"/>
      </rPr>
      <t>아래와</t>
    </r>
    <r>
      <rPr>
        <b/>
        <sz val="12"/>
        <color theme="1"/>
        <rFont val="ＭＳ Ｐゴシック"/>
        <family val="2"/>
        <scheme val="minor"/>
      </rPr>
      <t xml:space="preserve"> </t>
    </r>
    <r>
      <rPr>
        <b/>
        <sz val="12"/>
        <color theme="1"/>
        <rFont val="ＭＳ Ｐゴシック"/>
        <family val="3"/>
        <charset val="129"/>
        <scheme val="minor"/>
      </rPr>
      <t>같은</t>
    </r>
    <r>
      <rPr>
        <b/>
        <sz val="12"/>
        <color theme="1"/>
        <rFont val="ＭＳ Ｐゴシック"/>
        <family val="2"/>
        <scheme val="minor"/>
      </rPr>
      <t xml:space="preserve"> </t>
    </r>
    <r>
      <rPr>
        <b/>
        <sz val="12"/>
        <color theme="1"/>
        <rFont val="ＭＳ Ｐゴシック"/>
        <family val="3"/>
        <charset val="129"/>
        <scheme val="minor"/>
      </rPr>
      <t>백업처리를</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</si>
  <si>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2/22</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사양변경으로</t>
    </r>
    <r>
      <rPr>
        <b/>
        <sz val="12"/>
        <color theme="1"/>
        <rFont val="ＭＳ Ｐゴシック"/>
        <family val="2"/>
        <scheme val="minor"/>
      </rPr>
      <t xml:space="preserve"> </t>
    </r>
    <r>
      <rPr>
        <b/>
        <sz val="12"/>
        <color theme="1"/>
        <rFont val="ＭＳ Ｐゴシック"/>
        <family val="3"/>
        <charset val="129"/>
        <scheme val="minor"/>
      </rPr>
      <t>인해</t>
    </r>
    <r>
      <rPr>
        <b/>
        <sz val="12"/>
        <color theme="1"/>
        <rFont val="ＭＳ Ｐゴシック"/>
        <family val="2"/>
        <scheme val="minor"/>
      </rPr>
      <t xml:space="preserve"> </t>
    </r>
    <r>
      <rPr>
        <b/>
        <sz val="12"/>
        <color theme="1"/>
        <rFont val="ＭＳ Ｐゴシック"/>
        <family val="3"/>
        <charset val="129"/>
        <scheme val="minor"/>
      </rPr>
      <t>다음과</t>
    </r>
    <r>
      <rPr>
        <b/>
        <sz val="12"/>
        <color theme="1"/>
        <rFont val="ＭＳ Ｐゴシック"/>
        <family val="2"/>
        <scheme val="minor"/>
      </rPr>
      <t xml:space="preserve"> </t>
    </r>
    <r>
      <rPr>
        <b/>
        <sz val="12"/>
        <color theme="1"/>
        <rFont val="ＭＳ Ｐゴシック"/>
        <family val="3"/>
        <charset val="129"/>
        <scheme val="minor"/>
      </rPr>
      <t>같은</t>
    </r>
    <r>
      <rPr>
        <b/>
        <sz val="12"/>
        <color theme="1"/>
        <rFont val="ＭＳ Ｐゴシック"/>
        <family val="2"/>
        <scheme val="minor"/>
      </rPr>
      <t xml:space="preserve"> </t>
    </r>
    <r>
      <rPr>
        <b/>
        <sz val="12"/>
        <color theme="1"/>
        <rFont val="ＭＳ Ｐゴシック"/>
        <family val="3"/>
        <charset val="129"/>
        <scheme val="minor"/>
      </rPr>
      <t>백업처리를</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</si>
  <si>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재</t>
    </r>
    <r>
      <rPr>
        <sz val="12"/>
        <color theme="1"/>
        <rFont val="ＭＳ Ｐゴシック"/>
        <family val="2"/>
        <scheme val="minor"/>
      </rPr>
      <t>create table</t>
    </r>
    <phoneticPr fontId="7"/>
  </si>
  <si>
    <r>
      <t>GraphBuilder</t>
    </r>
    <r>
      <rPr>
        <sz val="12"/>
        <color theme="1"/>
        <rFont val="ＭＳ Ｐゴシック"/>
        <family val="3"/>
        <charset val="129"/>
        <scheme val="minor"/>
      </rPr>
      <t>수정</t>
    </r>
    <phoneticPr fontId="7"/>
  </si>
  <si>
    <r>
      <t>Result</t>
    </r>
    <r>
      <rPr>
        <sz val="12"/>
        <color theme="1"/>
        <rFont val="ＭＳ Ｐゴシック"/>
        <family val="3"/>
        <charset val="129"/>
        <scheme val="minor"/>
      </rPr>
      <t>생성테스트</t>
    </r>
    <phoneticPr fontId="7"/>
  </si>
  <si>
    <r>
      <t>Simulation</t>
    </r>
    <r>
      <rPr>
        <sz val="12"/>
        <color theme="1"/>
        <rFont val="ＭＳ Ｐゴシック"/>
        <family val="3"/>
        <charset val="129"/>
        <scheme val="minor"/>
      </rPr>
      <t>재설계</t>
    </r>
    <phoneticPr fontId="7"/>
  </si>
  <si>
    <r>
      <t>현재</t>
    </r>
    <r>
      <rPr>
        <b/>
        <sz val="12"/>
        <color theme="1"/>
        <rFont val="ＭＳ Ｐゴシック"/>
        <family val="2"/>
        <scheme val="minor"/>
      </rPr>
      <t xml:space="preserve"> </t>
    </r>
    <r>
      <rPr>
        <b/>
        <sz val="12"/>
        <color theme="1"/>
        <rFont val="ＭＳ Ｐゴシック"/>
        <family val="3"/>
        <charset val="129"/>
        <scheme val="minor"/>
      </rPr>
      <t>통계단위의</t>
    </r>
    <r>
      <rPr>
        <b/>
        <sz val="12"/>
        <color theme="1"/>
        <rFont val="ＭＳ Ｐゴシック"/>
        <family val="2"/>
        <scheme val="minor"/>
      </rPr>
      <t xml:space="preserve"> </t>
    </r>
    <r>
      <rPr>
        <b/>
        <sz val="12"/>
        <color theme="1"/>
        <rFont val="ＭＳ Ｐゴシック"/>
        <family val="3"/>
        <charset val="129"/>
        <scheme val="minor"/>
      </rPr>
      <t>패턴에</t>
    </r>
    <r>
      <rPr>
        <b/>
        <sz val="12"/>
        <color theme="1"/>
        <rFont val="ＭＳ Ｐゴシック"/>
        <family val="2"/>
        <scheme val="minor"/>
      </rPr>
      <t xml:space="preserve"> </t>
    </r>
    <r>
      <rPr>
        <b/>
        <sz val="12"/>
        <color theme="1"/>
        <rFont val="ＭＳ Ｐゴシック"/>
        <family val="3"/>
        <charset val="129"/>
        <scheme val="minor"/>
      </rPr>
      <t>패턴</t>
    </r>
    <r>
      <rPr>
        <b/>
        <sz val="12"/>
        <color theme="1"/>
        <rFont val="ＭＳ Ｐゴシック"/>
        <family val="2"/>
        <scheme val="minor"/>
      </rPr>
      <t>ID</t>
    </r>
    <r>
      <rPr>
        <b/>
        <sz val="12"/>
        <color theme="1"/>
        <rFont val="ＭＳ Ｐゴシック"/>
        <family val="3"/>
        <charset val="129"/>
        <scheme val="minor"/>
      </rPr>
      <t>가</t>
    </r>
    <r>
      <rPr>
        <b/>
        <sz val="12"/>
        <color theme="1"/>
        <rFont val="ＭＳ Ｐゴシック"/>
        <family val="2"/>
        <scheme val="minor"/>
      </rPr>
      <t xml:space="preserve"> </t>
    </r>
    <r>
      <rPr>
        <b/>
        <sz val="12"/>
        <color theme="1"/>
        <rFont val="ＭＳ Ｐゴシック"/>
        <family val="3"/>
        <charset val="129"/>
        <scheme val="minor"/>
      </rPr>
      <t>포함되지</t>
    </r>
    <r>
      <rPr>
        <b/>
        <sz val="12"/>
        <color theme="1"/>
        <rFont val="ＭＳ Ｐゴシック"/>
        <family val="2"/>
        <scheme val="minor"/>
      </rPr>
      <t xml:space="preserve"> </t>
    </r>
    <r>
      <rPr>
        <b/>
        <sz val="12"/>
        <color theme="1"/>
        <rFont val="ＭＳ Ｐゴシック"/>
        <family val="3"/>
        <charset val="129"/>
        <scheme val="minor"/>
      </rPr>
      <t>않으므로</t>
    </r>
    <r>
      <rPr>
        <b/>
        <sz val="12"/>
        <color theme="1"/>
        <rFont val="ＭＳ Ｐゴシック"/>
        <family val="2"/>
        <scheme val="minor"/>
      </rPr>
      <t xml:space="preserve"> result</t>
    </r>
    <r>
      <rPr>
        <b/>
        <sz val="12"/>
        <color theme="1"/>
        <rFont val="ＭＳ Ｐゴシック"/>
        <family val="3"/>
        <charset val="129"/>
        <scheme val="minor"/>
      </rPr>
      <t>에서는</t>
    </r>
    <r>
      <rPr>
        <b/>
        <sz val="12"/>
        <color theme="1"/>
        <rFont val="ＭＳ Ｐゴシック"/>
        <family val="2"/>
        <scheme val="minor"/>
      </rPr>
      <t xml:space="preserve"> </t>
    </r>
    <r>
      <rPr>
        <b/>
        <sz val="12"/>
        <color theme="1"/>
        <rFont val="ＭＳ Ｐゴシック"/>
        <family val="3"/>
        <charset val="129"/>
        <scheme val="minor"/>
      </rPr>
      <t>상관없지만</t>
    </r>
    <r>
      <rPr>
        <b/>
        <sz val="12"/>
        <color theme="1"/>
        <rFont val="ＭＳ Ｐゴシック"/>
        <family val="2"/>
        <scheme val="minor"/>
      </rPr>
      <t xml:space="preserve"> simulation</t>
    </r>
    <r>
      <rPr>
        <b/>
        <sz val="12"/>
        <color theme="1"/>
        <rFont val="ＭＳ Ｐゴシック"/>
        <family val="3"/>
        <charset val="129"/>
        <scheme val="minor"/>
      </rPr>
      <t>에서는</t>
    </r>
    <r>
      <rPr>
        <b/>
        <sz val="12"/>
        <color theme="1"/>
        <rFont val="ＭＳ Ｐゴシック"/>
        <family val="2"/>
        <scheme val="minor"/>
      </rPr>
      <t xml:space="preserve"> </t>
    </r>
    <r>
      <rPr>
        <b/>
        <sz val="12"/>
        <color theme="1"/>
        <rFont val="ＭＳ Ｐゴシック"/>
        <family val="3"/>
        <charset val="129"/>
        <scheme val="minor"/>
      </rPr>
      <t>희박하지만</t>
    </r>
    <r>
      <rPr>
        <b/>
        <sz val="12"/>
        <color theme="1"/>
        <rFont val="ＭＳ Ｐゴシック"/>
        <family val="2"/>
        <scheme val="minor"/>
      </rPr>
      <t xml:space="preserve"> </t>
    </r>
    <r>
      <rPr>
        <b/>
        <sz val="12"/>
        <color theme="1"/>
        <rFont val="ＭＳ Ｐゴシック"/>
        <family val="3"/>
        <charset val="129"/>
        <scheme val="minor"/>
      </rPr>
      <t>중복이</t>
    </r>
    <r>
      <rPr>
        <b/>
        <sz val="12"/>
        <color theme="1"/>
        <rFont val="ＭＳ Ｐゴシック"/>
        <family val="2"/>
        <scheme val="minor"/>
      </rPr>
      <t xml:space="preserve"> </t>
    </r>
    <r>
      <rPr>
        <b/>
        <sz val="12"/>
        <color theme="1"/>
        <rFont val="ＭＳ Ｐゴシック"/>
        <family val="3"/>
        <charset val="129"/>
        <scheme val="minor"/>
      </rPr>
      <t>발생할</t>
    </r>
    <r>
      <rPr>
        <b/>
        <sz val="12"/>
        <color theme="1"/>
        <rFont val="ＭＳ Ｐゴシック"/>
        <family val="2"/>
        <scheme val="minor"/>
      </rPr>
      <t xml:space="preserve"> </t>
    </r>
    <r>
      <rPr>
        <b/>
        <sz val="12"/>
        <color theme="1"/>
        <rFont val="ＭＳ Ｐゴシック"/>
        <family val="3"/>
        <charset val="129"/>
        <scheme val="minor"/>
      </rPr>
      <t>가능성이</t>
    </r>
    <r>
      <rPr>
        <b/>
        <sz val="12"/>
        <color theme="1"/>
        <rFont val="ＭＳ Ｐゴシック"/>
        <family val="2"/>
        <scheme val="minor"/>
      </rPr>
      <t xml:space="preserve"> </t>
    </r>
    <r>
      <rPr>
        <b/>
        <sz val="12"/>
        <color theme="1"/>
        <rFont val="ＭＳ Ｐゴシック"/>
        <family val="3"/>
        <charset val="129"/>
        <scheme val="minor"/>
      </rPr>
      <t>있다</t>
    </r>
    <r>
      <rPr>
        <b/>
        <sz val="12"/>
        <color theme="1"/>
        <rFont val="ＭＳ Ｐゴシック"/>
        <family val="2"/>
        <scheme val="minor"/>
      </rPr>
      <t>.</t>
    </r>
    <phoneticPr fontId="7"/>
  </si>
  <si>
    <r>
      <t>사양변경</t>
    </r>
    <r>
      <rPr>
        <sz val="12"/>
        <color theme="1"/>
        <rFont val="ＭＳ Ｐゴシック"/>
        <family val="3"/>
        <charset val="129"/>
        <scheme val="minor"/>
      </rPr>
      <t xml:space="preserve"> </t>
    </r>
    <r>
      <rPr>
        <sz val="12"/>
        <color theme="1"/>
        <rFont val="ＭＳ Ｐゴシック"/>
        <family val="3"/>
        <charset val="129"/>
        <scheme val="minor"/>
      </rPr>
      <t>소스</t>
    </r>
    <r>
      <rPr>
        <sz val="12"/>
        <color theme="1"/>
        <rFont val="ＭＳ Ｐゴシック"/>
        <family val="3"/>
        <charset val="129"/>
        <scheme val="minor"/>
      </rPr>
      <t xml:space="preserve"> </t>
    </r>
    <r>
      <rPr>
        <sz val="12"/>
        <color theme="1"/>
        <rFont val="ＭＳ Ｐゴシック"/>
        <family val="3"/>
        <charset val="129"/>
        <scheme val="minor"/>
      </rPr>
      <t>수정</t>
    </r>
    <phoneticPr fontId="7"/>
  </si>
  <si>
    <t>Result일괄 재생성</t>
    <phoneticPr fontId="7"/>
  </si>
  <si>
    <t>ResultStatBuilder수정</t>
    <phoneticPr fontId="7"/>
  </si>
  <si>
    <r>
      <t>EvaluationSelector</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만들고</t>
    </r>
    <r>
      <rPr>
        <sz val="12"/>
        <color theme="1"/>
        <rFont val="ＭＳ Ｐゴシック"/>
        <family val="2"/>
        <scheme val="minor"/>
      </rPr>
      <t xml:space="preserve"> </t>
    </r>
    <r>
      <rPr>
        <sz val="12"/>
        <color theme="1"/>
        <rFont val="ＭＳ Ｐゴシック"/>
        <family val="3"/>
        <charset val="129"/>
        <scheme val="minor"/>
      </rPr>
      <t>시뮬레이션시</t>
    </r>
    <r>
      <rPr>
        <sz val="12"/>
        <color theme="1"/>
        <rFont val="ＭＳ Ｐゴシック"/>
        <family val="2"/>
        <scheme val="minor"/>
      </rPr>
      <t xml:space="preserve"> probability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토대로</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select</t>
    </r>
    <r>
      <rPr>
        <sz val="12"/>
        <color theme="1"/>
        <rFont val="ＭＳ Ｐゴシック"/>
        <family val="3"/>
        <charset val="129"/>
        <scheme val="minor"/>
      </rPr>
      <t>한다</t>
    </r>
    <r>
      <rPr>
        <sz val="12"/>
        <color theme="1"/>
        <rFont val="ＭＳ Ｐゴシック"/>
        <family val="2"/>
        <scheme val="minor"/>
      </rPr>
      <t>.</t>
    </r>
    <phoneticPr fontId="7"/>
  </si>
  <si>
    <r>
      <t>select</t>
    </r>
    <r>
      <rPr>
        <sz val="12"/>
        <color theme="1"/>
        <rFont val="ＭＳ Ｐゴシック"/>
        <family val="3"/>
        <charset val="129"/>
        <scheme val="minor"/>
      </rPr>
      <t>전략은</t>
    </r>
    <r>
      <rPr>
        <sz val="12"/>
        <color theme="1"/>
        <rFont val="ＭＳ Ｐゴシック"/>
        <family val="2"/>
        <scheme val="minor"/>
      </rPr>
      <t xml:space="preserve"> all, best, worst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선택할</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있게한다</t>
    </r>
    <r>
      <rPr>
        <sz val="12"/>
        <color theme="1"/>
        <rFont val="ＭＳ Ｐゴシック"/>
        <family val="2"/>
        <scheme val="minor"/>
      </rPr>
      <t>. (best</t>
    </r>
    <r>
      <rPr>
        <sz val="12"/>
        <color theme="1"/>
        <rFont val="ＭＳ Ｐゴシック"/>
        <family val="3"/>
        <charset val="129"/>
        <scheme val="minor"/>
      </rPr>
      <t>는</t>
    </r>
    <r>
      <rPr>
        <sz val="12"/>
        <color theme="1"/>
        <rFont val="ＭＳ Ｐゴシック"/>
        <family val="2"/>
        <scheme val="minor"/>
      </rPr>
      <t xml:space="preserve"> optin, worst</t>
    </r>
    <r>
      <rPr>
        <sz val="12"/>
        <color theme="1"/>
        <rFont val="ＭＳ Ｐゴシック"/>
        <family val="3"/>
        <charset val="129"/>
        <scheme val="minor"/>
      </rPr>
      <t>는</t>
    </r>
    <r>
      <rPr>
        <sz val="12"/>
        <color theme="1"/>
        <rFont val="ＭＳ Ｐゴシック"/>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</si>
  <si>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</si>
  <si>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</si>
  <si>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</si>
  <si>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ＭＳ Ｐゴシック"/>
        <family val="3"/>
        <charset val="129"/>
        <scheme val="minor"/>
      </rPr>
      <t>작성</t>
    </r>
    <phoneticPr fontId="7"/>
  </si>
  <si>
    <r>
      <t>Result, Simulation</t>
    </r>
    <r>
      <rPr>
        <sz val="12"/>
        <color theme="1"/>
        <rFont val="ＭＳ Ｐゴシック"/>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</si>
  <si>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</si>
  <si>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</si>
  <si>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ＭＳ Ｐゴシック"/>
        <family val="3"/>
        <charset val="129"/>
        <scheme val="minor"/>
      </rPr>
      <t>계산방식</t>
    </r>
    <r>
      <rPr>
        <strike/>
        <sz val="12"/>
        <color theme="1"/>
        <rFont val="ＭＳ Ｐゴシック"/>
        <family val="2"/>
        <scheme val="minor"/>
      </rPr>
      <t xml:space="preserve"> </t>
    </r>
    <r>
      <rPr>
        <strike/>
        <sz val="12"/>
        <color theme="1"/>
        <rFont val="ＭＳ Ｐゴシック"/>
        <family val="3"/>
        <charset val="129"/>
        <scheme val="minor"/>
      </rPr>
      <t>선택할</t>
    </r>
    <r>
      <rPr>
        <strike/>
        <sz val="12"/>
        <color theme="1"/>
        <rFont val="ＭＳ Ｐゴシック"/>
        <family val="2"/>
        <scheme val="minor"/>
      </rPr>
      <t xml:space="preserve"> </t>
    </r>
    <r>
      <rPr>
        <strike/>
        <sz val="12"/>
        <color theme="1"/>
        <rFont val="ＭＳ Ｐゴシック"/>
        <family val="3"/>
        <charset val="129"/>
        <scheme val="minor"/>
      </rPr>
      <t>수</t>
    </r>
    <r>
      <rPr>
        <strike/>
        <sz val="12"/>
        <color theme="1"/>
        <rFont val="ＭＳ Ｐゴシック"/>
        <family val="2"/>
        <scheme val="minor"/>
      </rPr>
      <t xml:space="preserve"> </t>
    </r>
    <r>
      <rPr>
        <strike/>
        <sz val="12"/>
        <color theme="1"/>
        <rFont val="ＭＳ Ｐゴシック"/>
        <family val="3"/>
        <charset val="129"/>
        <scheme val="minor"/>
      </rPr>
      <t>있도록</t>
    </r>
    <r>
      <rPr>
        <strike/>
        <sz val="12"/>
        <color theme="1"/>
        <rFont val="ＭＳ Ｐゴシック"/>
        <family val="2"/>
        <scheme val="minor"/>
      </rPr>
      <t xml:space="preserve"> </t>
    </r>
    <r>
      <rPr>
        <strike/>
        <sz val="12"/>
        <color theme="1"/>
        <rFont val="ＭＳ Ｐゴシック"/>
        <family val="3"/>
        <charset val="129"/>
        <scheme val="minor"/>
      </rPr>
      <t>변경</t>
    </r>
    <phoneticPr fontId="7"/>
  </si>
  <si>
    <r>
      <t xml:space="preserve">SimumatedResultCreator </t>
    </r>
    <r>
      <rPr>
        <sz val="12"/>
        <color theme="1"/>
        <rFont val="ＭＳ Ｐゴシック"/>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</si>
  <si>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</si>
  <si>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</si>
  <si>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</si>
  <si>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</si>
  <si>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</si>
  <si>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</si>
  <si>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</si>
  <si>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</si>
  <si>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</si>
  <si>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</si>
  <si>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</si>
  <si>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</si>
  <si>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</si>
  <si>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</si>
  <si>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</si>
  <si>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</si>
  <si>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</si>
  <si>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</si>
  <si>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</si>
  <si>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</si>
  <si>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</si>
  <si>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</si>
  <si>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</si>
  <si>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ＭＳ Ｐゴシック"/>
        <family val="3"/>
        <charset val="129"/>
        <scheme val="minor"/>
      </rPr>
      <t>컴예측과</t>
    </r>
    <r>
      <rPr>
        <sz val="12"/>
        <color theme="1"/>
        <rFont val="ＭＳ Ｐゴシック"/>
        <family val="2"/>
        <scheme val="minor"/>
      </rPr>
      <t xml:space="preserve"> </t>
    </r>
    <r>
      <rPr>
        <sz val="12"/>
        <color theme="1"/>
        <rFont val="ＭＳ Ｐゴシック"/>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</si>
  <si>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</si>
  <si>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</si>
  <si>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</si>
  <si>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</si>
  <si>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</si>
  <si>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</si>
  <si>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</si>
  <si>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</si>
  <si>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</si>
  <si>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</si>
  <si>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</si>
  <si>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</si>
  <si>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</si>
  <si>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</si>
  <si>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</si>
  <si>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</si>
  <si>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</si>
  <si>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</si>
  <si>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</si>
  <si>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</si>
  <si>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ＭＳ Ｐゴシック"/>
        <family val="3"/>
        <charset val="129"/>
        <scheme val="minor"/>
      </rPr>
      <t>기타</t>
    </r>
    <r>
      <rPr>
        <sz val="12"/>
        <color theme="1"/>
        <rFont val="ＭＳ Ｐゴシック"/>
        <family val="2"/>
        <scheme val="minor"/>
      </rPr>
      <t xml:space="preserve"> </t>
    </r>
    <r>
      <rPr>
        <sz val="12"/>
        <color theme="1"/>
        <rFont val="ＭＳ Ｐゴシック"/>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</si>
  <si>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</si>
  <si>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</si>
  <si>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</si>
  <si>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</si>
  <si>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</si>
  <si>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</si>
  <si>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</si>
  <si>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</si>
  <si>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ＭＳ Ｐゴシック"/>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</si>
  <si>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</si>
  <si>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</si>
  <si>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</si>
  <si>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</si>
  <si>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</si>
  <si>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</si>
  <si>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</si>
  <si>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</si>
  <si>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</si>
  <si>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</si>
  <si>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</si>
  <si>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</si>
  <si>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</si>
  <si>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</si>
  <si>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</si>
  <si>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</si>
  <si>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</si>
  <si>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</si>
  <si>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</si>
  <si>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</si>
  <si>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</si>
  <si>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ＭＳ Ｐゴシック"/>
        <family val="3"/>
        <charset val="129"/>
        <scheme val="minor"/>
      </rPr>
      <t>와의</t>
    </r>
    <r>
      <rPr>
        <sz val="12"/>
        <color theme="1"/>
        <rFont val="ＭＳ Ｐゴシック"/>
        <family val="2"/>
        <scheme val="minor"/>
      </rPr>
      <t xml:space="preserve"> </t>
    </r>
    <r>
      <rPr>
        <sz val="12"/>
        <color theme="1"/>
        <rFont val="ＭＳ Ｐゴシック"/>
        <family val="3"/>
        <charset val="129"/>
        <scheme val="minor"/>
      </rPr>
      <t>조합패턴</t>
    </r>
    <r>
      <rPr>
        <sz val="12"/>
        <color theme="1"/>
        <rFont val="ＭＳ Ｐゴシック"/>
        <family val="2"/>
        <scheme val="minor"/>
      </rPr>
      <t xml:space="preserve"> </t>
    </r>
    <r>
      <rPr>
        <sz val="12"/>
        <color theme="1"/>
        <rFont val="ＭＳ Ｐゴシック"/>
        <family val="3"/>
        <charset val="129"/>
        <scheme val="minor"/>
      </rPr>
      <t>좀더</t>
    </r>
    <r>
      <rPr>
        <sz val="12"/>
        <color theme="1"/>
        <rFont val="ＭＳ Ｐゴシック"/>
        <family val="2"/>
        <scheme val="minor"/>
      </rPr>
      <t xml:space="preserve"> </t>
    </r>
    <r>
      <rPr>
        <sz val="12"/>
        <color theme="1"/>
        <rFont val="ＭＳ Ｐゴシック"/>
        <family val="3"/>
        <charset val="129"/>
        <scheme val="minor"/>
      </rPr>
      <t>탐구</t>
    </r>
    <r>
      <rPr>
        <sz val="12"/>
        <color theme="1"/>
        <rFont val="ＭＳ Ｐゴシック"/>
        <family val="2"/>
        <scheme val="minor"/>
      </rPr>
      <t xml:space="preserve">  </t>
    </r>
    <r>
      <rPr>
        <sz val="12"/>
        <color theme="1"/>
        <rFont val="ＭＳ Ｐゴシック"/>
        <family val="3"/>
        <charset val="129"/>
        <scheme val="minor"/>
      </rPr>
      <t>할것</t>
    </r>
    <phoneticPr fontId="7"/>
  </si>
  <si>
    <t>prob1+nationwinrate</t>
    <phoneticPr fontId="7"/>
  </si>
  <si>
    <r>
      <t xml:space="preserve">group </t>
    </r>
    <r>
      <rPr>
        <sz val="12"/>
        <color theme="1"/>
        <rFont val="ＭＳ Ｐゴシック"/>
        <family val="3"/>
        <charset val="129"/>
        <scheme val="minor"/>
      </rPr>
      <t>탐색전략</t>
    </r>
    <r>
      <rPr>
        <sz val="12"/>
        <color theme="1"/>
        <rFont val="ＭＳ Ｐゴシック"/>
        <family val="2"/>
        <scheme val="minor"/>
      </rPr>
      <t xml:space="preserve"> </t>
    </r>
    <r>
      <rPr>
        <sz val="12"/>
        <color theme="1"/>
        <rFont val="ＭＳ Ｐゴシック"/>
        <family val="3"/>
        <charset val="129"/>
        <scheme val="minor"/>
      </rPr>
      <t>추가</t>
    </r>
    <phoneticPr fontId="7"/>
  </si>
  <si>
    <r>
      <t>옺즈</t>
    </r>
    <r>
      <rPr>
        <sz val="12"/>
        <color theme="1"/>
        <rFont val="ＭＳ Ｐゴシック"/>
        <family val="3"/>
        <charset val="129"/>
        <scheme val="minor"/>
      </rPr>
      <t xml:space="preserve"> </t>
    </r>
    <r>
      <rPr>
        <sz val="12"/>
        <color theme="1"/>
        <rFont val="ＭＳ Ｐゴシック"/>
        <family val="3"/>
        <charset val="129"/>
        <scheme val="minor"/>
      </rPr>
      <t>조건</t>
    </r>
    <r>
      <rPr>
        <sz val="12"/>
        <color theme="1"/>
        <rFont val="ＭＳ Ｐゴシック"/>
        <family val="3"/>
        <charset val="129"/>
        <scheme val="minor"/>
      </rPr>
      <t xml:space="preserve"> 1-2</t>
    </r>
    <r>
      <rPr>
        <sz val="12"/>
        <color theme="1"/>
        <rFont val="ＭＳ Ｐゴシック"/>
        <family val="3"/>
        <charset val="129"/>
        <scheme val="minor"/>
      </rPr>
      <t>정도로</t>
    </r>
    <r>
      <rPr>
        <sz val="12"/>
        <color theme="1"/>
        <rFont val="ＭＳ Ｐゴシック"/>
        <family val="3"/>
        <charset val="129"/>
        <scheme val="minor"/>
      </rPr>
      <t xml:space="preserve"> </t>
    </r>
    <r>
      <rPr>
        <sz val="12"/>
        <color theme="1"/>
        <rFont val="ＭＳ Ｐゴシック"/>
        <family val="3"/>
        <charset val="129"/>
        <scheme val="minor"/>
      </rPr>
      <t>흑자화시킬수</t>
    </r>
    <r>
      <rPr>
        <sz val="12"/>
        <color theme="1"/>
        <rFont val="ＭＳ Ｐゴシック"/>
        <family val="3"/>
        <charset val="129"/>
        <scheme val="minor"/>
      </rPr>
      <t xml:space="preserve"> </t>
    </r>
    <r>
      <rPr>
        <sz val="12"/>
        <color theme="1"/>
        <rFont val="ＭＳ Ｐゴシック"/>
        <family val="3"/>
        <charset val="129"/>
        <scheme val="minor"/>
      </rPr>
      <t>있는</t>
    </r>
    <r>
      <rPr>
        <sz val="12"/>
        <color theme="1"/>
        <rFont val="ＭＳ Ｐゴシック"/>
        <family val="3"/>
        <charset val="129"/>
        <scheme val="minor"/>
      </rPr>
      <t xml:space="preserve"> evaluation</t>
    </r>
    <r>
      <rPr>
        <sz val="12"/>
        <color theme="1"/>
        <rFont val="ＭＳ Ｐゴシック"/>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</si>
  <si>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</si>
  <si>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</si>
  <si>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ＭＳ Ｐゴシック"/>
        <family val="3"/>
        <charset val="129"/>
        <scheme val="minor"/>
      </rPr>
      <t>옺즈취득은</t>
    </r>
    <r>
      <rPr>
        <sz val="12"/>
        <color theme="1"/>
        <rFont val="ＭＳ Ｐゴシック"/>
        <family val="2"/>
        <scheme val="minor"/>
      </rPr>
      <t xml:space="preserve"> </t>
    </r>
    <r>
      <rPr>
        <sz val="12"/>
        <color theme="1"/>
        <rFont val="ＭＳ Ｐゴシック"/>
        <family val="3"/>
        <charset val="129"/>
        <scheme val="minor"/>
      </rPr>
      <t>제한이</t>
    </r>
    <r>
      <rPr>
        <sz val="12"/>
        <color theme="1"/>
        <rFont val="ＭＳ Ｐゴシック"/>
        <family val="2"/>
        <scheme val="minor"/>
      </rPr>
      <t xml:space="preserve"> </t>
    </r>
    <r>
      <rPr>
        <sz val="12"/>
        <color theme="1"/>
        <rFont val="ＭＳ Ｐゴシック"/>
        <family val="3"/>
        <charset val="129"/>
        <scheme val="minor"/>
      </rPr>
      <t>걸린</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같으므로</t>
    </r>
    <r>
      <rPr>
        <sz val="12"/>
        <color theme="1"/>
        <rFont val="ＭＳ Ｐゴシック"/>
        <family val="2"/>
        <scheme val="minor"/>
      </rPr>
      <t xml:space="preserve"> cron</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삭제시킬</t>
    </r>
    <r>
      <rPr>
        <sz val="12"/>
        <color theme="1"/>
        <rFont val="ＭＳ Ｐゴシック"/>
        <family val="2"/>
        <scheme val="minor"/>
      </rPr>
      <t xml:space="preserve"> </t>
    </r>
    <r>
      <rPr>
        <sz val="12"/>
        <color theme="1"/>
        <rFont val="ＭＳ Ｐゴシック"/>
        <family val="3"/>
        <charset val="129"/>
        <scheme val="minor"/>
      </rPr>
      <t>것</t>
    </r>
    <phoneticPr fontId="7"/>
  </si>
  <si>
    <r>
      <t>2022/01/05</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직전옺즈취득이</t>
    </r>
    <r>
      <rPr>
        <b/>
        <sz val="12"/>
        <color theme="1"/>
        <rFont val="ＭＳ Ｐゴシック"/>
        <family val="2"/>
        <scheme val="minor"/>
      </rPr>
      <t xml:space="preserve"> </t>
    </r>
    <r>
      <rPr>
        <b/>
        <sz val="12"/>
        <color theme="1"/>
        <rFont val="ＭＳ Ｐゴシック"/>
        <family val="3"/>
        <charset val="129"/>
        <scheme val="minor"/>
      </rPr>
      <t>실패해있었으므로</t>
    </r>
    <r>
      <rPr>
        <b/>
        <sz val="12"/>
        <color theme="1"/>
        <rFont val="ＭＳ Ｐゴシック"/>
        <family val="2"/>
        <scheme val="minor"/>
      </rPr>
      <t xml:space="preserve"> </t>
    </r>
    <r>
      <rPr>
        <b/>
        <sz val="12"/>
        <color theme="1"/>
        <rFont val="ＭＳ Ｐゴシック"/>
        <family val="3"/>
        <charset val="129"/>
        <scheme val="minor"/>
      </rPr>
      <t>해당일의</t>
    </r>
    <r>
      <rPr>
        <b/>
        <sz val="12"/>
        <color theme="1"/>
        <rFont val="ＭＳ Ｐゴシック"/>
        <family val="2"/>
        <scheme val="minor"/>
      </rPr>
      <t xml:space="preserve"> rec_race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삭제하였다</t>
    </r>
    <r>
      <rPr>
        <b/>
        <sz val="12"/>
        <color theme="1"/>
        <rFont val="ＭＳ Ｐゴシック"/>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</si>
  <si>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</si>
  <si>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</si>
  <si>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</si>
  <si>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</si>
  <si>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ＭＳ Ｐゴシック"/>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</si>
  <si>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</si>
  <si>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</si>
  <si>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</si>
  <si>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ＭＳ Ｐゴシック"/>
        <family val="3"/>
        <charset val="129"/>
        <scheme val="minor"/>
      </rPr>
      <t>번대</t>
    </r>
    <phoneticPr fontId="7"/>
  </si>
  <si>
    <r>
      <t>50000</t>
    </r>
    <r>
      <rPr>
        <sz val="12"/>
        <color theme="1"/>
        <rFont val="ＭＳ Ｐゴシック"/>
        <family val="3"/>
        <charset val="129"/>
        <scheme val="minor"/>
      </rPr>
      <t>번대</t>
    </r>
    <phoneticPr fontId="7"/>
  </si>
  <si>
    <t>최조예측</t>
    <phoneticPr fontId="7"/>
  </si>
  <si>
    <r>
      <t>30000</t>
    </r>
    <r>
      <rPr>
        <sz val="12"/>
        <color theme="1"/>
        <rFont val="ＭＳ Ｐゴシック"/>
        <family val="3"/>
        <charset val="129"/>
        <scheme val="minor"/>
      </rPr>
      <t>번대</t>
    </r>
    <phoneticPr fontId="7"/>
  </si>
  <si>
    <r>
      <t xml:space="preserve"># </t>
    </r>
    <r>
      <rPr>
        <sz val="12"/>
        <color theme="1"/>
        <rFont val="ＭＳ Ｐゴシック"/>
        <family val="3"/>
        <charset val="129"/>
        <scheme val="minor"/>
      </rPr>
      <t>테스트기간</t>
    </r>
    <r>
      <rPr>
        <sz val="12"/>
        <color theme="1"/>
        <rFont val="ＭＳ Ｐゴシック"/>
        <family val="2"/>
        <scheme val="minor"/>
      </rPr>
      <t xml:space="preserve"> </t>
    </r>
    <r>
      <rPr>
        <sz val="12"/>
        <color theme="1"/>
        <rFont val="ＭＳ Ｐゴシック"/>
        <family val="3"/>
        <charset val="129"/>
        <scheme val="minor"/>
      </rPr>
      <t>정책</t>
    </r>
    <r>
      <rPr>
        <sz val="12"/>
        <color theme="1"/>
        <rFont val="ＭＳ Ｐゴシック"/>
        <family val="2"/>
        <scheme val="minor"/>
      </rPr>
      <t xml:space="preserve"> </t>
    </r>
    <r>
      <rPr>
        <sz val="12"/>
        <color theme="1"/>
        <rFont val="ＭＳ Ｐゴシック"/>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</si>
  <si>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</si>
  <si>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</si>
  <si>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</si>
  <si>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</si>
  <si>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</si>
  <si>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</si>
  <si>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</si>
  <si>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ＭＳ Ｐゴシック"/>
        <family val="2"/>
        <scheme val="minor"/>
      </rPr>
      <t xml:space="preserve"> </t>
    </r>
    <r>
      <rPr>
        <b/>
        <sz val="12"/>
        <color theme="1"/>
        <rFont val="ＭＳ Ｐゴシック"/>
        <family val="3"/>
        <charset val="129"/>
        <scheme val="minor"/>
      </rPr>
      <t>따라</t>
    </r>
    <r>
      <rPr>
        <b/>
        <sz val="12"/>
        <color theme="1"/>
        <rFont val="ＭＳ Ｐゴシック"/>
        <family val="2"/>
        <scheme val="minor"/>
      </rPr>
      <t xml:space="preserve"> ml_result</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재생성하고</t>
    </r>
    <r>
      <rPr>
        <b/>
        <sz val="12"/>
        <color theme="1"/>
        <rFont val="ＭＳ Ｐゴシック"/>
        <family val="2"/>
        <scheme val="minor"/>
      </rPr>
      <t xml:space="preserve"> ml_result_bk1</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백업하였다</t>
    </r>
    <r>
      <rPr>
        <b/>
        <sz val="12"/>
        <color theme="1"/>
        <rFont val="ＭＳ Ｐゴシック"/>
        <family val="2"/>
        <scheme val="minor"/>
      </rPr>
      <t>.</t>
    </r>
    <phoneticPr fontId="7"/>
  </si>
  <si>
    <t>2022/3/19</t>
    <phoneticPr fontId="7"/>
  </si>
  <si>
    <r>
      <t>evaluation</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</si>
  <si>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</si>
  <si>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</si>
  <si>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</si>
  <si>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</si>
  <si>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</si>
  <si>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</si>
  <si>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잠정안</t>
    </r>
    <phoneticPr fontId="7"/>
  </si>
  <si>
    <r>
      <t>expectation range</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그래프에서</t>
    </r>
    <r>
      <rPr>
        <sz val="12"/>
        <color theme="1"/>
        <rFont val="ＭＳ Ｐゴシック"/>
        <family val="2"/>
        <scheme val="minor"/>
      </rPr>
      <t xml:space="preserve"> </t>
    </r>
    <r>
      <rPr>
        <sz val="12"/>
        <color theme="1"/>
        <rFont val="ＭＳ Ｐゴシック"/>
        <family val="3"/>
        <charset val="129"/>
        <scheme val="minor"/>
      </rPr>
      <t>일단</t>
    </r>
    <r>
      <rPr>
        <sz val="12"/>
        <color theme="1"/>
        <rFont val="ＭＳ Ｐゴシック"/>
        <family val="2"/>
        <scheme val="minor"/>
      </rPr>
      <t xml:space="preserve"> </t>
    </r>
    <r>
      <rPr>
        <sz val="12"/>
        <color theme="1"/>
        <rFont val="ＭＳ Ｐゴシック"/>
        <family val="3"/>
        <charset val="129"/>
        <scheme val="minor"/>
      </rPr>
      <t>제외하고</t>
    </r>
    <r>
      <rPr>
        <sz val="12"/>
        <color theme="1"/>
        <rFont val="ＭＳ Ｐゴシック"/>
        <family val="2"/>
        <scheme val="minor"/>
      </rPr>
      <t xml:space="preserve"> </t>
    </r>
    <r>
      <rPr>
        <sz val="12"/>
        <color theme="1"/>
        <rFont val="ＭＳ Ｐゴシック"/>
        <family val="3"/>
        <charset val="129"/>
        <scheme val="minor"/>
      </rPr>
      <t>필요시</t>
    </r>
    <r>
      <rPr>
        <sz val="12"/>
        <color theme="1"/>
        <rFont val="ＭＳ Ｐゴシック"/>
        <family val="2"/>
        <scheme val="minor"/>
      </rPr>
      <t xml:space="preserve"> </t>
    </r>
    <r>
      <rPr>
        <sz val="12"/>
        <color theme="1"/>
        <rFont val="ＭＳ Ｐゴシック"/>
        <family val="3"/>
        <charset val="129"/>
        <scheme val="minor"/>
      </rPr>
      <t>실험용으로만</t>
    </r>
    <r>
      <rPr>
        <sz val="12"/>
        <color theme="1"/>
        <rFont val="ＭＳ Ｐゴシック"/>
        <family val="2"/>
        <scheme val="minor"/>
      </rPr>
      <t xml:space="preserve"> </t>
    </r>
    <r>
      <rPr>
        <sz val="12"/>
        <color theme="1"/>
        <rFont val="ＭＳ Ｐゴシック"/>
        <family val="3"/>
        <charset val="129"/>
        <scheme val="minor"/>
      </rPr>
      <t>사용해본다</t>
    </r>
    <r>
      <rPr>
        <sz val="12"/>
        <color theme="1"/>
        <rFont val="ＭＳ Ｐゴシック"/>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</si>
  <si>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</si>
  <si>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</si>
  <si>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</si>
  <si>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</si>
  <si>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</si>
  <si>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ＭＳ Ｐゴシック"/>
        <family val="2"/>
        <scheme val="minor"/>
      </rPr>
      <t xml:space="preserve"> </t>
    </r>
    <r>
      <rPr>
        <sz val="12"/>
        <color theme="1"/>
        <rFont val="ＭＳ Ｐゴシック"/>
        <family val="3"/>
        <charset val="129"/>
        <scheme val="minor"/>
      </rPr>
      <t>필요할</t>
    </r>
    <r>
      <rPr>
        <sz val="12"/>
        <color theme="1"/>
        <rFont val="ＭＳ Ｐゴシック"/>
        <family val="2"/>
        <scheme val="minor"/>
      </rPr>
      <t xml:space="preserve"> </t>
    </r>
    <r>
      <rPr>
        <sz val="12"/>
        <color theme="1"/>
        <rFont val="ＭＳ Ｐゴシック"/>
        <family val="3"/>
        <charset val="129"/>
        <scheme val="minor"/>
      </rPr>
      <t>때</t>
    </r>
    <r>
      <rPr>
        <sz val="12"/>
        <color theme="1"/>
        <rFont val="ＭＳ Ｐゴシック"/>
        <family val="2"/>
        <scheme val="minor"/>
      </rPr>
      <t xml:space="preserve"> </t>
    </r>
    <r>
      <rPr>
        <sz val="12"/>
        <color theme="1"/>
        <rFont val="ＭＳ Ｐゴシック"/>
        <family val="3"/>
        <charset val="129"/>
        <scheme val="minor"/>
      </rPr>
      <t>직전옺즈만</t>
    </r>
    <r>
      <rPr>
        <sz val="12"/>
        <color theme="1"/>
        <rFont val="ＭＳ Ｐゴシック"/>
        <family val="2"/>
        <scheme val="minor"/>
      </rPr>
      <t xml:space="preserve"> </t>
    </r>
    <r>
      <rPr>
        <sz val="12"/>
        <color theme="1"/>
        <rFont val="ＭＳ Ｐゴシック"/>
        <family val="3"/>
        <charset val="129"/>
        <scheme val="minor"/>
      </rPr>
      <t>사용한다</t>
    </r>
    <r>
      <rPr>
        <sz val="12"/>
        <color theme="1"/>
        <rFont val="ＭＳ Ｐゴシック"/>
        <family val="2"/>
        <scheme val="minor"/>
      </rPr>
      <t>. (</t>
    </r>
    <r>
      <rPr>
        <sz val="12"/>
        <color theme="1"/>
        <rFont val="ＭＳ Ｐゴシック"/>
        <family val="3"/>
        <charset val="129"/>
        <scheme val="minor"/>
      </rPr>
      <t>확률보너스는</t>
    </r>
    <r>
      <rPr>
        <sz val="12"/>
        <color theme="1"/>
        <rFont val="ＭＳ Ｐゴシック"/>
        <family val="2"/>
        <scheme val="minor"/>
      </rPr>
      <t xml:space="preserve"> </t>
    </r>
    <r>
      <rPr>
        <sz val="12"/>
        <color theme="1"/>
        <rFont val="ＭＳ Ｐゴシック"/>
        <family val="3"/>
        <charset val="129"/>
        <scheme val="minor"/>
      </rPr>
      <t>보류</t>
    </r>
    <r>
      <rPr>
        <sz val="12"/>
        <color theme="1"/>
        <rFont val="ＭＳ Ｐゴシック"/>
        <family val="2"/>
        <scheme val="minor"/>
      </rPr>
      <t>)</t>
    </r>
    <phoneticPr fontId="7"/>
  </si>
  <si>
    <r>
      <t>## 2018/06/01-2021/11/30 probability, beforeodds(20210602</t>
    </r>
    <r>
      <rPr>
        <sz val="12"/>
        <color theme="1"/>
        <rFont val="ＭＳ Ｐゴシック"/>
        <family val="3"/>
        <charset val="129"/>
        <scheme val="minor"/>
      </rPr>
      <t>이후</t>
    </r>
    <r>
      <rPr>
        <sz val="12"/>
        <color theme="1"/>
        <rFont val="ＭＳ Ｐゴシック"/>
        <family val="2"/>
        <scheme val="minor"/>
      </rPr>
      <t xml:space="preserve">) </t>
    </r>
    <r>
      <rPr>
        <sz val="12"/>
        <color theme="1"/>
        <rFont val="ＭＳ Ｐゴシック"/>
        <family val="3"/>
        <charset val="129"/>
        <scheme val="minor"/>
      </rPr>
      <t>취득</t>
    </r>
    <phoneticPr fontId="7"/>
  </si>
  <si>
    <r>
      <t>## 2018/06/01-2021/11/30 evaluations</t>
    </r>
    <r>
      <rPr>
        <sz val="12"/>
        <color theme="1"/>
        <rFont val="ＭＳ Ｐゴシック"/>
        <family val="3"/>
        <charset val="129"/>
        <scheme val="minor"/>
      </rPr>
      <t>조합</t>
    </r>
    <r>
      <rPr>
        <sz val="12"/>
        <color theme="1"/>
        <rFont val="ＭＳ Ｐゴシック"/>
        <family val="2"/>
        <scheme val="minor"/>
      </rPr>
      <t xml:space="preserve"> </t>
    </r>
    <r>
      <rPr>
        <sz val="12"/>
        <color theme="1"/>
        <rFont val="ＭＳ Ｐゴシック"/>
        <family val="3"/>
        <charset val="129"/>
        <scheme val="minor"/>
      </rPr>
      <t>확인</t>
    </r>
    <phoneticPr fontId="7"/>
  </si>
  <si>
    <r>
      <t>## 2021/12/01-2021/01/31 evaluations</t>
    </r>
    <r>
      <rPr>
        <sz val="12"/>
        <color theme="1"/>
        <rFont val="ＭＳ Ｐゴシック"/>
        <family val="3"/>
        <charset val="129"/>
        <scheme val="minor"/>
      </rPr>
      <t>예측</t>
    </r>
    <r>
      <rPr>
        <sz val="12"/>
        <color theme="1"/>
        <rFont val="ＭＳ Ｐゴシック"/>
        <family val="2"/>
        <scheme val="minor"/>
      </rPr>
      <t xml:space="preserve"> </t>
    </r>
    <r>
      <rPr>
        <sz val="12"/>
        <color theme="1"/>
        <rFont val="ＭＳ Ｐゴシック"/>
        <family val="3"/>
        <charset val="129"/>
        <scheme val="minor"/>
      </rPr>
      <t>확인</t>
    </r>
    <phoneticPr fontId="7"/>
  </si>
  <si>
    <r>
      <t>## 2021/02/01-2021/03/09 evaluations</t>
    </r>
    <r>
      <rPr>
        <sz val="12"/>
        <color theme="1"/>
        <rFont val="ＭＳ Ｐゴシック"/>
        <family val="3"/>
        <charset val="129"/>
        <scheme val="minor"/>
      </rPr>
      <t>최종</t>
    </r>
    <r>
      <rPr>
        <sz val="12"/>
        <color theme="1"/>
        <rFont val="ＭＳ Ｐゴシック"/>
        <family val="2"/>
        <scheme val="minor"/>
      </rPr>
      <t xml:space="preserve"> </t>
    </r>
    <r>
      <rPr>
        <sz val="12"/>
        <color theme="1"/>
        <rFont val="ＭＳ Ｐゴシック"/>
        <family val="3"/>
        <charset val="129"/>
        <scheme val="minor"/>
      </rPr>
      <t>확인</t>
    </r>
    <phoneticPr fontId="7"/>
  </si>
  <si>
    <r>
      <t xml:space="preserve"># </t>
    </r>
    <r>
      <rPr>
        <strike/>
        <sz val="12"/>
        <color theme="1"/>
        <rFont val="ＭＳ Ｐゴシック"/>
        <family val="3"/>
        <charset val="129"/>
        <scheme val="minor"/>
      </rPr>
      <t>테스트기간</t>
    </r>
    <r>
      <rPr>
        <strike/>
        <sz val="12"/>
        <color theme="1"/>
        <rFont val="ＭＳ Ｐゴシック"/>
        <family val="2"/>
        <scheme val="minor"/>
      </rPr>
      <t xml:space="preserve"> </t>
    </r>
    <r>
      <rPr>
        <strike/>
        <sz val="12"/>
        <color theme="1"/>
        <rFont val="ＭＳ Ｐゴシック"/>
        <family val="3"/>
        <charset val="129"/>
        <scheme val="minor"/>
      </rPr>
      <t>정책</t>
    </r>
    <r>
      <rPr>
        <strike/>
        <sz val="12"/>
        <color theme="1"/>
        <rFont val="ＭＳ Ｐゴシック"/>
        <family val="2"/>
        <scheme val="minor"/>
      </rPr>
      <t xml:space="preserve"> </t>
    </r>
    <r>
      <rPr>
        <strike/>
        <sz val="12"/>
        <color theme="1"/>
        <rFont val="ＭＳ Ｐゴシック"/>
        <family val="3"/>
        <charset val="129"/>
        <scheme val="minor"/>
      </rPr>
      <t>변경</t>
    </r>
  </si>
  <si>
    <r>
      <t>## 2018/06/01-2021/09/30 probability, beforeodds(20210602</t>
    </r>
    <r>
      <rPr>
        <strike/>
        <sz val="12"/>
        <color theme="1"/>
        <rFont val="ＭＳ Ｐゴシック"/>
        <family val="3"/>
        <charset val="129"/>
        <scheme val="minor"/>
      </rPr>
      <t>이후</t>
    </r>
    <r>
      <rPr>
        <strike/>
        <sz val="12"/>
        <color theme="1"/>
        <rFont val="ＭＳ Ｐゴシック"/>
        <family val="2"/>
        <scheme val="minor"/>
      </rPr>
      <t xml:space="preserve">) </t>
    </r>
    <r>
      <rPr>
        <strike/>
        <sz val="12"/>
        <color theme="1"/>
        <rFont val="ＭＳ Ｐゴシック"/>
        <family val="3"/>
        <charset val="129"/>
        <scheme val="minor"/>
      </rPr>
      <t>취득</t>
    </r>
    <phoneticPr fontId="7"/>
  </si>
  <si>
    <r>
      <t>## 2021/06/02-2021/09/30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기존</t>
    </r>
    <r>
      <rPr>
        <strike/>
        <sz val="12"/>
        <color theme="1"/>
        <rFont val="ＭＳ Ｐゴシック"/>
        <family val="2"/>
        <scheme val="minor"/>
      </rPr>
      <t xml:space="preserve"> </t>
    </r>
    <r>
      <rPr>
        <strike/>
        <sz val="12"/>
        <color theme="1"/>
        <rFont val="ＭＳ Ｐゴシック"/>
        <family val="3"/>
        <charset val="129"/>
        <scheme val="minor"/>
      </rPr>
      <t>확인</t>
    </r>
    <phoneticPr fontId="7"/>
  </si>
  <si>
    <r>
      <t>## 2021/10/01-2021/12/31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예측</t>
    </r>
    <r>
      <rPr>
        <strike/>
        <sz val="12"/>
        <color theme="1"/>
        <rFont val="ＭＳ Ｐゴシック"/>
        <family val="2"/>
        <scheme val="minor"/>
      </rPr>
      <t xml:space="preserve"> </t>
    </r>
    <r>
      <rPr>
        <strike/>
        <sz val="12"/>
        <color theme="1"/>
        <rFont val="ＭＳ Ｐゴシック"/>
        <family val="3"/>
        <charset val="129"/>
        <scheme val="minor"/>
      </rPr>
      <t>확인</t>
    </r>
    <phoneticPr fontId="7"/>
  </si>
  <si>
    <r>
      <t>## 2021/01/01-2021/03/09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최종</t>
    </r>
    <r>
      <rPr>
        <strike/>
        <sz val="12"/>
        <color theme="1"/>
        <rFont val="ＭＳ Ｐゴシック"/>
        <family val="2"/>
        <scheme val="minor"/>
      </rPr>
      <t xml:space="preserve"> </t>
    </r>
    <r>
      <rPr>
        <strike/>
        <sz val="12"/>
        <color theme="1"/>
        <rFont val="ＭＳ Ｐゴシック"/>
        <family val="3"/>
        <charset val="129"/>
        <scheme val="minor"/>
      </rPr>
      <t>확인</t>
    </r>
    <phoneticPr fontId="7"/>
  </si>
  <si>
    <t>2022/3/22</t>
    <phoneticPr fontId="7"/>
  </si>
  <si>
    <t>리그레션 재적용 실험</t>
    <phoneticPr fontId="7"/>
  </si>
  <si>
    <r>
      <t>ml_result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t>
    </r>
    <r>
      <rPr>
        <sz val="12"/>
        <color theme="1"/>
        <rFont val="ＭＳ Ｐゴシック"/>
        <family val="2"/>
        <scheme val="minor"/>
      </rPr>
      <t xml:space="preserve"> weka</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클러스터링</t>
    </r>
    <r>
      <rPr>
        <sz val="12"/>
        <color theme="1"/>
        <rFont val="ＭＳ Ｐゴシック"/>
        <family val="2"/>
        <scheme val="minor"/>
      </rPr>
      <t xml:space="preserve"> </t>
    </r>
    <r>
      <rPr>
        <sz val="12"/>
        <color theme="1"/>
        <rFont val="ＭＳ Ｐゴシック"/>
        <family val="3"/>
        <charset val="129"/>
        <scheme val="minor"/>
      </rPr>
      <t>실험</t>
    </r>
    <phoneticPr fontId="7"/>
  </si>
  <si>
    <t>직전옺즈/예상확률 최적범위 탐색기능</t>
    <phoneticPr fontId="7"/>
  </si>
  <si>
    <t>pd1</t>
    <phoneticPr fontId="7"/>
  </si>
  <si>
    <t>prediction1 pd1</t>
    <phoneticPr fontId="7"/>
  </si>
  <si>
    <t>pd2</t>
    <phoneticPr fontId="7"/>
  </si>
  <si>
    <t>pd3</t>
    <phoneticPr fontId="7"/>
  </si>
  <si>
    <t>prediction1 pd2</t>
    <phoneticPr fontId="7"/>
  </si>
  <si>
    <t>prediction1 pd3</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</si>
  <si>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</si>
  <si>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</si>
  <si>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</si>
  <si>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</si>
  <si>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</si>
  <si>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</si>
  <si>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</si>
  <si>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</si>
  <si>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</si>
  <si>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</si>
  <si>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</si>
  <si>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</si>
  <si>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</si>
  <si>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</si>
  <si>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</si>
  <si>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</si>
  <si>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</si>
  <si>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</si>
  <si>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</si>
  <si>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</si>
  <si>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</si>
  <si>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</si>
  <si>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</si>
  <si>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</si>
  <si>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</si>
  <si>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</si>
  <si>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</si>
  <si>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</si>
  <si>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</si>
  <si>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</si>
  <si>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</si>
  <si>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</si>
  <si>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</si>
  <si>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</si>
  <si>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ＭＳ Ｐゴシック"/>
        <family val="3"/>
        <charset val="129"/>
        <scheme val="minor"/>
      </rPr>
      <t>로</t>
    </r>
    <r>
      <rPr>
        <sz val="12"/>
        <color theme="1"/>
        <rFont val="ＭＳ Ｐゴシック"/>
        <family val="2"/>
        <scheme val="minor"/>
      </rPr>
      <t xml:space="preserve"> result</t>
    </r>
    <r>
      <rPr>
        <sz val="12"/>
        <color theme="1"/>
        <rFont val="ＭＳ Ｐゴシック"/>
        <family val="3"/>
        <charset val="129"/>
        <scheme val="minor"/>
      </rPr>
      <t>생성한다</t>
    </r>
    <phoneticPr fontId="7"/>
  </si>
  <si>
    <r>
      <t>2. 1.</t>
    </r>
    <r>
      <rPr>
        <sz val="12"/>
        <color theme="1"/>
        <rFont val="ＭＳ Ｐゴシック"/>
        <family val="3"/>
        <charset val="129"/>
        <scheme val="minor"/>
      </rPr>
      <t>로부터</t>
    </r>
    <r>
      <rPr>
        <sz val="12"/>
        <color theme="1"/>
        <rFont val="ＭＳ Ｐゴシック"/>
        <family val="2"/>
        <scheme val="minor"/>
      </rPr>
      <t xml:space="preserve"> group</t>
    </r>
    <r>
      <rPr>
        <sz val="12"/>
        <color theme="1"/>
        <rFont val="ＭＳ Ｐゴシック"/>
        <family val="3"/>
        <charset val="129"/>
        <scheme val="minor"/>
      </rPr>
      <t>생성한다</t>
    </r>
    <phoneticPr fontId="7"/>
  </si>
  <si>
    <t>result_type</t>
    <phoneticPr fontId="7"/>
  </si>
  <si>
    <t>기간</t>
    <phoneticPr fontId="7"/>
  </si>
  <si>
    <t>20180601~20210601</t>
    <phoneticPr fontId="7"/>
  </si>
  <si>
    <r>
      <t>3. 2.</t>
    </r>
    <r>
      <rPr>
        <sz val="12"/>
        <color theme="1"/>
        <rFont val="ＭＳ Ｐゴシック"/>
        <family val="3"/>
        <charset val="129"/>
        <scheme val="minor"/>
      </rPr>
      <t>의</t>
    </r>
    <r>
      <rPr>
        <sz val="12"/>
        <color theme="1"/>
        <rFont val="ＭＳ Ｐゴシック"/>
        <family val="2"/>
        <scheme val="minor"/>
      </rPr>
      <t xml:space="preserve"> group</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simul</t>
    </r>
    <r>
      <rPr>
        <sz val="12"/>
        <color theme="1"/>
        <rFont val="ＭＳ Ｐゴシック"/>
        <family val="3"/>
        <charset val="129"/>
        <scheme val="minor"/>
      </rPr>
      <t>실행한다</t>
    </r>
    <phoneticPr fontId="7"/>
  </si>
  <si>
    <t>20210602~20211130</t>
  </si>
  <si>
    <r>
      <t xml:space="preserve">   Best prob range + Best bodds range</t>
    </r>
    <r>
      <rPr>
        <sz val="12"/>
        <color theme="1"/>
        <rFont val="ＭＳ Ｐゴシック"/>
        <family val="3"/>
        <charset val="129"/>
        <scheme val="minor"/>
      </rPr>
      <t>로</t>
    </r>
    <r>
      <rPr>
        <sz val="12"/>
        <color theme="1"/>
        <rFont val="ＭＳ Ｐゴシック"/>
        <family val="2"/>
        <scheme val="minor"/>
      </rPr>
      <t xml:space="preserve"> simul</t>
    </r>
    <r>
      <rPr>
        <sz val="12"/>
        <color theme="1"/>
        <rFont val="ＭＳ Ｐゴシック"/>
        <family val="3"/>
        <charset val="129"/>
        <scheme val="minor"/>
      </rPr>
      <t>실행한다</t>
    </r>
    <phoneticPr fontId="7"/>
  </si>
  <si>
    <r>
      <t>5. 4.</t>
    </r>
    <r>
      <rPr>
        <sz val="12"/>
        <color theme="1"/>
        <rFont val="ＭＳ Ｐゴシック"/>
        <family val="3"/>
        <charset val="129"/>
        <scheme val="minor"/>
      </rPr>
      <t>결과의</t>
    </r>
    <r>
      <rPr>
        <sz val="12"/>
        <color theme="1"/>
        <rFont val="ＭＳ Ｐゴシック"/>
        <family val="2"/>
        <scheme val="minor"/>
      </rPr>
      <t xml:space="preserve"> bodds best range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확인한다</t>
    </r>
    <phoneticPr fontId="7"/>
  </si>
  <si>
    <r>
      <t>4. 3.</t>
    </r>
    <r>
      <rPr>
        <sz val="12"/>
        <color theme="1"/>
        <rFont val="ＭＳ Ｐゴシック"/>
        <family val="3"/>
        <charset val="129"/>
        <scheme val="minor"/>
      </rPr>
      <t>결과의</t>
    </r>
    <r>
      <rPr>
        <sz val="12"/>
        <color theme="1"/>
        <rFont val="ＭＳ Ｐゴシック"/>
        <family val="2"/>
        <scheme val="minor"/>
      </rPr>
      <t xml:space="preserve"> balance</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나쁘지</t>
    </r>
    <r>
      <rPr>
        <sz val="12"/>
        <color theme="1"/>
        <rFont val="ＭＳ Ｐゴシック"/>
        <family val="2"/>
        <scheme val="minor"/>
      </rPr>
      <t xml:space="preserve"> </t>
    </r>
    <r>
      <rPr>
        <sz val="12"/>
        <color theme="1"/>
        <rFont val="ＭＳ Ｐゴシック"/>
        <family val="3"/>
        <charset val="129"/>
        <scheme val="minor"/>
      </rPr>
      <t>않다면</t>
    </r>
    <r>
      <rPr>
        <sz val="12"/>
        <color theme="1"/>
        <rFont val="ＭＳ Ｐゴシック"/>
        <family val="2"/>
        <scheme val="minor"/>
      </rPr>
      <t xml:space="preserve"> </t>
    </r>
    <r>
      <rPr>
        <sz val="12"/>
        <color theme="1"/>
        <rFont val="ＭＳ Ｐゴシック"/>
        <family val="3"/>
        <charset val="129"/>
        <scheme val="minor"/>
      </rPr>
      <t/>
    </r>
    <phoneticPr fontId="7"/>
  </si>
  <si>
    <r>
      <t xml:space="preserve">   3.</t>
    </r>
    <r>
      <rPr>
        <sz val="12"/>
        <color theme="1"/>
        <rFont val="ＭＳ Ｐゴシック"/>
        <family val="3"/>
        <charset val="129"/>
        <scheme val="minor"/>
      </rPr>
      <t>결과의</t>
    </r>
    <r>
      <rPr>
        <sz val="12"/>
        <color theme="1"/>
        <rFont val="ＭＳ Ｐゴシック"/>
        <family val="2"/>
        <scheme val="minor"/>
      </rPr>
      <t xml:space="preserve"> Best prob range</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simul</t>
    </r>
    <r>
      <rPr>
        <sz val="12"/>
        <color theme="1"/>
        <rFont val="ＭＳ Ｐゴシック"/>
        <family val="3"/>
        <charset val="129"/>
        <scheme val="minor"/>
      </rPr>
      <t>실행한다</t>
    </r>
    <phoneticPr fontId="7"/>
  </si>
  <si>
    <r>
      <t xml:space="preserve">6. </t>
    </r>
    <r>
      <rPr>
        <sz val="12"/>
        <color theme="1"/>
        <rFont val="ＭＳ Ｐゴシック"/>
        <family val="3"/>
        <charset val="129"/>
        <scheme val="minor"/>
      </rPr>
      <t>예측</t>
    </r>
    <r>
      <rPr>
        <sz val="12"/>
        <color theme="1"/>
        <rFont val="ＭＳ Ｐゴシック"/>
        <family val="2"/>
        <scheme val="minor"/>
      </rPr>
      <t xml:space="preserve"> simul</t>
    </r>
    <r>
      <rPr>
        <sz val="12"/>
        <color theme="1"/>
        <rFont val="ＭＳ Ｐゴシック"/>
        <family val="3"/>
        <charset val="129"/>
        <scheme val="minor"/>
      </rPr>
      <t>실행한다</t>
    </r>
    <phoneticPr fontId="7"/>
  </si>
  <si>
    <t>20211201~20220131</t>
    <phoneticPr fontId="7"/>
  </si>
  <si>
    <r>
      <t xml:space="preserve">7. </t>
    </r>
    <r>
      <rPr>
        <sz val="12"/>
        <color theme="1"/>
        <rFont val="ＭＳ Ｐゴシック"/>
        <family val="3"/>
        <charset val="129"/>
        <scheme val="minor"/>
      </rPr>
      <t>최종확인</t>
    </r>
    <r>
      <rPr>
        <sz val="12"/>
        <color theme="1"/>
        <rFont val="ＭＳ Ｐゴシック"/>
        <family val="2"/>
        <scheme val="minor"/>
      </rPr>
      <t xml:space="preserve"> simul</t>
    </r>
    <r>
      <rPr>
        <sz val="12"/>
        <color theme="1"/>
        <rFont val="ＭＳ Ｐゴシック"/>
        <family val="3"/>
        <charset val="129"/>
        <scheme val="minor"/>
      </rPr>
      <t>실행</t>
    </r>
    <phoneticPr fontId="7"/>
  </si>
  <si>
    <t>20220201~20220331</t>
    <phoneticPr fontId="7"/>
  </si>
  <si>
    <r>
      <t>전략변경에</t>
    </r>
    <r>
      <rPr>
        <b/>
        <sz val="12"/>
        <color theme="1"/>
        <rFont val="ＭＳ Ｐゴシック"/>
        <family val="2"/>
        <scheme val="minor"/>
      </rPr>
      <t xml:space="preserve"> </t>
    </r>
    <r>
      <rPr>
        <b/>
        <sz val="12"/>
        <color theme="1"/>
        <rFont val="ＭＳ Ｐゴシック"/>
        <family val="3"/>
        <charset val="129"/>
        <scheme val="minor"/>
      </rPr>
      <t>따른</t>
    </r>
    <r>
      <rPr>
        <b/>
        <sz val="12"/>
        <color theme="1"/>
        <rFont val="ＭＳ Ｐゴシック"/>
        <family val="2"/>
        <scheme val="minor"/>
      </rPr>
      <t xml:space="preserve"> </t>
    </r>
    <r>
      <rPr>
        <b/>
        <sz val="12"/>
        <color theme="1"/>
        <rFont val="ＭＳ Ｐゴシック"/>
        <family val="3"/>
        <charset val="129"/>
        <scheme val="minor"/>
      </rPr>
      <t>백업</t>
    </r>
    <phoneticPr fontId="7"/>
  </si>
  <si>
    <t>pr/bor 최적범위 계산로직 커멘트아웃</t>
    <phoneticPr fontId="7"/>
  </si>
  <si>
    <r>
      <t xml:space="preserve">pr/bor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라벨</t>
    </r>
    <r>
      <rPr>
        <sz val="12"/>
        <color theme="1"/>
        <rFont val="ＭＳ Ｐゴシック"/>
        <family val="2"/>
        <scheme val="minor"/>
      </rPr>
      <t xml:space="preserve"> </t>
    </r>
    <r>
      <rPr>
        <sz val="12"/>
        <color theme="1"/>
        <rFont val="ＭＳ Ｐゴシック"/>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</si>
  <si>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</si>
  <si>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</si>
  <si>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</si>
  <si>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</si>
  <si>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폴더명에</t>
    </r>
    <r>
      <rPr>
        <sz val="12"/>
        <color theme="1"/>
        <rFont val="ＭＳ Ｐゴシック"/>
        <family val="2"/>
        <scheme val="minor"/>
      </rPr>
      <t xml:space="preserve"> </t>
    </r>
    <r>
      <rPr>
        <sz val="12"/>
        <color theme="1"/>
        <rFont val="ＭＳ Ｐゴシック"/>
        <family val="3"/>
        <charset val="129"/>
        <scheme val="minor"/>
      </rPr>
      <t>모델번호</t>
    </r>
    <r>
      <rPr>
        <sz val="12"/>
        <color theme="1"/>
        <rFont val="ＭＳ Ｐゴシック"/>
        <family val="2"/>
        <scheme val="minor"/>
      </rPr>
      <t xml:space="preserve"> </t>
    </r>
    <r>
      <rPr>
        <sz val="12"/>
        <color theme="1"/>
        <rFont val="ＭＳ Ｐゴシック"/>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</si>
  <si>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</si>
  <si>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</si>
  <si>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</si>
  <si>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</si>
  <si>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</si>
  <si>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</si>
  <si>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</si>
  <si>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</si>
  <si>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</si>
  <si>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</si>
  <si>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</si>
  <si>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</si>
  <si>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</si>
  <si>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</si>
  <si>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</si>
  <si>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</si>
  <si>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</si>
  <si>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</si>
  <si>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</si>
  <si>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</si>
  <si>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</si>
  <si>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</si>
  <si>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</si>
  <si>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</si>
  <si>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</si>
  <si>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</si>
  <si>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</si>
  <si>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</si>
  <si>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</si>
  <si>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</si>
  <si>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</si>
  <si>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</si>
  <si>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</si>
  <si>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</si>
  <si>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</si>
  <si>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</si>
  <si>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</si>
  <si>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</si>
  <si>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</si>
  <si>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</si>
  <si>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</si>
  <si>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</si>
  <si>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</si>
  <si>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</si>
  <si>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</si>
  <si>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</si>
  <si>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</si>
  <si>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</si>
  <si>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</si>
  <si>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</si>
  <si>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</si>
  <si>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</si>
  <si>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</si>
  <si>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</si>
  <si>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</si>
  <si>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</si>
  <si>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</si>
  <si>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</si>
  <si>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</si>
  <si>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</si>
  <si>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</si>
  <si>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ＭＳ Ｐゴシック"/>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</si>
  <si>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</si>
  <si>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</si>
  <si>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</si>
  <si>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</si>
  <si>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</si>
  <si>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</si>
  <si>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</si>
  <si>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</si>
  <si>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</si>
  <si>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</si>
  <si>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</si>
  <si>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</si>
  <si>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</si>
  <si>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</si>
  <si>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</si>
  <si>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</si>
  <si>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</si>
  <si>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</si>
  <si>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</si>
  <si>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</si>
  <si>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</si>
  <si>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</si>
  <si>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</si>
  <si>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</si>
  <si>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</si>
  <si>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</si>
  <si>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</si>
  <si>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</si>
  <si>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</si>
  <si>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</si>
  <si>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</si>
  <si>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</si>
  <si>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</si>
  <si>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</si>
  <si>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</si>
  <si>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</si>
  <si>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ＭＳ Ｐゴシック"/>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</si>
  <si>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</si>
  <si>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</si>
  <si>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</si>
  <si>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</si>
  <si>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</si>
  <si>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</si>
  <si>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</si>
  <si>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</si>
  <si>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</si>
  <si>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</si>
  <si>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</si>
  <si>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</si>
  <si>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</si>
  <si>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</si>
  <si>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</si>
  <si>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</si>
  <si>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</si>
  <si>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</si>
  <si>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</si>
  <si>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</si>
  <si>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</si>
  <si>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</si>
  <si>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</si>
  <si>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</si>
  <si>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</si>
  <si>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</si>
  <si>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</si>
  <si>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</si>
  <si>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</si>
  <si>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ＭＳ Ｐゴシック"/>
        <family val="2"/>
        <scheme val="minor"/>
      </rPr>
      <t xml:space="preserve"> </t>
    </r>
    <r>
      <rPr>
        <strike/>
        <sz val="12"/>
        <color theme="1"/>
        <rFont val="ＭＳ Ｐゴシック"/>
        <family val="3"/>
        <charset val="129"/>
        <scheme val="minor"/>
      </rPr>
      <t>적용</t>
    </r>
    <r>
      <rPr>
        <strike/>
        <sz val="12"/>
        <color theme="1"/>
        <rFont val="ＭＳ Ｐゴシック"/>
        <family val="2"/>
        <scheme val="minor"/>
      </rPr>
      <t xml:space="preserve"> </t>
    </r>
    <r>
      <rPr>
        <strike/>
        <sz val="12"/>
        <color theme="1"/>
        <rFont val="ＭＳ Ｐゴシック"/>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</si>
  <si>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</si>
  <si>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</si>
  <si>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</si>
  <si>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</si>
  <si>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</si>
  <si>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ＭＳ Ｐゴシック"/>
        <family val="3"/>
        <charset val="129"/>
        <scheme val="minor"/>
      </rPr>
      <t>생성기간에</t>
    </r>
    <r>
      <rPr>
        <sz val="12"/>
        <color theme="1"/>
        <rFont val="ＭＳ Ｐゴシック"/>
        <family val="2"/>
        <scheme val="minor"/>
      </rPr>
      <t xml:space="preserve"> before odds</t>
    </r>
    <r>
      <rPr>
        <sz val="12"/>
        <color theme="1"/>
        <rFont val="ＭＳ Ｐゴシック"/>
        <family val="3"/>
        <charset val="129"/>
        <scheme val="minor"/>
      </rPr>
      <t>존재기간을</t>
    </r>
    <r>
      <rPr>
        <sz val="12"/>
        <color theme="1"/>
        <rFont val="ＭＳ Ｐゴシック"/>
        <family val="2"/>
        <scheme val="minor"/>
      </rPr>
      <t xml:space="preserve"> </t>
    </r>
    <r>
      <rPr>
        <sz val="12"/>
        <color theme="1"/>
        <rFont val="ＭＳ Ｐゴシック"/>
        <family val="3"/>
        <charset val="129"/>
        <scheme val="minor"/>
      </rPr>
      <t>포함시켜서</t>
    </r>
    <r>
      <rPr>
        <sz val="12"/>
        <color theme="1"/>
        <rFont val="ＭＳ Ｐゴシック"/>
        <family val="2"/>
        <scheme val="minor"/>
      </rPr>
      <t xml:space="preserve"> </t>
    </r>
    <r>
      <rPr>
        <sz val="12"/>
        <color theme="1"/>
        <rFont val="ＭＳ Ｐゴシック"/>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</si>
  <si>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</si>
  <si>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</si>
  <si>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</si>
  <si>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ＭＳ Ｐゴシック"/>
        <family val="3"/>
        <charset val="129"/>
        <scheme val="minor"/>
      </rPr>
      <t>으로</t>
    </r>
    <r>
      <rPr>
        <sz val="12"/>
        <color theme="1"/>
        <rFont val="ＭＳ Ｐゴシック"/>
        <family val="2"/>
        <scheme val="minor"/>
      </rPr>
      <t xml:space="preserve"> prediction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만들면</t>
    </r>
    <r>
      <rPr>
        <sz val="12"/>
        <color theme="1"/>
        <rFont val="ＭＳ Ｐゴシック"/>
        <family val="2"/>
        <scheme val="minor"/>
      </rPr>
      <t xml:space="preserve"> </t>
    </r>
    <r>
      <rPr>
        <sz val="12"/>
        <color theme="1"/>
        <rFont val="ＭＳ Ｐゴシック"/>
        <family val="3"/>
        <charset val="129"/>
        <scheme val="minor"/>
      </rPr>
      <t>어떨까</t>
    </r>
    <r>
      <rPr>
        <sz val="12"/>
        <color theme="1"/>
        <rFont val="ＭＳ Ｐゴシック"/>
        <family val="2"/>
        <scheme val="minor"/>
      </rPr>
      <t>.</t>
    </r>
    <phoneticPr fontId="7"/>
  </si>
  <si>
    <r>
      <t>3,4,5,6</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대해서는</t>
    </r>
    <r>
      <rPr>
        <sz val="12"/>
        <color theme="1"/>
        <rFont val="ＭＳ Ｐゴシック"/>
        <family val="2"/>
        <scheme val="minor"/>
      </rPr>
      <t xml:space="preserve"> nw</t>
    </r>
    <r>
      <rPr>
        <sz val="12"/>
        <color theme="1"/>
        <rFont val="ＭＳ Ｐゴシック"/>
        <family val="3"/>
        <charset val="129"/>
        <scheme val="minor"/>
      </rPr>
      <t>계가</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좋으니</t>
    </r>
    <r>
      <rPr>
        <sz val="12"/>
        <color theme="1"/>
        <rFont val="ＭＳ Ｐゴシック"/>
        <family val="2"/>
        <scheme val="minor"/>
      </rPr>
      <t xml:space="preserve"> nw</t>
    </r>
    <r>
      <rPr>
        <sz val="12"/>
        <color theme="1"/>
        <rFont val="ＭＳ Ｐゴシック"/>
        <family val="3"/>
        <charset val="129"/>
        <scheme val="minor"/>
      </rPr>
      <t>계</t>
    </r>
    <r>
      <rPr>
        <sz val="12"/>
        <color theme="1"/>
        <rFont val="ＭＳ Ｐゴシック"/>
        <family val="2"/>
        <scheme val="minor"/>
      </rPr>
      <t xml:space="preserve"> </t>
    </r>
    <r>
      <rPr>
        <sz val="12"/>
        <color theme="1"/>
        <rFont val="ＭＳ Ｐゴシック"/>
        <family val="3"/>
        <charset val="129"/>
        <scheme val="minor"/>
      </rPr>
      <t>모델도</t>
    </r>
    <r>
      <rPr>
        <sz val="12"/>
        <color theme="1"/>
        <rFont val="ＭＳ Ｐゴシック"/>
        <family val="2"/>
        <scheme val="minor"/>
      </rPr>
      <t xml:space="preserve"> result</t>
    </r>
    <r>
      <rPr>
        <sz val="12"/>
        <color theme="1"/>
        <rFont val="ＭＳ Ｐゴシック"/>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</si>
  <si>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</si>
  <si>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</si>
  <si>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</si>
  <si>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</si>
  <si>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</si>
  <si>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</si>
  <si>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</si>
  <si>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</si>
  <si>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</si>
  <si>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</si>
  <si>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</si>
  <si>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</si>
  <si>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</si>
  <si>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</si>
  <si>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</si>
  <si>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</si>
  <si>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</si>
  <si>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</si>
  <si>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</si>
  <si>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</si>
  <si>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</si>
  <si>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</si>
  <si>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</si>
  <si>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</si>
  <si>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</si>
  <si>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</si>
  <si>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</si>
  <si>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</si>
  <si>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</si>
  <si>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</si>
  <si>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</si>
  <si>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</si>
  <si>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</si>
  <si>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</si>
  <si>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</si>
  <si>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</si>
  <si>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</si>
  <si>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</si>
  <si>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</si>
  <si>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</si>
  <si>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</si>
  <si>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</si>
  <si>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</si>
  <si>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</si>
  <si>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</si>
  <si>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</si>
  <si>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</si>
  <si>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</si>
  <si>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</si>
  <si>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</si>
  <si>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</si>
  <si>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</si>
  <si>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</si>
  <si>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</si>
  <si>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</si>
  <si>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</si>
  <si>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</si>
  <si>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</si>
  <si>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</si>
  <si>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</si>
  <si>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</si>
  <si>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</si>
  <si>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</si>
  <si>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</si>
  <si>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</si>
  <si>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</si>
  <si>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</si>
  <si>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</si>
  <si>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</si>
  <si>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</si>
  <si>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직전정보를</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</si>
  <si>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</si>
  <si>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</si>
  <si>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</si>
  <si>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</si>
  <si>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</si>
  <si>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</si>
  <si>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</si>
  <si>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</si>
  <si>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</si>
  <si>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</si>
  <si>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</si>
  <si>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</si>
  <si>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</si>
  <si>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</si>
  <si>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ＭＳ Ｐゴシック"/>
        <family val="3"/>
        <charset val="129"/>
        <scheme val="minor"/>
      </rPr>
      <t>착</t>
    </r>
    <r>
      <rPr>
        <sz val="12"/>
        <color theme="1"/>
        <rFont val="ＭＳ Ｐゴシック"/>
        <family val="2"/>
        <scheme val="minor"/>
      </rPr>
      <t xml:space="preserve"> </t>
    </r>
    <r>
      <rPr>
        <sz val="12"/>
        <color theme="1"/>
        <rFont val="ＭＳ Ｐゴシック"/>
        <family val="3"/>
        <charset val="129"/>
        <scheme val="minor"/>
      </rPr>
      <t>예측확률의</t>
    </r>
    <r>
      <rPr>
        <sz val="12"/>
        <color theme="1"/>
        <rFont val="ＭＳ Ｐゴシック"/>
        <family val="2"/>
        <scheme val="minor"/>
      </rPr>
      <t xml:space="preserve"> </t>
    </r>
    <r>
      <rPr>
        <sz val="12"/>
        <color theme="1"/>
        <rFont val="ＭＳ Ｐゴシック"/>
        <family val="3"/>
        <charset val="129"/>
        <scheme val="minor"/>
      </rPr>
      <t>조합</t>
    </r>
    <r>
      <rPr>
        <sz val="12"/>
        <color theme="1"/>
        <rFont val="ＭＳ Ｐゴシック"/>
        <family val="2"/>
        <scheme val="minor"/>
      </rPr>
      <t xml:space="preserve"> </t>
    </r>
    <r>
      <rPr>
        <sz val="12"/>
        <color theme="1"/>
        <rFont val="ＭＳ Ｐゴシック"/>
        <family val="3"/>
        <charset val="129"/>
        <scheme val="minor"/>
      </rPr>
      <t>중심</t>
    </r>
    <r>
      <rPr>
        <sz val="12"/>
        <color theme="1"/>
        <rFont val="ＭＳ Ｐゴシック"/>
        <family val="2"/>
        <scheme val="minor"/>
      </rPr>
      <t xml:space="preserve">  20220413 </t>
    </r>
    <r>
      <rPr>
        <sz val="12"/>
        <color theme="1"/>
        <rFont val="ＭＳ Ｐゴシック"/>
        <family val="3"/>
        <charset val="129"/>
        <scheme val="minor"/>
      </rPr>
      <t>삭제</t>
    </r>
    <phoneticPr fontId="7"/>
  </si>
  <si>
    <r>
      <t xml:space="preserve">#  20220413 </t>
    </r>
    <r>
      <rPr>
        <sz val="12"/>
        <color theme="1"/>
        <rFont val="ＭＳ Ｐゴシック"/>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</si>
  <si>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</si>
  <si>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</si>
  <si>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</si>
  <si>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</si>
  <si>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</si>
  <si>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</si>
  <si>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</si>
  <si>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</si>
  <si>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</si>
  <si>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</si>
  <si>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</si>
  <si>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</si>
  <si>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</si>
  <si>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</si>
  <si>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</si>
  <si>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</si>
  <si>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</si>
  <si>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</si>
  <si>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</si>
  <si>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</si>
  <si>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</si>
  <si>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</si>
  <si>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</si>
  <si>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</si>
  <si>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</si>
  <si>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</si>
  <si>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</si>
  <si>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</si>
  <si>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</si>
  <si>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</si>
  <si>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</si>
  <si>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</si>
  <si>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</si>
  <si>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</si>
  <si>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</si>
  <si>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</si>
  <si>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</si>
  <si>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</si>
  <si>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</si>
  <si>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</si>
  <si>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</si>
  <si>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</si>
  <si>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</si>
  <si>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</si>
  <si>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</si>
  <si>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</si>
  <si>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</si>
  <si>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</si>
  <si>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</si>
  <si>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</si>
  <si>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ＭＳ Ｐゴシック"/>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</si>
  <si>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</si>
  <si>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</si>
  <si>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</si>
  <si>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</si>
  <si>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</si>
  <si>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</si>
  <si>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</si>
  <si>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</si>
  <si>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</si>
  <si>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</si>
  <si>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</si>
  <si>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</si>
  <si>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</si>
  <si>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</si>
  <si>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</si>
  <si>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</si>
  <si>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</si>
  <si>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</si>
  <si>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</si>
  <si>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</si>
  <si>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</si>
  <si>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</si>
  <si>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</si>
  <si>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</si>
  <si>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</si>
  <si>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</si>
  <si>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</si>
  <si>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</si>
  <si>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</si>
  <si>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</si>
  <si>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</si>
  <si>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</si>
  <si>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</si>
  <si>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</si>
  <si>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</si>
  <si>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</si>
  <si>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</si>
  <si>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</si>
  <si>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</si>
  <si>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</si>
  <si>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</si>
  <si>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</si>
  <si>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</si>
  <si>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ＭＳ Ｐゴシック"/>
        <family val="3"/>
        <charset val="129"/>
        <scheme val="minor"/>
      </rPr>
      <t>레벨</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</si>
  <si>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전국승률</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</si>
  <si>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</si>
  <si>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</si>
  <si>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</si>
  <si>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</si>
  <si>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</si>
  <si>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</si>
  <si>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</si>
  <si>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</si>
  <si>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</si>
  <si>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</si>
  <si>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</si>
  <si>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</si>
  <si>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</si>
  <si>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</si>
  <si>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</si>
  <si>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</si>
  <si>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</si>
  <si>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</si>
  <si>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</si>
  <si>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</si>
  <si>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</si>
  <si>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</si>
  <si>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</si>
  <si>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</si>
  <si>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</si>
  <si>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</si>
  <si>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</si>
  <si>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</si>
  <si>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</si>
  <si>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</si>
  <si>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</si>
  <si>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</si>
  <si>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</si>
  <si>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</si>
  <si>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</si>
  <si>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</si>
  <si>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</si>
  <si>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</si>
  <si>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</si>
  <si>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</si>
  <si>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</si>
  <si>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</si>
  <si>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ＭＳ Ｐゴシック"/>
        <family val="3"/>
        <charset val="129"/>
        <scheme val="minor"/>
      </rPr>
      <t>전국승률</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</si>
  <si>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</si>
  <si>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</si>
  <si>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</si>
  <si>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</si>
  <si>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</si>
  <si>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</si>
  <si>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</si>
  <si>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</si>
  <si>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</si>
  <si>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ＭＳ Ｐゴシック"/>
        <family val="3"/>
        <charset val="129"/>
        <scheme val="minor"/>
      </rPr>
      <t>레벨</t>
    </r>
    <r>
      <rPr>
        <sz val="12"/>
        <rFont val="ＭＳ Ｐゴシック"/>
        <family val="2"/>
        <scheme val="minor"/>
      </rPr>
      <t xml:space="preserve"> 3</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</si>
  <si>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</si>
  <si>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</si>
  <si>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</si>
  <si>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</si>
  <si>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</si>
  <si>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</si>
  <si>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</si>
  <si>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ＭＳ Ｐゴシック"/>
        <family val="3"/>
        <charset val="129"/>
        <scheme val="minor"/>
      </rPr>
      <t>착예측의</t>
    </r>
    <r>
      <rPr>
        <sz val="12"/>
        <color theme="1"/>
        <rFont val="ＭＳ Ｐゴシック"/>
        <family val="3"/>
        <charset val="129"/>
        <scheme val="minor"/>
      </rPr>
      <t xml:space="preserve"> </t>
    </r>
    <r>
      <rPr>
        <sz val="12"/>
        <color theme="1"/>
        <rFont val="ＭＳ Ｐゴシック"/>
        <family val="3"/>
        <charset val="129"/>
        <scheme val="minor"/>
      </rPr>
      <t>확률집합</t>
    </r>
    <r>
      <rPr>
        <sz val="12"/>
        <color theme="1"/>
        <rFont val="ＭＳ Ｐゴシック"/>
        <family val="3"/>
        <charset val="129"/>
        <scheme val="minor"/>
      </rPr>
      <t xml:space="preserve"> </t>
    </r>
    <r>
      <rPr>
        <sz val="12"/>
        <color theme="1"/>
        <rFont val="ＭＳ Ｐゴシック"/>
        <family val="3"/>
        <charset val="129"/>
        <scheme val="minor"/>
      </rPr>
      <t>중심</t>
    </r>
    <r>
      <rPr>
        <sz val="12"/>
        <color theme="1"/>
        <rFont val="ＭＳ Ｐゴシック"/>
        <family val="3"/>
        <charset val="129"/>
        <scheme val="minor"/>
      </rPr>
      <t xml:space="preserve">  20220413 </t>
    </r>
    <r>
      <rPr>
        <sz val="12"/>
        <color theme="1"/>
        <rFont val="ＭＳ Ｐゴシック"/>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</si>
  <si>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</si>
  <si>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</si>
  <si>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</si>
  <si>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</si>
  <si>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</si>
  <si>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</si>
  <si>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</si>
  <si>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</si>
  <si>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ＭＳ Ｐゴシック"/>
        <family val="3"/>
        <charset val="129"/>
        <scheme val="minor"/>
      </rPr>
      <t>레이스</t>
    </r>
    <r>
      <rPr>
        <sz val="12"/>
        <color theme="1"/>
        <rFont val="ＭＳ Ｐゴシック"/>
        <family val="3"/>
        <charset val="129"/>
        <scheme val="minor"/>
      </rPr>
      <t xml:space="preserve"> </t>
    </r>
    <r>
      <rPr>
        <sz val="12"/>
        <color theme="1"/>
        <rFont val="ＭＳ Ｐゴシック"/>
        <family val="3"/>
        <charset val="129"/>
        <scheme val="minor"/>
      </rPr>
      <t>정보</t>
    </r>
    <r>
      <rPr>
        <sz val="12"/>
        <color theme="1"/>
        <rFont val="ＭＳ Ｐゴシック"/>
        <family val="3"/>
        <charset val="129"/>
        <scheme val="minor"/>
      </rPr>
      <t xml:space="preserve"> </t>
    </r>
    <r>
      <rPr>
        <sz val="12"/>
        <color theme="1"/>
        <rFont val="ＭＳ Ｐゴシック"/>
        <family val="3"/>
        <charset val="129"/>
        <scheme val="minor"/>
      </rPr>
      <t>중심</t>
    </r>
    <phoneticPr fontId="7"/>
  </si>
  <si>
    <r>
      <t xml:space="preserve"># </t>
    </r>
    <r>
      <rPr>
        <sz val="12"/>
        <rFont val="ＭＳ Ｐゴシック"/>
        <family val="3"/>
        <charset val="129"/>
        <scheme val="minor"/>
      </rPr>
      <t>확률</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</si>
  <si>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확률</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</si>
  <si>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레벨</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</si>
  <si>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+2</t>
    </r>
    <r>
      <rPr>
        <sz val="12"/>
        <rFont val="ＭＳ Ｐゴシック"/>
        <family val="3"/>
        <charset val="129"/>
        <scheme val="minor"/>
      </rPr>
      <t>단위</t>
    </r>
    <phoneticPr fontId="7"/>
  </si>
  <si>
    <t>nw1+jyo</t>
    <phoneticPr fontId="7"/>
  </si>
  <si>
    <r>
      <t xml:space="preserve"># </t>
    </r>
    <r>
      <rPr>
        <sz val="12"/>
        <rFont val="ＭＳ Ｐゴシック"/>
        <family val="3"/>
        <charset val="129"/>
        <scheme val="minor"/>
      </rPr>
      <t>확률</t>
    </r>
    <phoneticPr fontId="7"/>
  </si>
  <si>
    <r>
      <t xml:space="preserve"># </t>
    </r>
    <r>
      <rPr>
        <sz val="12"/>
        <rFont val="ＭＳ Ｐゴシック"/>
        <family val="3"/>
        <charset val="129"/>
        <scheme val="minor"/>
      </rPr>
      <t>레벨</t>
    </r>
    <phoneticPr fontId="7"/>
  </si>
  <si>
    <r>
      <t>#</t>
    </r>
    <r>
      <rPr>
        <sz val="12"/>
        <rFont val="ＭＳ Ｐゴシック"/>
        <family val="3"/>
        <charset val="129"/>
        <scheme val="minor"/>
      </rPr>
      <t>전국승률</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</si>
  <si>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+1</t>
    </r>
    <r>
      <rPr>
        <sz val="12"/>
        <rFont val="ＭＳ Ｐゴシック"/>
        <family val="3"/>
        <charset val="129"/>
        <scheme val="minor"/>
      </rPr>
      <t>단위</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</si>
  <si>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+2</t>
    </r>
    <r>
      <rPr>
        <sz val="12"/>
        <rFont val="ＭＳ Ｐゴシック"/>
        <family val="3"/>
        <charset val="129"/>
        <scheme val="minor"/>
      </rPr>
      <t>단위</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</si>
  <si>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+3</t>
    </r>
    <r>
      <rPr>
        <sz val="12"/>
        <rFont val="ＭＳ Ｐゴシック"/>
        <family val="3"/>
        <charset val="129"/>
        <scheme val="minor"/>
      </rPr>
      <t>단위</t>
    </r>
    <phoneticPr fontId="7"/>
  </si>
  <si>
    <r>
      <t># ML</t>
    </r>
    <r>
      <rPr>
        <sz val="12"/>
        <rFont val="ＭＳ Ｐゴシック"/>
        <family val="3"/>
        <charset val="129"/>
        <scheme val="minor"/>
      </rPr>
      <t>예측</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</si>
  <si>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#pd12+jyo</t>
    <phoneticPr fontId="7"/>
  </si>
  <si>
    <r>
      <t xml:space="preserve"># </t>
    </r>
    <r>
      <rPr>
        <sz val="12"/>
        <color theme="1"/>
        <rFont val="ＭＳ Ｐゴシック"/>
        <family val="3"/>
        <charset val="129"/>
        <scheme val="minor"/>
      </rPr>
      <t>키항목</t>
    </r>
    <r>
      <rPr>
        <sz val="12"/>
        <color theme="1"/>
        <rFont val="ＭＳ Ｐゴシック"/>
        <family val="2"/>
        <scheme val="minor"/>
      </rPr>
      <t xml:space="preserve"> 1</t>
    </r>
    <r>
      <rPr>
        <sz val="12"/>
        <color theme="1"/>
        <rFont val="ＭＳ Ｐゴシック"/>
        <family val="3"/>
        <charset val="129"/>
        <scheme val="minor"/>
      </rPr>
      <t>단위</t>
    </r>
    <r>
      <rPr>
        <sz val="12"/>
        <color theme="1"/>
        <rFont val="ＭＳ Ｐゴシック"/>
        <family val="2"/>
        <scheme val="minor"/>
      </rPr>
      <t xml:space="preserve"> </t>
    </r>
    <r>
      <rPr>
        <sz val="12"/>
        <color theme="1"/>
        <rFont val="ＭＳ Ｐゴシック"/>
        <family val="3"/>
        <charset val="129"/>
        <scheme val="minor"/>
      </rPr>
      <t>레이스정보</t>
    </r>
    <r>
      <rPr>
        <sz val="12"/>
        <color theme="1"/>
        <rFont val="ＭＳ Ｐゴシック"/>
        <family val="2"/>
        <scheme val="minor"/>
      </rPr>
      <t xml:space="preserve"> 2</t>
    </r>
    <r>
      <rPr>
        <sz val="12"/>
        <color theme="1"/>
        <rFont val="ＭＳ Ｐゴシック"/>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</si>
  <si>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</si>
  <si>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</si>
  <si>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</si>
  <si>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</si>
  <si>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</si>
  <si>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</si>
  <si>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</si>
  <si>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</si>
  <si>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</si>
  <si>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</si>
  <si>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</si>
  <si>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</si>
  <si>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</si>
  <si>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</si>
  <si>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</si>
  <si>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</si>
  <si>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</si>
  <si>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</si>
  <si>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</si>
  <si>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</si>
  <si>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</si>
  <si>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</si>
  <si>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</si>
  <si>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</si>
  <si>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</si>
  <si>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</si>
  <si>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</si>
  <si>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</si>
  <si>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</si>
  <si>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</si>
  <si>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</si>
  <si>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</si>
  <si>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</si>
  <si>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</si>
  <si>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</si>
  <si>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</si>
  <si>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</si>
  <si>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</si>
  <si>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</si>
  <si>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</si>
  <si>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</si>
  <si>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</si>
  <si>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</si>
  <si>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</si>
  <si>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</si>
  <si>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</si>
  <si>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</si>
  <si>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</si>
  <si>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</si>
  <si>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</si>
  <si>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</si>
  <si>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</si>
  <si>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</si>
  <si>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</si>
  <si>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</si>
  <si>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</si>
  <si>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</si>
  <si>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</si>
  <si>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</si>
  <si>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</si>
  <si>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</si>
  <si>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</si>
  <si>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</si>
  <si>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</si>
  <si>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</si>
  <si>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</si>
  <si>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</si>
  <si>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</si>
  <si>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</si>
  <si>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</si>
  <si>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</si>
  <si>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</si>
  <si>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</si>
  <si>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</si>
  <si>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</si>
  <si>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</si>
  <si>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</si>
  <si>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</si>
  <si>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</si>
  <si>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</si>
  <si>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</si>
  <si>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</si>
  <si>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</si>
  <si>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</si>
  <si>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</si>
  <si>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</si>
  <si>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</si>
  <si>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</si>
  <si>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</si>
  <si>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</si>
  <si>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</si>
  <si>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</si>
  <si>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</si>
  <si>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</si>
  <si>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</si>
  <si>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</si>
  <si>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</si>
  <si>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</si>
  <si>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</si>
  <si>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</si>
  <si>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</si>
  <si>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</si>
  <si>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</si>
  <si>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</si>
  <si>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</si>
  <si>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</si>
  <si>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</si>
  <si>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</si>
  <si>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</si>
  <si>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</si>
  <si>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</si>
  <si>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</si>
  <si>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</si>
  <si>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</si>
  <si>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</si>
  <si>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</si>
  <si>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</si>
  <si>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</si>
  <si>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</si>
  <si>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</si>
  <si>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</si>
  <si>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</si>
  <si>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</si>
  <si>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</si>
  <si>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</si>
  <si>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</si>
  <si>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</si>
  <si>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</si>
  <si>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</si>
  <si>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</si>
  <si>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</si>
  <si>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</si>
  <si>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</si>
  <si>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</si>
  <si>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</si>
  <si>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</si>
  <si>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</si>
  <si>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</si>
  <si>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</si>
  <si>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</si>
  <si>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</si>
  <si>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</si>
  <si>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</si>
  <si>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</si>
  <si>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</si>
  <si>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</si>
  <si>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</si>
  <si>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</si>
  <si>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</si>
  <si>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</si>
  <si>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</si>
  <si>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</si>
  <si>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</si>
  <si>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</si>
  <si>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</si>
  <si>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</si>
  <si>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</si>
  <si>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</si>
  <si>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</si>
  <si>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</si>
  <si>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</si>
  <si>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</si>
  <si>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</si>
  <si>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</si>
  <si>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</si>
  <si>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</si>
  <si>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</si>
  <si>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</si>
  <si>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</si>
  <si>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</si>
  <si>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</si>
  <si>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</si>
  <si>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</si>
  <si>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</si>
  <si>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</si>
  <si>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</si>
  <si>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</si>
  <si>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</si>
  <si>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</si>
  <si>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</si>
  <si>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</si>
  <si>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</si>
  <si>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</si>
  <si>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</si>
  <si>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</si>
  <si>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</si>
  <si>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</si>
  <si>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</si>
  <si>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</si>
  <si>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</si>
  <si>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</si>
  <si>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</si>
  <si>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</si>
  <si>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</si>
  <si>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</si>
  <si>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</si>
  <si>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</si>
  <si>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</si>
  <si>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</si>
  <si>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</si>
  <si>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</si>
  <si>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</si>
  <si>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</si>
  <si>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</si>
  <si>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</si>
  <si>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</si>
  <si>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</si>
  <si>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</si>
  <si>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</si>
  <si>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</si>
  <si>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</si>
  <si>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</si>
  <si>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</si>
  <si>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</si>
  <si>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</si>
  <si>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</si>
  <si>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</si>
  <si>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</si>
  <si>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</si>
  <si>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</si>
  <si>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</si>
  <si>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</si>
  <si>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</si>
  <si>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</si>
  <si>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</si>
  <si>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</si>
  <si>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</si>
  <si>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</si>
  <si>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</si>
  <si>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</si>
  <si>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</si>
  <si>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ＭＳ Ｐゴシック"/>
        <family val="3"/>
        <charset val="129"/>
        <scheme val="minor"/>
      </rPr>
      <t>에</t>
    </r>
    <r>
      <rPr>
        <sz val="12"/>
        <color theme="1"/>
        <rFont val="ＭＳ Ｐゴシック"/>
        <family val="2"/>
        <scheme val="minor"/>
      </rPr>
      <t xml:space="preserve"> raceodds</t>
    </r>
    <r>
      <rPr>
        <sz val="12"/>
        <color theme="1"/>
        <rFont val="ＭＳ Ｐゴシック"/>
        <family val="3"/>
        <charset val="129"/>
        <scheme val="minor"/>
      </rPr>
      <t>추가</t>
    </r>
    <phoneticPr fontId="7"/>
  </si>
  <si>
    <t>2022/4/26</t>
    <phoneticPr fontId="7"/>
  </si>
  <si>
    <t>시뮬레이션정책결정 및 result재생성</t>
    <phoneticPr fontId="7"/>
  </si>
  <si>
    <r>
      <t>result</t>
    </r>
    <r>
      <rPr>
        <sz val="12"/>
        <color theme="1"/>
        <rFont val="ＭＳ Ｐゴシック"/>
        <family val="3"/>
        <charset val="129"/>
        <scheme val="minor"/>
      </rPr>
      <t>빠진것</t>
    </r>
    <r>
      <rPr>
        <sz val="12"/>
        <color theme="1"/>
        <rFont val="ＭＳ Ｐゴシック"/>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</si>
  <si>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</si>
  <si>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</si>
  <si>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</si>
  <si>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</si>
  <si>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</si>
  <si>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</si>
  <si>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</si>
  <si>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</si>
  <si>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</si>
  <si>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ＭＳ Ｐゴシック"/>
        <family val="3"/>
        <charset val="129"/>
        <scheme val="minor"/>
      </rPr>
      <t>모델</t>
    </r>
    <r>
      <rPr>
        <b/>
        <sz val="12"/>
        <color theme="1"/>
        <rFont val="ＭＳ Ｐゴシック"/>
        <family val="2"/>
        <scheme val="minor"/>
      </rPr>
      <t xml:space="preserve"> 100,83,80</t>
    </r>
    <r>
      <rPr>
        <b/>
        <sz val="12"/>
        <color theme="1"/>
        <rFont val="ＭＳ Ｐゴシック"/>
        <family val="3"/>
        <charset val="129"/>
        <scheme val="minor"/>
      </rPr>
      <t>순으로</t>
    </r>
    <r>
      <rPr>
        <b/>
        <sz val="12"/>
        <color theme="1"/>
        <rFont val="ＭＳ Ｐゴシック"/>
        <family val="2"/>
        <scheme val="minor"/>
      </rPr>
      <t xml:space="preserve"> </t>
    </r>
    <phoneticPr fontId="7"/>
  </si>
  <si>
    <r>
      <t xml:space="preserve">3. </t>
    </r>
    <r>
      <rPr>
        <b/>
        <sz val="12"/>
        <color theme="1"/>
        <rFont val="ＭＳ Ｐゴシック"/>
        <family val="3"/>
        <charset val="129"/>
        <scheme val="minor"/>
      </rPr>
      <t>포메이션은</t>
    </r>
    <r>
      <rPr>
        <b/>
        <sz val="12"/>
        <color theme="1"/>
        <rFont val="ＭＳ Ｐゴシック"/>
        <family val="2"/>
        <scheme val="minor"/>
      </rPr>
      <t xml:space="preserve"> </t>
    </r>
    <r>
      <rPr>
        <b/>
        <sz val="12"/>
        <color theme="1"/>
        <rFont val="ＭＳ Ｐゴシック"/>
        <family val="3"/>
        <charset val="129"/>
        <scheme val="minor"/>
      </rPr>
      <t>상황봐가면서</t>
    </r>
    <r>
      <rPr>
        <b/>
        <sz val="12"/>
        <color theme="1"/>
        <rFont val="ＭＳ Ｐゴシック"/>
        <family val="2"/>
        <scheme val="minor"/>
      </rPr>
      <t xml:space="preserve"> </t>
    </r>
    <r>
      <rPr>
        <b/>
        <sz val="12"/>
        <color theme="1"/>
        <rFont val="ＭＳ Ｐゴシック"/>
        <family val="3"/>
        <charset val="129"/>
        <scheme val="minor"/>
      </rPr>
      <t>추가발췌</t>
    </r>
    <phoneticPr fontId="7"/>
  </si>
  <si>
    <t>학습: ~2022/1/31  확인: 2022/2/1-2022/3/31 최종확인: 2022/4/1-25</t>
    <phoneticPr fontId="7"/>
  </si>
  <si>
    <r>
      <t xml:space="preserve">4. </t>
    </r>
    <r>
      <rPr>
        <b/>
        <sz val="12"/>
        <color theme="1"/>
        <rFont val="ＭＳ Ｐゴシック"/>
        <family val="3"/>
        <charset val="129"/>
        <scheme val="minor"/>
      </rPr>
      <t>기간변경</t>
    </r>
    <phoneticPr fontId="7"/>
  </si>
  <si>
    <r>
      <t xml:space="preserve">4-2. result </t>
    </r>
    <r>
      <rPr>
        <sz val="12"/>
        <color theme="1"/>
        <rFont val="ＭＳ Ｐゴシック"/>
        <family val="3"/>
        <charset val="129"/>
        <scheme val="minor"/>
      </rPr>
      <t>재생성</t>
    </r>
    <phoneticPr fontId="7"/>
  </si>
  <si>
    <r>
      <t>4-3. model, classification</t>
    </r>
    <r>
      <rPr>
        <sz val="12"/>
        <color theme="1"/>
        <rFont val="ＭＳ Ｐゴシック"/>
        <family val="3"/>
        <charset val="129"/>
        <scheme val="minor"/>
      </rPr>
      <t>추가생성</t>
    </r>
    <r>
      <rPr>
        <sz val="12"/>
        <color theme="1"/>
        <rFont val="ＭＳ Ｐゴシック"/>
        <family val="2"/>
        <scheme val="minor"/>
      </rPr>
      <t xml:space="preserve"> 2/1-4/25</t>
    </r>
    <phoneticPr fontId="7"/>
  </si>
  <si>
    <r>
      <t>4-1. ml_evaluation</t>
    </r>
    <r>
      <rPr>
        <sz val="12"/>
        <color theme="1"/>
        <rFont val="ＭＳ Ｐゴシック"/>
        <family val="3"/>
        <charset val="129"/>
        <scheme val="minor"/>
      </rPr>
      <t>을</t>
    </r>
    <r>
      <rPr>
        <sz val="12"/>
        <color theme="1"/>
        <rFont val="ＭＳ Ｐゴシック"/>
        <scheme val="minor"/>
      </rPr>
      <t xml:space="preserve"> ml_evaluation_bk4</t>
    </r>
    <r>
      <rPr>
        <sz val="12"/>
        <color theme="1"/>
        <rFont val="ＭＳ Ｐゴシック"/>
        <family val="3"/>
        <charset val="129"/>
        <scheme val="minor"/>
      </rPr>
      <t>로</t>
    </r>
    <r>
      <rPr>
        <sz val="12"/>
        <color theme="1"/>
        <rFont val="ＭＳ Ｐゴシック"/>
        <scheme val="minor"/>
      </rPr>
      <t xml:space="preserve"> </t>
    </r>
    <r>
      <rPr>
        <sz val="12"/>
        <color theme="1"/>
        <rFont val="ＭＳ Ｐゴシック"/>
        <family val="3"/>
        <charset val="129"/>
        <scheme val="minor"/>
      </rPr>
      <t>백업</t>
    </r>
    <phoneticPr fontId="7"/>
  </si>
  <si>
    <r>
      <t>1. resulttype 1,11,12,13</t>
    </r>
    <r>
      <rPr>
        <b/>
        <sz val="12"/>
        <color theme="1"/>
        <rFont val="ＭＳ Ｐゴシック"/>
        <family val="3"/>
        <charset val="129"/>
        <scheme val="minor"/>
      </rPr>
      <t>순으로</t>
    </r>
    <r>
      <rPr>
        <b/>
        <sz val="12"/>
        <color theme="1"/>
        <rFont val="ＭＳ Ｐゴシック"/>
        <family val="2"/>
        <scheme val="minor"/>
      </rPr>
      <t xml:space="preserve"> </t>
    </r>
    <r>
      <rPr>
        <sz val="12"/>
        <color theme="1"/>
        <rFont val="ＭＳ Ｐゴシック"/>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</si>
  <si>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</si>
  <si>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</si>
  <si>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</si>
  <si>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</si>
  <si>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</si>
  <si>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</si>
  <si>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</si>
  <si>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</si>
  <si>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</si>
  <si>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ＭＳ Ｐゴシック"/>
        <family val="3"/>
        <charset val="129"/>
        <scheme val="minor"/>
      </rPr>
      <t>각</t>
    </r>
    <r>
      <rPr>
        <sz val="12"/>
        <color theme="1"/>
        <rFont val="ＭＳ Ｐゴシック"/>
        <family val="2"/>
        <scheme val="minor"/>
      </rPr>
      <t xml:space="preserve"> 3</t>
    </r>
    <r>
      <rPr>
        <sz val="12"/>
        <color theme="1"/>
        <rFont val="ＭＳ Ｐゴシック"/>
        <family val="3"/>
        <charset val="129"/>
        <scheme val="minor"/>
      </rPr>
      <t>개</t>
    </r>
    <r>
      <rPr>
        <sz val="12"/>
        <color theme="1"/>
        <rFont val="ＭＳ Ｐゴシック"/>
        <family val="2"/>
        <scheme val="minor"/>
      </rPr>
      <t xml:space="preserve"> group </t>
    </r>
    <r>
      <rPr>
        <sz val="12"/>
        <color theme="1"/>
        <rFont val="ＭＳ Ｐゴシック"/>
        <family val="3"/>
        <charset val="129"/>
        <scheme val="minor"/>
      </rPr>
      <t>작성</t>
    </r>
    <phoneticPr fontId="7"/>
  </si>
  <si>
    <t>일괄 step3돌리기</t>
    <phoneticPr fontId="7"/>
  </si>
  <si>
    <r>
      <t>50001~52700 save stat 'n'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실행했음</t>
    </r>
    <phoneticPr fontId="7"/>
  </si>
  <si>
    <r>
      <t xml:space="preserve"> </t>
    </r>
    <r>
      <rPr>
        <sz val="12"/>
        <color theme="1"/>
        <rFont val="ＭＳ Ｐゴシック"/>
        <family val="3"/>
        <charset val="129"/>
        <scheme val="minor"/>
      </rPr>
      <t>별도실행해서</t>
    </r>
    <r>
      <rPr>
        <sz val="12"/>
        <color theme="1"/>
        <rFont val="ＭＳ Ｐゴシック"/>
        <family val="2"/>
        <scheme val="minor"/>
      </rPr>
      <t xml:space="preserve"> </t>
    </r>
    <r>
      <rPr>
        <sz val="12"/>
        <color theme="1"/>
        <rFont val="ＭＳ Ｐゴシック"/>
        <family val="3"/>
        <charset val="129"/>
        <scheme val="minor"/>
      </rPr>
      <t>대응완료</t>
    </r>
    <phoneticPr fontId="7"/>
  </si>
  <si>
    <r>
      <t xml:space="preserve"> ml_classification_store</t>
    </r>
    <r>
      <rPr>
        <strike/>
        <sz val="12"/>
        <color theme="1"/>
        <rFont val="ＭＳ Ｐゴシック"/>
        <family val="3"/>
        <charset val="129"/>
        <scheme val="minor"/>
      </rPr>
      <t>에</t>
    </r>
    <r>
      <rPr>
        <strike/>
        <sz val="12"/>
        <color theme="1"/>
        <rFont val="ＭＳ Ｐゴシック"/>
        <family val="2"/>
        <scheme val="minor"/>
      </rPr>
      <t xml:space="preserve"> </t>
    </r>
    <r>
      <rPr>
        <strike/>
        <sz val="12"/>
        <color theme="1"/>
        <rFont val="ＭＳ Ｐゴシック"/>
        <family val="3"/>
        <charset val="129"/>
        <scheme val="minor"/>
      </rPr>
      <t>원본</t>
    </r>
    <r>
      <rPr>
        <strike/>
        <sz val="12"/>
        <color theme="1"/>
        <rFont val="ＭＳ Ｐゴシック"/>
        <family val="2"/>
        <scheme val="minor"/>
      </rPr>
      <t xml:space="preserve"> </t>
    </r>
    <r>
      <rPr>
        <strike/>
        <sz val="12"/>
        <color theme="1"/>
        <rFont val="ＭＳ Ｐゴシック"/>
        <family val="3"/>
        <charset val="129"/>
        <scheme val="minor"/>
      </rPr>
      <t>복사해두었다</t>
    </r>
    <r>
      <rPr>
        <strike/>
        <sz val="12"/>
        <color theme="1"/>
        <rFont val="ＭＳ Ｐゴシック"/>
        <family val="2"/>
        <scheme val="minor"/>
      </rPr>
      <t>.</t>
    </r>
    <phoneticPr fontId="7"/>
  </si>
  <si>
    <t>result</t>
    <phoneticPr fontId="7"/>
  </si>
  <si>
    <t>sim step 1</t>
    <phoneticPr fontId="7"/>
  </si>
  <si>
    <t>sim step 2</t>
    <phoneticPr fontId="7"/>
  </si>
  <si>
    <r>
      <t>ml_rank_</t>
    </r>
    <r>
      <rPr>
        <sz val="12"/>
        <color theme="1"/>
        <rFont val="ＭＳ Ｐゴシック"/>
        <family val="3"/>
        <charset val="129"/>
        <scheme val="minor"/>
      </rPr>
      <t>evluation</t>
    </r>
    <r>
      <rPr>
        <sz val="12"/>
        <color theme="1"/>
        <rFont val="ＭＳ Ｐゴシック"/>
        <family val="2"/>
        <scheme val="minor"/>
      </rPr>
      <t xml:space="preserve"> </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작성하자</t>
    </r>
    <phoneticPr fontId="7"/>
  </si>
  <si>
    <r>
      <t>total balance</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rank</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높으면</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높을</t>
    </r>
    <r>
      <rPr>
        <sz val="12"/>
        <color theme="1"/>
        <rFont val="ＭＳ Ｐゴシック"/>
        <family val="2"/>
        <scheme val="minor"/>
      </rPr>
      <t xml:space="preserve"> </t>
    </r>
    <r>
      <rPr>
        <sz val="12"/>
        <color theme="1"/>
        <rFont val="ＭＳ Ｐゴシック"/>
        <family val="3"/>
        <charset val="129"/>
        <scheme val="minor"/>
      </rPr>
      <t>것이고</t>
    </r>
    <r>
      <rPr>
        <sz val="12"/>
        <color theme="1"/>
        <rFont val="ＭＳ Ｐゴシック"/>
        <family val="2"/>
        <scheme val="minor"/>
      </rPr>
      <t xml:space="preserve"> </t>
    </r>
    <r>
      <rPr>
        <sz val="12"/>
        <color theme="1"/>
        <rFont val="ＭＳ Ｐゴシック"/>
        <family val="3"/>
        <charset val="129"/>
        <scheme val="minor"/>
      </rPr>
      <t>그것에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betting</t>
    </r>
    <r>
      <rPr>
        <sz val="12"/>
        <color theme="1"/>
        <rFont val="ＭＳ Ｐゴシック"/>
        <family val="3"/>
        <charset val="129"/>
        <scheme val="minor"/>
      </rPr>
      <t>한다</t>
    </r>
    <phoneticPr fontId="7"/>
  </si>
  <si>
    <r>
      <t>시뮬레이션</t>
    </r>
    <r>
      <rPr>
        <sz val="12"/>
        <color rgb="FFFF0000"/>
        <rFont val="ＭＳ Ｐゴシック"/>
        <family val="2"/>
        <scheme val="minor"/>
      </rPr>
      <t xml:space="preserve"> </t>
    </r>
    <r>
      <rPr>
        <sz val="12"/>
        <color rgb="FFFF0000"/>
        <rFont val="ＭＳ Ｐゴシック"/>
        <family val="3"/>
        <charset val="129"/>
        <scheme val="minor"/>
      </rPr>
      <t>스텝</t>
    </r>
    <r>
      <rPr>
        <sz val="12"/>
        <color rgb="FFFF0000"/>
        <rFont val="ＭＳ Ｐゴシック"/>
        <family val="2"/>
        <scheme val="minor"/>
      </rPr>
      <t xml:space="preserve">1 </t>
    </r>
    <r>
      <rPr>
        <sz val="12"/>
        <color rgb="FFFF0000"/>
        <rFont val="ＭＳ Ｐゴシック"/>
        <family val="3"/>
        <charset val="129"/>
        <scheme val="minor"/>
      </rPr>
      <t>과</t>
    </r>
    <r>
      <rPr>
        <sz val="12"/>
        <color rgb="FFFF0000"/>
        <rFont val="ＭＳ Ｐゴシック"/>
        <family val="2"/>
        <scheme val="minor"/>
      </rPr>
      <t xml:space="preserve"> </t>
    </r>
    <r>
      <rPr>
        <sz val="12"/>
        <color rgb="FFFF0000"/>
        <rFont val="ＭＳ Ｐゴシック"/>
        <family val="3"/>
        <charset val="129"/>
        <scheme val="minor"/>
      </rPr>
      <t>스텝</t>
    </r>
    <r>
      <rPr>
        <sz val="12"/>
        <color rgb="FFFF0000"/>
        <rFont val="ＭＳ Ｐゴシック"/>
        <family val="2"/>
        <scheme val="minor"/>
      </rPr>
      <t xml:space="preserve">2 </t>
    </r>
    <r>
      <rPr>
        <sz val="12"/>
        <color rgb="FFFF0000"/>
        <rFont val="ＭＳ Ｐゴシック"/>
        <family val="3"/>
        <charset val="129"/>
        <scheme val="minor"/>
      </rPr>
      <t>실행시는</t>
    </r>
    <r>
      <rPr>
        <sz val="12"/>
        <color rgb="FFFF0000"/>
        <rFont val="ＭＳ Ｐゴシック"/>
        <family val="2"/>
        <scheme val="minor"/>
      </rPr>
      <t xml:space="preserve"> </t>
    </r>
    <r>
      <rPr>
        <sz val="12"/>
        <color rgb="FFFF0000"/>
        <rFont val="ＭＳ Ｐゴシック"/>
        <family val="3"/>
        <charset val="129"/>
        <scheme val="minor"/>
      </rPr>
      <t>각각</t>
    </r>
    <r>
      <rPr>
        <sz val="12"/>
        <color rgb="FFFF0000"/>
        <rFont val="ＭＳ Ｐゴシック"/>
        <family val="2"/>
        <scheme val="minor"/>
      </rPr>
      <t xml:space="preserve"> </t>
    </r>
    <r>
      <rPr>
        <sz val="12"/>
        <color rgb="FFFF0000"/>
        <rFont val="ＭＳ Ｐゴシック"/>
        <family val="3"/>
        <charset val="129"/>
        <scheme val="minor"/>
      </rPr>
      <t>프로퍼티의</t>
    </r>
    <r>
      <rPr>
        <sz val="12"/>
        <color rgb="FFFF0000"/>
        <rFont val="ＭＳ Ｐゴシック"/>
        <family val="2"/>
        <scheme val="minor"/>
      </rPr>
      <t xml:space="preserve"> group</t>
    </r>
    <r>
      <rPr>
        <sz val="12"/>
        <color rgb="FFFF0000"/>
        <rFont val="ＭＳ Ｐゴシック"/>
        <family val="3"/>
        <charset val="129"/>
        <scheme val="minor"/>
      </rPr>
      <t>위치를</t>
    </r>
    <r>
      <rPr>
        <sz val="12"/>
        <color rgb="FFFF0000"/>
        <rFont val="ＭＳ Ｐゴシック"/>
        <family val="2"/>
        <scheme val="minor"/>
      </rPr>
      <t xml:space="preserve"> </t>
    </r>
    <r>
      <rPr>
        <sz val="12"/>
        <color rgb="FFFF0000"/>
        <rFont val="ＭＳ Ｐゴシック"/>
        <family val="3"/>
        <charset val="129"/>
        <scheme val="minor"/>
      </rPr>
      <t>변경해야한다</t>
    </r>
    <r>
      <rPr>
        <sz val="12"/>
        <color rgb="FFFF0000"/>
        <rFont val="ＭＳ Ｐゴシック"/>
        <family val="2"/>
        <scheme val="minor"/>
      </rPr>
      <t>.</t>
    </r>
    <phoneticPr fontId="7"/>
  </si>
  <si>
    <r>
      <t>result</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변경</t>
    </r>
    <phoneticPr fontId="7"/>
  </si>
  <si>
    <r>
      <t>BEST</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내용변경</t>
    </r>
    <r>
      <rPr>
        <sz val="12"/>
        <color theme="1"/>
        <rFont val="ＭＳ Ｐゴシック"/>
        <family val="2"/>
        <scheme val="minor"/>
      </rPr>
      <t xml:space="preserve"> (BORK ranking 1~N)</t>
    </r>
    <phoneticPr fontId="7"/>
  </si>
  <si>
    <r>
      <t>x</t>
    </r>
    <r>
      <rPr>
        <sz val="12"/>
        <color theme="1"/>
        <rFont val="ＭＳ Ｐゴシック"/>
        <family val="3"/>
        <charset val="129"/>
        <scheme val="minor"/>
      </rPr>
      <t>축</t>
    </r>
    <r>
      <rPr>
        <sz val="12"/>
        <color theme="1"/>
        <rFont val="ＭＳ Ｐゴシック"/>
        <family val="2"/>
        <scheme val="minor"/>
      </rPr>
      <t xml:space="preserve"> </t>
    </r>
    <r>
      <rPr>
        <sz val="12"/>
        <color theme="1"/>
        <rFont val="ＭＳ Ｐゴシック"/>
        <family val="3"/>
        <charset val="129"/>
        <scheme val="minor"/>
      </rPr>
      <t>맥스</t>
    </r>
    <r>
      <rPr>
        <sz val="12"/>
        <color theme="1"/>
        <rFont val="ＭＳ Ｐゴシック"/>
        <family val="2"/>
        <scheme val="minor"/>
      </rPr>
      <t>, y</t>
    </r>
    <r>
      <rPr>
        <sz val="12"/>
        <color theme="1"/>
        <rFont val="ＭＳ Ｐゴシック"/>
        <family val="3"/>
        <charset val="129"/>
        <scheme val="minor"/>
      </rPr>
      <t>축</t>
    </r>
    <r>
      <rPr>
        <sz val="12"/>
        <color theme="1"/>
        <rFont val="ＭＳ Ｐゴシック"/>
        <family val="2"/>
        <scheme val="minor"/>
      </rPr>
      <t xml:space="preserve"> </t>
    </r>
    <r>
      <rPr>
        <sz val="12"/>
        <color theme="1"/>
        <rFont val="ＭＳ Ｐゴシック"/>
        <family val="3"/>
        <charset val="129"/>
        <scheme val="minor"/>
      </rPr>
      <t>맥스를</t>
    </r>
    <r>
      <rPr>
        <sz val="12"/>
        <color theme="1"/>
        <rFont val="ＭＳ Ｐゴシック"/>
        <family val="2"/>
        <scheme val="minor"/>
      </rPr>
      <t xml:space="preserve"> </t>
    </r>
    <r>
      <rPr>
        <sz val="12"/>
        <color theme="1"/>
        <rFont val="ＭＳ Ｐゴシック"/>
        <family val="3"/>
        <charset val="129"/>
        <scheme val="minor"/>
      </rPr>
      <t>프로퍼티로</t>
    </r>
    <r>
      <rPr>
        <sz val="12"/>
        <color theme="1"/>
        <rFont val="ＭＳ Ｐゴシック"/>
        <family val="2"/>
        <scheme val="minor"/>
      </rPr>
      <t xml:space="preserve"> </t>
    </r>
    <r>
      <rPr>
        <sz val="12"/>
        <color theme="1"/>
        <rFont val="ＭＳ Ｐゴシック"/>
        <family val="3"/>
        <charset val="129"/>
        <scheme val="minor"/>
      </rPr>
      <t>설정</t>
    </r>
    <phoneticPr fontId="7"/>
  </si>
  <si>
    <t>2022/5/11</t>
    <phoneticPr fontId="7"/>
  </si>
  <si>
    <r>
      <t>ml_evaluation -&gt; tmp</t>
    </r>
    <r>
      <rPr>
        <b/>
        <sz val="12"/>
        <color rgb="FFFF0000"/>
        <rFont val="ＭＳ Ｐゴシック"/>
        <family val="3"/>
        <charset val="129"/>
        <scheme val="minor"/>
      </rPr>
      <t>로</t>
    </r>
    <r>
      <rPr>
        <b/>
        <sz val="12"/>
        <color rgb="FFFF0000"/>
        <rFont val="ＭＳ Ｐゴシック"/>
        <family val="2"/>
        <scheme val="minor"/>
      </rPr>
      <t xml:space="preserve"> </t>
    </r>
    <r>
      <rPr>
        <b/>
        <sz val="12"/>
        <color rgb="FFFF0000"/>
        <rFont val="ＭＳ Ｐゴシック"/>
        <family val="3"/>
        <charset val="129"/>
        <scheme val="minor"/>
      </rPr>
      <t>백업했음</t>
    </r>
    <phoneticPr fontId="7"/>
  </si>
  <si>
    <t>2022/5/16</t>
    <phoneticPr fontId="7"/>
  </si>
  <si>
    <r>
      <t>group</t>
    </r>
    <r>
      <rPr>
        <sz val="12"/>
        <color theme="1"/>
        <rFont val="ＭＳ Ｐゴシック"/>
        <family val="3"/>
        <charset val="129"/>
        <scheme val="minor"/>
      </rPr>
      <t>파일</t>
    </r>
    <r>
      <rPr>
        <sz val="12"/>
        <color theme="1"/>
        <rFont val="ＭＳ Ｐゴシック"/>
        <family val="2"/>
        <scheme val="minor"/>
      </rPr>
      <t xml:space="preserve"> </t>
    </r>
    <r>
      <rPr>
        <sz val="12"/>
        <color theme="1"/>
        <rFont val="ＭＳ Ｐゴシック"/>
        <family val="3"/>
        <charset val="129"/>
        <scheme val="minor"/>
      </rPr>
      <t>생성을</t>
    </r>
    <r>
      <rPr>
        <sz val="12"/>
        <color theme="1"/>
        <rFont val="ＭＳ Ｐゴシック"/>
        <family val="2"/>
        <scheme val="minor"/>
      </rPr>
      <t xml:space="preserve"> bork </t>
    </r>
    <r>
      <rPr>
        <sz val="12"/>
        <color theme="1"/>
        <rFont val="ＭＳ Ｐゴシック"/>
        <family val="3"/>
        <charset val="129"/>
        <scheme val="minor"/>
      </rPr>
      <t>랭킹별로</t>
    </r>
    <r>
      <rPr>
        <sz val="12"/>
        <color theme="1"/>
        <rFont val="ＭＳ Ｐゴシック"/>
        <family val="2"/>
        <scheme val="minor"/>
      </rPr>
      <t xml:space="preserve"> </t>
    </r>
    <r>
      <rPr>
        <sz val="12"/>
        <color theme="1"/>
        <rFont val="ＭＳ Ｐゴシック"/>
        <family val="3"/>
        <charset val="129"/>
        <scheme val="minor"/>
      </rPr>
      <t>작성하는</t>
    </r>
    <r>
      <rPr>
        <sz val="12"/>
        <color theme="1"/>
        <rFont val="ＭＳ Ｐゴシック"/>
        <family val="2"/>
        <scheme val="minor"/>
      </rPr>
      <t xml:space="preserve"> </t>
    </r>
    <r>
      <rPr>
        <sz val="12"/>
        <color theme="1"/>
        <rFont val="ＭＳ Ｐゴシック"/>
        <family val="3"/>
        <charset val="129"/>
        <scheme val="minor"/>
      </rPr>
      <t>정책으로</t>
    </r>
    <r>
      <rPr>
        <sz val="12"/>
        <color theme="1"/>
        <rFont val="ＭＳ Ｐゴシック"/>
        <family val="2"/>
        <scheme val="minor"/>
      </rPr>
      <t xml:space="preserve"> </t>
    </r>
    <r>
      <rPr>
        <sz val="12"/>
        <color theme="1"/>
        <rFont val="ＭＳ Ｐゴシック"/>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</si>
  <si>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</si>
  <si>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</si>
  <si>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</si>
  <si>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신통치</t>
    </r>
    <r>
      <rPr>
        <sz val="12"/>
        <color theme="1"/>
        <rFont val="ＭＳ Ｐゴシック"/>
        <family val="2"/>
        <scheme val="minor"/>
      </rPr>
      <t xml:space="preserve"> </t>
    </r>
    <r>
      <rPr>
        <sz val="12"/>
        <color theme="1"/>
        <rFont val="ＭＳ Ｐゴシック"/>
        <family val="3"/>
        <charset val="129"/>
        <scheme val="minor"/>
      </rPr>
      <t>않아서</t>
    </r>
    <r>
      <rPr>
        <sz val="12"/>
        <color theme="1"/>
        <rFont val="ＭＳ Ｐゴシック"/>
        <family val="2"/>
        <scheme val="minor"/>
      </rPr>
      <t xml:space="preserve"> </t>
    </r>
    <r>
      <rPr>
        <sz val="12"/>
        <color theme="1"/>
        <rFont val="ＭＳ Ｐゴシック"/>
        <family val="3"/>
        <charset val="129"/>
        <scheme val="minor"/>
      </rPr>
      <t>추가로</t>
    </r>
    <r>
      <rPr>
        <sz val="12"/>
        <color theme="1"/>
        <rFont val="ＭＳ Ｐゴシック"/>
        <family val="2"/>
        <scheme val="minor"/>
      </rPr>
      <t xml:space="preserve"> result</t>
    </r>
    <r>
      <rPr>
        <sz val="12"/>
        <color theme="1"/>
        <rFont val="ＭＳ Ｐゴシック"/>
        <family val="3"/>
        <charset val="129"/>
        <scheme val="minor"/>
      </rPr>
      <t>생성한다</t>
    </r>
    <r>
      <rPr>
        <sz val="12"/>
        <color theme="1"/>
        <rFont val="ＭＳ Ｐゴシック"/>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</si>
  <si>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</si>
  <si>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</si>
  <si>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</si>
  <si>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</si>
  <si>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</si>
  <si>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</si>
  <si>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ＭＳ Ｐゴシック"/>
        <family val="3"/>
        <charset val="129"/>
        <scheme val="minor"/>
      </rPr>
      <t>베팅수</t>
    </r>
    <r>
      <rPr>
        <sz val="12"/>
        <color theme="1"/>
        <rFont val="ＭＳ Ｐゴシック"/>
        <family val="2"/>
        <scheme val="minor"/>
      </rPr>
      <t xml:space="preserve"> </t>
    </r>
    <r>
      <rPr>
        <sz val="12"/>
        <color theme="1"/>
        <rFont val="ＭＳ Ｐゴシック"/>
        <family val="3"/>
        <charset val="129"/>
        <scheme val="minor"/>
      </rPr>
      <t>버블</t>
    </r>
    <phoneticPr fontId="7"/>
  </si>
  <si>
    <t>직전옺즈가 그대로 확정옺즈로 결정되는 분포를 알아본다</t>
    <phoneticPr fontId="7"/>
  </si>
  <si>
    <r>
      <t>직전옺즈</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 xml:space="preserve"> </t>
    </r>
    <r>
      <rPr>
        <sz val="12"/>
        <color theme="1"/>
        <rFont val="ＭＳ Ｐゴシック"/>
        <family val="3"/>
        <charset val="129"/>
        <scheme val="minor"/>
      </rPr>
      <t>베스트</t>
    </r>
    <r>
      <rPr>
        <sz val="12"/>
        <color theme="1"/>
        <rFont val="ＭＳ Ｐゴシック"/>
        <family val="2"/>
        <scheme val="minor"/>
      </rPr>
      <t xml:space="preserve"> </t>
    </r>
    <r>
      <rPr>
        <sz val="12"/>
        <color theme="1"/>
        <rFont val="ＭＳ Ｐゴシック"/>
        <family val="3"/>
        <charset val="129"/>
        <scheme val="minor"/>
      </rPr>
      <t>중에서도</t>
    </r>
    <r>
      <rPr>
        <sz val="12"/>
        <color theme="1"/>
        <rFont val="ＭＳ Ｐゴシック"/>
        <family val="2"/>
        <scheme val="minor"/>
      </rPr>
      <t xml:space="preserve">  </t>
    </r>
    <r>
      <rPr>
        <sz val="12"/>
        <color theme="1"/>
        <rFont val="ＭＳ Ｐゴシック"/>
        <family val="3"/>
        <charset val="129"/>
        <scheme val="minor"/>
      </rPr>
      <t>어느랭크가</t>
    </r>
    <r>
      <rPr>
        <sz val="12"/>
        <color theme="1"/>
        <rFont val="ＭＳ Ｐゴシック"/>
        <family val="2"/>
        <scheme val="minor"/>
      </rPr>
      <t xml:space="preserve">  </t>
    </r>
    <r>
      <rPr>
        <sz val="12"/>
        <color theme="1"/>
        <rFont val="ＭＳ Ｐゴシック"/>
        <family val="3"/>
        <charset val="129"/>
        <scheme val="minor"/>
      </rPr>
      <t>안정적일지를</t>
    </r>
    <r>
      <rPr>
        <sz val="12"/>
        <color theme="1"/>
        <rFont val="ＭＳ Ｐゴシック"/>
        <family val="2"/>
        <scheme val="minor"/>
      </rPr>
      <t xml:space="preserve"> </t>
    </r>
    <r>
      <rPr>
        <sz val="12"/>
        <color theme="1"/>
        <rFont val="ＭＳ Ｐゴシック"/>
        <family val="3"/>
        <charset val="129"/>
        <scheme val="minor"/>
      </rPr>
      <t>판단하는</t>
    </r>
    <r>
      <rPr>
        <sz val="12"/>
        <color theme="1"/>
        <rFont val="ＭＳ Ｐゴシック"/>
        <family val="2"/>
        <scheme val="minor"/>
      </rPr>
      <t xml:space="preserve"> </t>
    </r>
    <r>
      <rPr>
        <sz val="12"/>
        <color theme="1"/>
        <rFont val="ＭＳ Ｐゴシック"/>
        <family val="3"/>
        <charset val="129"/>
        <scheme val="minor"/>
      </rPr>
      <t>근거로</t>
    </r>
    <r>
      <rPr>
        <sz val="12"/>
        <color theme="1"/>
        <rFont val="ＭＳ Ｐゴシック"/>
        <family val="2"/>
        <scheme val="minor"/>
      </rPr>
      <t xml:space="preserve"> </t>
    </r>
    <r>
      <rPr>
        <sz val="12"/>
        <color theme="1"/>
        <rFont val="ＭＳ Ｐゴシック"/>
        <family val="3"/>
        <charset val="129"/>
        <scheme val="minor"/>
      </rPr>
      <t>하기</t>
    </r>
    <r>
      <rPr>
        <sz val="12"/>
        <color theme="1"/>
        <rFont val="ＭＳ Ｐゴシック"/>
        <family val="2"/>
        <scheme val="minor"/>
      </rPr>
      <t xml:space="preserve"> </t>
    </r>
    <r>
      <rPr>
        <sz val="12"/>
        <color theme="1"/>
        <rFont val="ＭＳ Ｐゴシック"/>
        <family val="3"/>
        <charset val="129"/>
        <scheme val="minor"/>
      </rPr>
      <t>위해</t>
    </r>
    <r>
      <rPr>
        <sz val="12"/>
        <color theme="1"/>
        <rFont val="ＭＳ Ｐゴシック"/>
        <family val="2"/>
        <scheme val="minor"/>
      </rPr>
      <t xml:space="preserve"> </t>
    </r>
    <r>
      <rPr>
        <sz val="12"/>
        <color theme="1"/>
        <rFont val="ＭＳ Ｐゴシック"/>
        <family val="3"/>
        <charset val="129"/>
        <scheme val="minor"/>
      </rPr>
      <t>쓴다</t>
    </r>
    <phoneticPr fontId="7"/>
  </si>
  <si>
    <t>그룹파일 예상확률 상위로 조건 걸어보자</t>
    <phoneticPr fontId="7"/>
  </si>
  <si>
    <r>
      <t>예</t>
    </r>
    <r>
      <rPr>
        <sz val="12"/>
        <color theme="1"/>
        <rFont val="ＭＳ Ｐゴシック"/>
        <family val="3"/>
        <charset val="129"/>
        <scheme val="minor"/>
      </rPr>
      <t xml:space="preserve">) </t>
    </r>
    <r>
      <rPr>
        <sz val="12"/>
        <color theme="1"/>
        <rFont val="ＭＳ Ｐゴシック"/>
        <family val="3"/>
        <charset val="129"/>
        <scheme val="minor"/>
      </rPr>
      <t>수익률이</t>
    </r>
    <r>
      <rPr>
        <sz val="12"/>
        <color theme="1"/>
        <rFont val="ＭＳ Ｐゴシック"/>
        <family val="3"/>
        <charset val="129"/>
        <scheme val="minor"/>
      </rPr>
      <t xml:space="preserve"> 1 </t>
    </r>
    <r>
      <rPr>
        <sz val="12"/>
        <color theme="1"/>
        <rFont val="ＭＳ Ｐゴシック"/>
        <family val="3"/>
        <charset val="129"/>
        <scheme val="minor"/>
      </rPr>
      <t>이상이면서</t>
    </r>
    <r>
      <rPr>
        <sz val="12"/>
        <color theme="1"/>
        <rFont val="ＭＳ Ｐゴシック"/>
        <family val="3"/>
        <charset val="129"/>
        <scheme val="minor"/>
      </rPr>
      <t xml:space="preserve"> </t>
    </r>
    <r>
      <rPr>
        <sz val="12"/>
        <color theme="1"/>
        <rFont val="ＭＳ Ｐゴシック"/>
        <family val="3"/>
        <charset val="129"/>
        <scheme val="minor"/>
      </rPr>
      <t>오른쪽</t>
    </r>
    <r>
      <rPr>
        <sz val="12"/>
        <color theme="1"/>
        <rFont val="ＭＳ Ｐゴシック"/>
        <family val="3"/>
        <charset val="129"/>
        <scheme val="minor"/>
      </rPr>
      <t xml:space="preserve"> </t>
    </r>
    <r>
      <rPr>
        <sz val="12"/>
        <color theme="1"/>
        <rFont val="ＭＳ Ｐゴシック"/>
        <family val="3"/>
        <charset val="129"/>
        <scheme val="minor"/>
      </rPr>
      <t>예상확률</t>
    </r>
    <r>
      <rPr>
        <sz val="12"/>
        <color theme="1"/>
        <rFont val="ＭＳ Ｐゴシック"/>
        <family val="3"/>
        <charset val="129"/>
        <scheme val="minor"/>
      </rPr>
      <t xml:space="preserve"> </t>
    </r>
    <r>
      <rPr>
        <sz val="12"/>
        <color theme="1"/>
        <rFont val="ＭＳ Ｐゴシック"/>
        <family val="3"/>
        <charset val="129"/>
        <scheme val="minor"/>
      </rPr>
      <t>베팅수가</t>
    </r>
    <r>
      <rPr>
        <sz val="12"/>
        <color theme="1"/>
        <rFont val="ＭＳ Ｐゴシック"/>
        <family val="3"/>
        <charset val="129"/>
        <scheme val="minor"/>
      </rPr>
      <t xml:space="preserve"> </t>
    </r>
    <r>
      <rPr>
        <sz val="12"/>
        <color theme="1"/>
        <rFont val="ＭＳ Ｐゴシック"/>
        <family val="3"/>
        <charset val="129"/>
        <scheme val="minor"/>
      </rPr>
      <t>많은</t>
    </r>
    <r>
      <rPr>
        <sz val="12"/>
        <color theme="1"/>
        <rFont val="ＭＳ Ｐゴシック"/>
        <family val="3"/>
        <charset val="129"/>
        <scheme val="minor"/>
      </rPr>
      <t xml:space="preserve"> </t>
    </r>
    <r>
      <rPr>
        <sz val="12"/>
        <color theme="1"/>
        <rFont val="ＭＳ Ｐゴシック"/>
        <family val="3"/>
        <charset val="129"/>
        <scheme val="minor"/>
      </rPr>
      <t>순</t>
    </r>
    <phoneticPr fontId="7"/>
  </si>
  <si>
    <r>
      <t>20220105</t>
    </r>
    <r>
      <rPr>
        <sz val="12"/>
        <color theme="1"/>
        <rFont val="ＭＳ Ｐゴシック"/>
        <family val="3"/>
        <charset val="129"/>
        <scheme val="minor"/>
      </rPr>
      <t>의</t>
    </r>
    <r>
      <rPr>
        <sz val="12"/>
        <color theme="1"/>
        <rFont val="ＭＳ Ｐゴシック"/>
        <family val="2"/>
        <scheme val="minor"/>
      </rPr>
      <t xml:space="preserve"> rec_race</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없는데</t>
    </r>
    <r>
      <rPr>
        <sz val="12"/>
        <color theme="1"/>
        <rFont val="ＭＳ Ｐゴシック"/>
        <family val="2"/>
        <scheme val="minor"/>
      </rPr>
      <t xml:space="preserve"> 99080,99083</t>
    </r>
    <r>
      <rPr>
        <sz val="12"/>
        <color theme="1"/>
        <rFont val="ＭＳ Ｐゴシック"/>
        <family val="3"/>
        <charset val="129"/>
        <scheme val="minor"/>
      </rPr>
      <t>의</t>
    </r>
    <r>
      <rPr>
        <sz val="12"/>
        <color theme="1"/>
        <rFont val="ＭＳ Ｐゴシック"/>
        <family val="2"/>
        <scheme val="minor"/>
      </rPr>
      <t xml:space="preserve"> ml_classification</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있다</t>
    </r>
    <r>
      <rPr>
        <sz val="12"/>
        <color theme="1"/>
        <rFont val="ＭＳ Ｐゴシック"/>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</si>
  <si>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</si>
  <si>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ＭＳ Ｐゴシック"/>
        <family val="2"/>
        <scheme val="minor"/>
      </rPr>
      <t xml:space="preserve"> </t>
    </r>
    <r>
      <rPr>
        <strike/>
        <sz val="12"/>
        <color theme="1"/>
        <rFont val="ＭＳ Ｐゴシック"/>
        <family val="3"/>
        <charset val="129"/>
        <scheme val="minor"/>
      </rPr>
      <t>맥스를</t>
    </r>
    <r>
      <rPr>
        <strike/>
        <sz val="12"/>
        <color theme="1"/>
        <rFont val="ＭＳ Ｐゴシック"/>
        <family val="2"/>
        <scheme val="minor"/>
      </rPr>
      <t xml:space="preserve"> </t>
    </r>
    <r>
      <rPr>
        <strike/>
        <sz val="12"/>
        <color theme="1"/>
        <rFont val="ＭＳ Ｐゴシック"/>
        <family val="3"/>
        <charset val="129"/>
        <scheme val="minor"/>
      </rPr>
      <t>직전옺즈</t>
    </r>
    <r>
      <rPr>
        <strike/>
        <sz val="12"/>
        <color theme="1"/>
        <rFont val="ＭＳ Ｐゴシック"/>
        <family val="2"/>
        <scheme val="minor"/>
      </rPr>
      <t xml:space="preserve"> </t>
    </r>
    <r>
      <rPr>
        <strike/>
        <sz val="12"/>
        <color theme="1"/>
        <rFont val="ＭＳ Ｐゴシック"/>
        <family val="3"/>
        <charset val="129"/>
        <scheme val="minor"/>
      </rPr>
      <t>맥스에</t>
    </r>
    <r>
      <rPr>
        <strike/>
        <sz val="12"/>
        <color theme="1"/>
        <rFont val="ＭＳ Ｐゴシック"/>
        <family val="2"/>
        <scheme val="minor"/>
      </rPr>
      <t xml:space="preserve"> </t>
    </r>
    <r>
      <rPr>
        <strike/>
        <sz val="12"/>
        <color theme="1"/>
        <rFont val="ＭＳ Ｐゴシック"/>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</si>
  <si>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</si>
  <si>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</si>
  <si>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</si>
  <si>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</si>
  <si>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</si>
  <si>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</si>
  <si>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</si>
  <si>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</si>
  <si>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</si>
  <si>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</si>
  <si>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</si>
  <si>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</si>
  <si>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</si>
  <si>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</si>
  <si>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</si>
  <si>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</si>
  <si>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</si>
  <si>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</si>
  <si>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</si>
  <si>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</si>
  <si>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</si>
  <si>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</si>
  <si>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</si>
  <si>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</si>
  <si>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</si>
  <si>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</si>
  <si>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</si>
  <si>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</si>
  <si>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</si>
  <si>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ＭＳ Ｐゴシック"/>
        <family val="3"/>
        <charset val="129"/>
        <scheme val="minor"/>
      </rPr>
      <t>재정의</t>
    </r>
    <r>
      <rPr>
        <sz val="12"/>
        <color theme="1"/>
        <rFont val="ＭＳ Ｐゴシック"/>
        <family val="2"/>
        <scheme val="minor"/>
      </rPr>
      <t xml:space="preserve"> </t>
    </r>
    <r>
      <rPr>
        <sz val="12"/>
        <color theme="1"/>
        <rFont val="ＭＳ Ｐゴシック"/>
        <family val="3"/>
        <charset val="129"/>
        <scheme val="minor"/>
      </rPr>
      <t>해서</t>
    </r>
    <r>
      <rPr>
        <sz val="12"/>
        <color theme="1"/>
        <rFont val="ＭＳ Ｐゴシック"/>
        <family val="2"/>
        <scheme val="minor"/>
      </rPr>
      <t xml:space="preserve"> </t>
    </r>
    <r>
      <rPr>
        <sz val="12"/>
        <color theme="1"/>
        <rFont val="ＭＳ Ｐゴシック"/>
        <family val="3"/>
        <charset val="129"/>
        <scheme val="minor"/>
      </rPr>
      <t>재실행</t>
    </r>
    <phoneticPr fontId="7"/>
  </si>
  <si>
    <t>2022/8/18</t>
    <phoneticPr fontId="7"/>
  </si>
  <si>
    <r>
      <t>ml_evaluation_bk5</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백업했다</t>
    </r>
    <r>
      <rPr>
        <sz val="12"/>
        <color theme="1"/>
        <rFont val="ＭＳ Ｐゴシック"/>
        <family val="2"/>
        <scheme val="minor"/>
      </rPr>
      <t>.</t>
    </r>
    <phoneticPr fontId="7"/>
  </si>
  <si>
    <r>
      <t>resultno</t>
    </r>
    <r>
      <rPr>
        <sz val="12"/>
        <color theme="1"/>
        <rFont val="ＭＳ Ｐゴシック"/>
        <family val="3"/>
        <charset val="129"/>
        <scheme val="minor"/>
      </rPr>
      <t>를</t>
    </r>
    <r>
      <rPr>
        <sz val="12"/>
        <color theme="1"/>
        <rFont val="ＭＳ Ｐゴシック"/>
        <family val="2"/>
        <scheme val="minor"/>
      </rPr>
      <t xml:space="preserve"> 5</t>
    </r>
    <r>
      <rPr>
        <sz val="12"/>
        <color theme="1"/>
        <rFont val="ＭＳ Ｐゴシック"/>
        <family val="3"/>
        <charset val="129"/>
        <scheme val="minor"/>
      </rPr>
      <t>자리</t>
    </r>
    <r>
      <rPr>
        <sz val="12"/>
        <color theme="1"/>
        <rFont val="ＭＳ Ｐゴシック"/>
        <family val="2"/>
        <scheme val="minor"/>
      </rPr>
      <t>-&gt;6</t>
    </r>
    <r>
      <rPr>
        <sz val="12"/>
        <color theme="1"/>
        <rFont val="ＭＳ Ｐゴシック"/>
        <family val="3"/>
        <charset val="129"/>
        <scheme val="minor"/>
      </rPr>
      <t>자리로</t>
    </r>
    <r>
      <rPr>
        <sz val="12"/>
        <color theme="1"/>
        <rFont val="ＭＳ Ｐゴシック"/>
        <family val="2"/>
        <scheme val="minor"/>
      </rPr>
      <t xml:space="preserve"> </t>
    </r>
    <r>
      <rPr>
        <sz val="12"/>
        <color theme="1"/>
        <rFont val="ＭＳ Ｐゴシック"/>
        <family val="3"/>
        <charset val="129"/>
        <scheme val="minor"/>
      </rPr>
      <t>확대한다</t>
    </r>
    <r>
      <rPr>
        <sz val="12"/>
        <color theme="1"/>
        <rFont val="ＭＳ Ｐゴシック"/>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</si>
  <si>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</si>
  <si>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</si>
  <si>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</si>
  <si>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</si>
  <si>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</si>
  <si>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</si>
  <si>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</si>
  <si>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</si>
  <si>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</si>
  <si>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</si>
  <si>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</si>
  <si>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</si>
  <si>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</si>
  <si>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</si>
  <si>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</si>
  <si>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</si>
  <si>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</si>
  <si>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</si>
  <si>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</si>
  <si>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</si>
  <si>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</si>
  <si>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</si>
  <si>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</si>
  <si>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ＭＳ Ｐゴシック"/>
        <family val="3"/>
        <charset val="129"/>
        <scheme val="minor"/>
      </rPr>
      <t>의</t>
    </r>
    <r>
      <rPr>
        <sz val="12"/>
        <color theme="1"/>
        <rFont val="ＭＳ Ｐゴシック"/>
        <family val="2"/>
        <scheme val="minor"/>
      </rPr>
      <t xml:space="preserve"> evaluations_id</t>
    </r>
    <r>
      <rPr>
        <sz val="12"/>
        <color theme="1"/>
        <rFont val="ＭＳ Ｐゴシック"/>
        <family val="3"/>
        <charset val="129"/>
        <scheme val="minor"/>
      </rPr>
      <t>필드에</t>
    </r>
    <r>
      <rPr>
        <sz val="12"/>
        <color theme="1"/>
        <rFont val="ＭＳ Ｐゴシック"/>
        <family val="2"/>
        <scheme val="minor"/>
      </rPr>
      <t xml:space="preserve"> </t>
    </r>
    <r>
      <rPr>
        <sz val="12"/>
        <color theme="1"/>
        <rFont val="ＭＳ Ｐゴシック"/>
        <family val="3"/>
        <charset val="129"/>
        <scheme val="minor"/>
      </rPr>
      <t>아래</t>
    </r>
    <r>
      <rPr>
        <sz val="12"/>
        <color theme="1"/>
        <rFont val="ＭＳ Ｐゴシック"/>
        <family val="2"/>
        <scheme val="minor"/>
      </rPr>
      <t xml:space="preserve"> </t>
    </r>
    <r>
      <rPr>
        <sz val="12"/>
        <color theme="1"/>
        <rFont val="ＭＳ Ｐゴシック"/>
        <family val="3"/>
        <charset val="129"/>
        <scheme val="minor"/>
      </rPr>
      <t>내용을</t>
    </r>
    <r>
      <rPr>
        <sz val="12"/>
        <color theme="1"/>
        <rFont val="ＭＳ Ｐゴシック"/>
        <family val="2"/>
        <scheme val="minor"/>
      </rPr>
      <t xml:space="preserve"> </t>
    </r>
    <r>
      <rPr>
        <sz val="12"/>
        <color theme="1"/>
        <rFont val="ＭＳ Ｐゴシック"/>
        <family val="3"/>
        <charset val="129"/>
        <scheme val="minor"/>
      </rPr>
      <t>업데이트</t>
    </r>
    <r>
      <rPr>
        <sz val="12"/>
        <color theme="1"/>
        <rFont val="ＭＳ Ｐゴシック"/>
        <family val="2"/>
        <scheme val="minor"/>
      </rPr>
      <t xml:space="preserve"> </t>
    </r>
    <r>
      <rPr>
        <sz val="12"/>
        <color theme="1"/>
        <rFont val="ＭＳ Ｐゴシック"/>
        <family val="3"/>
        <charset val="129"/>
        <scheme val="minor"/>
      </rPr>
      <t>핸다</t>
    </r>
    <phoneticPr fontId="7"/>
  </si>
  <si>
    <t>3_default_ip_10</t>
    <phoneticPr fontId="7"/>
  </si>
  <si>
    <t xml:space="preserve">&gt; </t>
    <phoneticPr fontId="7"/>
  </si>
  <si>
    <r>
      <t>simul1_3 pr</t>
    </r>
    <r>
      <rPr>
        <sz val="12"/>
        <color theme="1"/>
        <rFont val="ＭＳ Ｐゴシック"/>
        <family val="3"/>
        <charset val="129"/>
        <scheme val="minor"/>
      </rPr>
      <t>계산방법</t>
    </r>
    <r>
      <rPr>
        <sz val="12"/>
        <color theme="1"/>
        <rFont val="ＭＳ Ｐゴシック"/>
        <family val="2"/>
        <scheme val="minor"/>
      </rPr>
      <t xml:space="preserve">  </t>
    </r>
    <r>
      <rPr>
        <sz val="12"/>
        <color theme="1"/>
        <rFont val="ＭＳ Ｐゴシック"/>
        <family val="3"/>
        <charset val="129"/>
        <scheme val="minor"/>
      </rPr>
      <t>그레이드</t>
    </r>
    <r>
      <rPr>
        <sz val="12"/>
        <color theme="1"/>
        <rFont val="ＭＳ Ｐゴシック"/>
        <family val="2"/>
        <scheme val="minor"/>
      </rPr>
      <t xml:space="preserve">  </t>
    </r>
    <r>
      <rPr>
        <sz val="12"/>
        <color theme="1"/>
        <rFont val="ＭＳ Ｐゴシック"/>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</si>
  <si>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</si>
  <si>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</si>
  <si>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</si>
  <si>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</si>
  <si>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</si>
  <si>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</si>
  <si>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</si>
  <si>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</si>
  <si>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</si>
  <si>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</si>
  <si>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</si>
  <si>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</si>
  <si>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</si>
  <si>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</si>
  <si>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</si>
  <si>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</si>
  <si>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</si>
  <si>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</si>
  <si>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</si>
  <si>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</si>
  <si>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</si>
  <si>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</si>
  <si>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</si>
  <si>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</si>
  <si>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</si>
  <si>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</si>
  <si>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</si>
  <si>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</si>
  <si>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</si>
  <si>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</si>
  <si>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</si>
  <si>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</si>
  <si>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</si>
  <si>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</si>
  <si>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</si>
  <si>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</si>
  <si>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</si>
  <si>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</si>
  <si>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</si>
  <si>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</si>
  <si>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</si>
  <si>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</si>
  <si>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</si>
  <si>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</si>
  <si>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</si>
  <si>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</si>
  <si>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</si>
  <si>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</si>
  <si>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</si>
  <si>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</si>
  <si>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</si>
  <si>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</si>
  <si>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</si>
  <si>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</si>
  <si>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</si>
  <si>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</si>
  <si>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</si>
  <si>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</si>
  <si>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</si>
  <si>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</si>
  <si>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</si>
  <si>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</si>
  <si>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</si>
  <si>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</si>
  <si>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</si>
  <si>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</si>
  <si>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</si>
  <si>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</si>
  <si>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</si>
  <si>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</si>
  <si>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</si>
  <si>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</si>
  <si>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</si>
  <si>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</si>
  <si>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</si>
  <si>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</si>
  <si>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</si>
  <si>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</si>
  <si>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</si>
  <si>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</si>
  <si>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</si>
  <si>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</si>
  <si>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</si>
  <si>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</si>
  <si>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</si>
  <si>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</si>
  <si>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</si>
  <si>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</si>
  <si>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</si>
  <si>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</si>
  <si>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</si>
  <si>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</si>
  <si>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</si>
  <si>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</si>
  <si>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</si>
  <si>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</si>
  <si>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</si>
  <si>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</si>
  <si>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ＭＳ Ｐゴシック"/>
        <family val="3"/>
        <charset val="129"/>
        <scheme val="minor"/>
      </rPr>
      <t>로</t>
    </r>
    <r>
      <rPr>
        <sz val="12"/>
        <color rgb="FFFF0000"/>
        <rFont val="ＭＳ Ｐゴシック"/>
        <family val="2"/>
        <scheme val="minor"/>
      </rPr>
      <t xml:space="preserve"> </t>
    </r>
    <r>
      <rPr>
        <sz val="12"/>
        <color rgb="FFFF0000"/>
        <rFont val="ＭＳ Ｐゴシック"/>
        <family val="3"/>
        <charset val="129"/>
        <scheme val="minor"/>
      </rPr>
      <t>작성한</t>
    </r>
    <r>
      <rPr>
        <sz val="12"/>
        <color rgb="FFFF0000"/>
        <rFont val="ＭＳ Ｐゴシック"/>
        <family val="2"/>
        <scheme val="minor"/>
      </rPr>
      <t xml:space="preserve"> simul1_***</t>
    </r>
    <r>
      <rPr>
        <sz val="12"/>
        <color rgb="FFFF0000"/>
        <rFont val="ＭＳ Ｐゴシック"/>
        <family val="3"/>
        <charset val="129"/>
        <scheme val="minor"/>
      </rPr>
      <t>데이터가</t>
    </r>
    <r>
      <rPr>
        <sz val="12"/>
        <color rgb="FFFF0000"/>
        <rFont val="ＭＳ Ｐゴシック"/>
        <family val="2"/>
        <scheme val="minor"/>
      </rPr>
      <t xml:space="preserve"> </t>
    </r>
    <r>
      <rPr>
        <sz val="12"/>
        <color rgb="FFFF0000"/>
        <rFont val="ＭＳ Ｐゴシック"/>
        <family val="3"/>
        <charset val="129"/>
        <scheme val="minor"/>
      </rPr>
      <t>오류이다</t>
    </r>
    <r>
      <rPr>
        <sz val="12"/>
        <color rgb="FFFF0000"/>
        <rFont val="ＭＳ Ｐゴシック"/>
        <family val="2"/>
        <scheme val="minor"/>
      </rPr>
      <t>.  result_type1, 11</t>
    </r>
    <r>
      <rPr>
        <sz val="12"/>
        <color rgb="FFFF0000"/>
        <rFont val="ＭＳ Ｐゴシック"/>
        <family val="3"/>
        <charset val="129"/>
        <scheme val="minor"/>
      </rPr>
      <t>이</t>
    </r>
    <r>
      <rPr>
        <sz val="12"/>
        <color rgb="FFFF0000"/>
        <rFont val="ＭＳ Ｐゴシック"/>
        <family val="2"/>
        <scheme val="minor"/>
      </rPr>
      <t xml:space="preserve"> </t>
    </r>
    <r>
      <rPr>
        <sz val="12"/>
        <color rgb="FFFF0000"/>
        <rFont val="ＭＳ Ｐゴシック"/>
        <family val="3"/>
        <charset val="129"/>
        <scheme val="minor"/>
      </rPr>
      <t>이미</t>
    </r>
    <r>
      <rPr>
        <sz val="12"/>
        <color rgb="FFFF0000"/>
        <rFont val="ＭＳ Ｐゴシック"/>
        <family val="2"/>
        <scheme val="minor"/>
      </rPr>
      <t xml:space="preserve"> 8</t>
    </r>
    <r>
      <rPr>
        <sz val="12"/>
        <color rgb="FFFF0000"/>
        <rFont val="ＭＳ Ｐゴシック"/>
        <family val="3"/>
        <charset val="129"/>
        <scheme val="minor"/>
      </rPr>
      <t>개월을</t>
    </r>
    <r>
      <rPr>
        <sz val="12"/>
        <color rgb="FFFF0000"/>
        <rFont val="ＭＳ Ｐゴシック"/>
        <family val="2"/>
        <scheme val="minor"/>
      </rPr>
      <t xml:space="preserve"> </t>
    </r>
    <r>
      <rPr>
        <sz val="12"/>
        <color rgb="FFFF0000"/>
        <rFont val="ＭＳ Ｐゴシック"/>
        <family val="3"/>
        <charset val="129"/>
        <scheme val="minor"/>
      </rPr>
      <t>전제로</t>
    </r>
    <r>
      <rPr>
        <sz val="12"/>
        <color rgb="FFFF0000"/>
        <rFont val="ＭＳ Ｐゴシック"/>
        <family val="2"/>
        <scheme val="minor"/>
      </rPr>
      <t xml:space="preserve"> </t>
    </r>
    <r>
      <rPr>
        <sz val="12"/>
        <color rgb="FFFF0000"/>
        <rFont val="ＭＳ Ｐゴシック"/>
        <family val="3"/>
        <charset val="129"/>
        <scheme val="minor"/>
      </rPr>
      <t>만들어져있다</t>
    </r>
    <r>
      <rPr>
        <sz val="12"/>
        <color rgb="FFFF0000"/>
        <rFont val="ＭＳ Ｐゴシック"/>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</si>
  <si>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</si>
  <si>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</si>
  <si>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</si>
  <si>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</si>
  <si>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</si>
  <si>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ＭＳ Ｐゴシック"/>
        <family val="2"/>
        <scheme val="minor"/>
      </rPr>
      <t xml:space="preserve"> result_config5</t>
    </r>
    <r>
      <rPr>
        <sz val="12"/>
        <color rgb="FFFF0000"/>
        <rFont val="ＭＳ Ｐゴシック"/>
        <family val="3"/>
        <charset val="129"/>
        <scheme val="minor"/>
      </rPr>
      <t>로</t>
    </r>
    <r>
      <rPr>
        <sz val="12"/>
        <color rgb="FFFF0000"/>
        <rFont val="ＭＳ Ｐゴシック"/>
        <family val="2"/>
        <scheme val="minor"/>
      </rPr>
      <t xml:space="preserve"> </t>
    </r>
    <r>
      <rPr>
        <sz val="12"/>
        <color rgb="FFFF0000"/>
        <rFont val="ＭＳ Ｐゴシック"/>
        <family val="3"/>
        <charset val="129"/>
        <scheme val="minor"/>
      </rPr>
      <t>복사해서</t>
    </r>
    <r>
      <rPr>
        <sz val="12"/>
        <color rgb="FFFF0000"/>
        <rFont val="ＭＳ Ｐゴシック"/>
        <family val="2"/>
        <scheme val="minor"/>
      </rPr>
      <t xml:space="preserve"> </t>
    </r>
    <r>
      <rPr>
        <sz val="12"/>
        <color rgb="FFFF0000"/>
        <rFont val="ＭＳ Ｐゴシック"/>
        <family val="3"/>
        <charset val="129"/>
        <scheme val="minor"/>
      </rPr>
      <t>재생성한다</t>
    </r>
    <r>
      <rPr>
        <sz val="12"/>
        <color rgb="FFFF0000"/>
        <rFont val="ＭＳ Ｐゴシック"/>
        <family val="2"/>
        <scheme val="minor"/>
      </rPr>
      <t xml:space="preserve">.  </t>
    </r>
    <r>
      <rPr>
        <sz val="12"/>
        <color rgb="FFFF0000"/>
        <rFont val="ＭＳ Ｐゴシック"/>
        <family val="3"/>
        <charset val="129"/>
        <scheme val="minor"/>
      </rPr>
      <t>모델은</t>
    </r>
    <r>
      <rPr>
        <sz val="12"/>
        <color rgb="FFFF0000"/>
        <rFont val="ＭＳ Ｐゴシック"/>
        <family val="2"/>
        <scheme val="minor"/>
      </rPr>
      <t xml:space="preserve"> 100</t>
    </r>
    <r>
      <rPr>
        <sz val="12"/>
        <color rgb="FFFF0000"/>
        <rFont val="ＭＳ Ｐゴシック"/>
        <family val="3"/>
        <charset val="129"/>
        <scheme val="minor"/>
      </rPr>
      <t>만으로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 FIH</t>
    </r>
    <r>
      <rPr>
        <sz val="12"/>
        <color rgb="FFFF0000"/>
        <rFont val="ＭＳ Ｐゴシック"/>
        <family val="3"/>
        <charset val="129"/>
        <scheme val="minor"/>
      </rPr>
      <t>만</t>
    </r>
    <r>
      <rPr>
        <sz val="12"/>
        <color rgb="FFFF0000"/>
        <rFont val="ＭＳ Ｐゴシック"/>
        <family val="2"/>
        <scheme val="minor"/>
      </rPr>
      <t xml:space="preserve"> </t>
    </r>
    <r>
      <rPr>
        <sz val="12"/>
        <color rgb="FFFF0000"/>
        <rFont val="ＭＳ Ｐゴシック"/>
        <family val="3"/>
        <charset val="129"/>
        <scheme val="minor"/>
      </rPr>
      <t>작성한다</t>
    </r>
    <r>
      <rPr>
        <sz val="12"/>
        <color rgb="FFFF0000"/>
        <rFont val="ＭＳ Ｐゴシック"/>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</si>
  <si>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</si>
  <si>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</si>
  <si>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</si>
  <si>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</si>
  <si>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</si>
  <si>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ＭＳ Ｐゴシック"/>
        <family val="3"/>
        <charset val="129"/>
        <scheme val="minor"/>
      </rPr>
      <t>실행했으나</t>
    </r>
    <r>
      <rPr>
        <sz val="12"/>
        <color theme="1"/>
        <rFont val="ＭＳ Ｐゴシック"/>
        <family val="2"/>
        <scheme val="minor"/>
      </rPr>
      <t xml:space="preserve"> </t>
    </r>
    <r>
      <rPr>
        <sz val="12"/>
        <color theme="1"/>
        <rFont val="ＭＳ Ｐゴシック"/>
        <family val="3"/>
        <charset val="129"/>
        <scheme val="minor"/>
      </rPr>
      <t>번호를</t>
    </r>
    <r>
      <rPr>
        <sz val="12"/>
        <color theme="1"/>
        <rFont val="ＭＳ Ｐゴシック"/>
        <family val="2"/>
        <scheme val="minor"/>
      </rPr>
      <t xml:space="preserve"> </t>
    </r>
    <r>
      <rPr>
        <sz val="12"/>
        <color theme="1"/>
        <rFont val="ＭＳ Ｐゴシック"/>
        <family val="3"/>
        <charset val="129"/>
        <scheme val="minor"/>
      </rPr>
      <t>잘못매겼다</t>
    </r>
    <r>
      <rPr>
        <sz val="12"/>
        <color theme="1"/>
        <rFont val="ＭＳ Ｐゴシック"/>
        <family val="2"/>
        <scheme val="minor"/>
      </rPr>
      <t>. DB</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저장되지</t>
    </r>
    <r>
      <rPr>
        <sz val="12"/>
        <color theme="1"/>
        <rFont val="ＭＳ Ｐゴシック"/>
        <family val="2"/>
        <scheme val="minor"/>
      </rPr>
      <t xml:space="preserve"> </t>
    </r>
    <r>
      <rPr>
        <sz val="12"/>
        <color theme="1"/>
        <rFont val="ＭＳ Ｐゴシック"/>
        <family val="3"/>
        <charset val="129"/>
        <scheme val="minor"/>
      </rPr>
      <t>않았고</t>
    </r>
    <r>
      <rPr>
        <sz val="12"/>
        <color theme="1"/>
        <rFont val="ＭＳ Ｐゴシック"/>
        <family val="2"/>
        <scheme val="minor"/>
      </rPr>
      <t xml:space="preserve"> graph</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생성되었다</t>
    </r>
    <r>
      <rPr>
        <sz val="12"/>
        <color theme="1"/>
        <rFont val="ＭＳ Ｐゴシック"/>
        <family val="2"/>
        <scheme val="minor"/>
      </rPr>
      <t>.</t>
    </r>
    <phoneticPr fontId="7"/>
  </si>
  <si>
    <r>
      <t>&gt; graph</t>
    </r>
    <r>
      <rPr>
        <sz val="12"/>
        <color theme="1"/>
        <rFont val="ＭＳ Ｐゴシック"/>
        <family val="3"/>
        <charset val="129"/>
        <scheme val="minor"/>
      </rPr>
      <t>는</t>
    </r>
    <r>
      <rPr>
        <sz val="12"/>
        <color theme="1"/>
        <rFont val="ＭＳ Ｐゴシック"/>
        <family val="2"/>
        <scheme val="minor"/>
      </rPr>
      <t xml:space="preserve"> result_6</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백업하였다</t>
    </r>
    <r>
      <rPr>
        <sz val="12"/>
        <color theme="1"/>
        <rFont val="ＭＳ Ｐゴシック"/>
        <family val="2"/>
        <scheme val="minor"/>
      </rPr>
      <t>.</t>
    </r>
    <phoneticPr fontId="7"/>
  </si>
  <si>
    <r>
      <t xml:space="preserve">&gt; </t>
    </r>
    <r>
      <rPr>
        <sz val="12"/>
        <color theme="1"/>
        <rFont val="ＭＳ Ｐゴシック"/>
        <family val="3"/>
        <charset val="129"/>
        <scheme val="minor"/>
      </rPr>
      <t>번호</t>
    </r>
    <r>
      <rPr>
        <sz val="12"/>
        <color theme="1"/>
        <rFont val="ＭＳ Ｐゴシック"/>
        <family val="2"/>
        <scheme val="minor"/>
      </rPr>
      <t xml:space="preserve"> </t>
    </r>
    <r>
      <rPr>
        <sz val="12"/>
        <color theme="1"/>
        <rFont val="ＭＳ Ｐゴシック"/>
        <family val="3"/>
        <charset val="129"/>
        <scheme val="minor"/>
      </rPr>
      <t>다시매겨서</t>
    </r>
    <r>
      <rPr>
        <sz val="12"/>
        <color theme="1"/>
        <rFont val="ＭＳ Ｐゴシック"/>
        <family val="2"/>
        <scheme val="minor"/>
      </rPr>
      <t xml:space="preserve"> result_config.xlsx#result</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DB</t>
    </r>
    <r>
      <rPr>
        <sz val="12"/>
        <color theme="1"/>
        <rFont val="ＭＳ Ｐゴシック"/>
        <family val="3"/>
        <charset val="129"/>
        <scheme val="minor"/>
      </rPr>
      <t>생성하고</t>
    </r>
    <r>
      <rPr>
        <sz val="12"/>
        <color theme="1"/>
        <rFont val="ＭＳ Ｐゴシック"/>
        <family val="2"/>
        <scheme val="minor"/>
      </rPr>
      <t xml:space="preserve"> graph</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생성하지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7"/>
  </si>
  <si>
    <r>
      <t>모델</t>
    </r>
    <r>
      <rPr>
        <sz val="12"/>
        <color theme="1"/>
        <rFont val="ＭＳ Ｐゴシック"/>
        <family val="2"/>
        <scheme val="minor"/>
      </rPr>
      <t xml:space="preserve"> 100</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2N,3M,2M,3N</t>
    </r>
    <r>
      <rPr>
        <sz val="12"/>
        <color theme="1"/>
        <rFont val="ＭＳ Ｐゴシック"/>
        <family val="3"/>
        <charset val="129"/>
        <scheme val="minor"/>
      </rPr>
      <t>을</t>
    </r>
    <r>
      <rPr>
        <sz val="12"/>
        <color theme="1"/>
        <rFont val="ＭＳ Ｐゴシック"/>
        <family val="2"/>
        <scheme val="minor"/>
      </rPr>
      <t xml:space="preserve"> result</t>
    </r>
    <r>
      <rPr>
        <sz val="12"/>
        <color theme="1"/>
        <rFont val="ＭＳ Ｐゴシック"/>
        <family val="3"/>
        <charset val="129"/>
        <scheme val="minor"/>
      </rPr>
      <t>생성하려했다</t>
    </r>
    <r>
      <rPr>
        <sz val="12"/>
        <color theme="1"/>
        <rFont val="ＭＳ Ｐゴシック"/>
        <family val="2"/>
        <scheme val="minor"/>
      </rPr>
      <t>. (</t>
    </r>
    <r>
      <rPr>
        <sz val="12"/>
        <color theme="1"/>
        <rFont val="ＭＳ Ｐゴシック"/>
        <family val="3"/>
        <charset val="129"/>
        <scheme val="minor"/>
      </rPr>
      <t>사무실에서</t>
    </r>
    <r>
      <rPr>
        <sz val="12"/>
        <color theme="1"/>
        <rFont val="ＭＳ Ｐゴシック"/>
        <family val="2"/>
        <scheme val="minor"/>
      </rPr>
      <t xml:space="preserve"> </t>
    </r>
    <r>
      <rPr>
        <sz val="12"/>
        <color theme="1"/>
        <rFont val="ＭＳ Ｐゴシック"/>
        <family val="3"/>
        <charset val="129"/>
        <scheme val="minor"/>
      </rPr>
      <t>작업하여</t>
    </r>
    <r>
      <rPr>
        <sz val="12"/>
        <color theme="1"/>
        <rFont val="ＭＳ Ｐゴシック"/>
        <family val="2"/>
        <scheme val="minor"/>
      </rPr>
      <t xml:space="preserve"> </t>
    </r>
    <r>
      <rPr>
        <sz val="12"/>
        <color theme="1"/>
        <rFont val="ＭＳ Ｐゴシック"/>
        <family val="3"/>
        <charset val="129"/>
        <scheme val="minor"/>
      </rPr>
      <t>실수했다</t>
    </r>
    <r>
      <rPr>
        <sz val="12"/>
        <color theme="1"/>
        <rFont val="ＭＳ Ｐゴシック"/>
        <family val="2"/>
        <scheme val="minor"/>
      </rPr>
      <t>)</t>
    </r>
    <phoneticPr fontId="7"/>
  </si>
  <si>
    <r>
      <t>&gt; 1243~1439</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잘못</t>
    </r>
    <r>
      <rPr>
        <sz val="12"/>
        <color theme="1"/>
        <rFont val="ＭＳ Ｐゴシック"/>
        <family val="2"/>
        <scheme val="minor"/>
      </rPr>
      <t xml:space="preserve"> </t>
    </r>
    <r>
      <rPr>
        <sz val="12"/>
        <color theme="1"/>
        <rFont val="ＭＳ Ｐゴシック"/>
        <family val="3"/>
        <charset val="129"/>
        <scheme val="minor"/>
      </rPr>
      <t>실행하였다</t>
    </r>
    <r>
      <rPr>
        <sz val="12"/>
        <color theme="1"/>
        <rFont val="ＭＳ Ｐゴシック"/>
        <family val="2"/>
        <scheme val="minor"/>
      </rPr>
      <t>.</t>
    </r>
    <phoneticPr fontId="7"/>
  </si>
  <si>
    <r>
      <t>result</t>
    </r>
    <r>
      <rPr>
        <sz val="12"/>
        <color rgb="FFFF0000"/>
        <rFont val="ＭＳ Ｐゴシック"/>
        <family val="3"/>
        <charset val="129"/>
        <scheme val="minor"/>
      </rPr>
      <t>는</t>
    </r>
    <r>
      <rPr>
        <sz val="12"/>
        <color rgb="FFFF0000"/>
        <rFont val="ＭＳ Ｐゴシック"/>
        <family val="2"/>
        <scheme val="minor"/>
      </rPr>
      <t xml:space="preserve"> result_config.xlsx</t>
    </r>
    <r>
      <rPr>
        <sz val="12"/>
        <color rgb="FFFF0000"/>
        <rFont val="ＭＳ Ｐゴシック"/>
        <family val="3"/>
        <charset val="129"/>
        <scheme val="minor"/>
      </rPr>
      <t>에만</t>
    </r>
    <r>
      <rPr>
        <sz val="12"/>
        <color rgb="FFFF0000"/>
        <rFont val="ＭＳ Ｐゴシック"/>
        <family val="2"/>
        <scheme val="minor"/>
      </rPr>
      <t xml:space="preserve"> </t>
    </r>
    <r>
      <rPr>
        <sz val="12"/>
        <color rgb="FFFF0000"/>
        <rFont val="ＭＳ Ｐゴシック"/>
        <family val="3"/>
        <charset val="129"/>
        <scheme val="minor"/>
      </rPr>
      <t>정의해서</t>
    </r>
    <r>
      <rPr>
        <sz val="12"/>
        <color rgb="FFFF0000"/>
        <rFont val="ＭＳ Ｐゴシック"/>
        <family val="2"/>
        <scheme val="minor"/>
      </rPr>
      <t xml:space="preserve"> </t>
    </r>
    <r>
      <rPr>
        <sz val="12"/>
        <color rgb="FFFF0000"/>
        <rFont val="ＭＳ Ｐゴシック"/>
        <family val="3"/>
        <charset val="129"/>
        <scheme val="minor"/>
      </rPr>
      <t>실행할</t>
    </r>
    <r>
      <rPr>
        <sz val="12"/>
        <color rgb="FFFF0000"/>
        <rFont val="ＭＳ Ｐゴシック"/>
        <family val="2"/>
        <scheme val="minor"/>
      </rPr>
      <t xml:space="preserve"> </t>
    </r>
    <r>
      <rPr>
        <sz val="12"/>
        <color rgb="FFFF0000"/>
        <rFont val="ＭＳ Ｐゴシック"/>
        <family val="3"/>
        <charset val="129"/>
        <scheme val="minor"/>
      </rPr>
      <t>것</t>
    </r>
    <phoneticPr fontId="7"/>
  </si>
  <si>
    <r>
      <t>&gt; ml_evaluation</t>
    </r>
    <r>
      <rPr>
        <sz val="12"/>
        <color theme="1"/>
        <rFont val="ＭＳ Ｐゴシック"/>
        <family val="3"/>
        <charset val="129"/>
        <scheme val="minor"/>
      </rPr>
      <t>에는</t>
    </r>
    <r>
      <rPr>
        <sz val="12"/>
        <color theme="1"/>
        <rFont val="ＭＳ Ｐゴシック"/>
        <family val="2"/>
        <scheme val="minor"/>
      </rPr>
      <t xml:space="preserve"> </t>
    </r>
    <r>
      <rPr>
        <sz val="12"/>
        <color theme="1"/>
        <rFont val="ＭＳ Ｐゴシック"/>
        <family val="3"/>
        <charset val="129"/>
        <scheme val="minor"/>
      </rPr>
      <t>저장되어버려서</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복구하였다</t>
    </r>
    <r>
      <rPr>
        <sz val="12"/>
        <color theme="1"/>
        <rFont val="ＭＳ Ｐゴシック"/>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</si>
  <si>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</si>
  <si>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</si>
  <si>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</si>
  <si>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</si>
  <si>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</si>
  <si>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</si>
  <si>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</si>
  <si>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</si>
  <si>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</si>
  <si>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ＭＳ Ｐゴシック"/>
        <family val="3"/>
        <charset val="129"/>
        <scheme val="minor"/>
      </rPr>
      <t>실행하다</t>
    </r>
    <r>
      <rPr>
        <sz val="12"/>
        <color rgb="FFFF0000"/>
        <rFont val="ＭＳ Ｐゴシック"/>
        <family val="2"/>
        <scheme val="minor"/>
      </rPr>
      <t xml:space="preserve"> </t>
    </r>
    <r>
      <rPr>
        <sz val="12"/>
        <color rgb="FFFF0000"/>
        <rFont val="ＭＳ Ｐゴシック"/>
        <family val="3"/>
        <charset val="129"/>
        <scheme val="minor"/>
      </rPr>
      <t>너무</t>
    </r>
    <r>
      <rPr>
        <sz val="12"/>
        <color rgb="FFFF0000"/>
        <rFont val="ＭＳ Ｐゴシック"/>
        <family val="2"/>
        <scheme val="minor"/>
      </rPr>
      <t xml:space="preserve"> </t>
    </r>
    <r>
      <rPr>
        <sz val="12"/>
        <color rgb="FFFF0000"/>
        <rFont val="ＭＳ Ｐゴシック"/>
        <family val="3"/>
        <charset val="129"/>
        <scheme val="minor"/>
      </rPr>
      <t>오래걸려서</t>
    </r>
    <r>
      <rPr>
        <sz val="12"/>
        <color rgb="FFFF0000"/>
        <rFont val="ＭＳ Ｐゴシック"/>
        <family val="2"/>
        <scheme val="minor"/>
      </rPr>
      <t xml:space="preserve"> </t>
    </r>
    <r>
      <rPr>
        <sz val="12"/>
        <color rgb="FFFF0000"/>
        <rFont val="ＭＳ Ｐゴシック"/>
        <family val="3"/>
        <charset val="129"/>
        <scheme val="minor"/>
      </rPr>
      <t>중도에서</t>
    </r>
    <r>
      <rPr>
        <sz val="12"/>
        <color rgb="FFFF0000"/>
        <rFont val="ＭＳ Ｐゴシック"/>
        <family val="2"/>
        <scheme val="minor"/>
      </rPr>
      <t xml:space="preserve"> </t>
    </r>
    <r>
      <rPr>
        <sz val="12"/>
        <color rgb="FFFF0000"/>
        <rFont val="ＭＳ Ｐゴシック"/>
        <family val="3"/>
        <charset val="129"/>
        <scheme val="minor"/>
      </rPr>
      <t>멈췄다</t>
    </r>
    <r>
      <rPr>
        <sz val="12"/>
        <color rgb="FFFF0000"/>
        <rFont val="ＭＳ Ｐゴシック"/>
        <family val="2"/>
        <scheme val="minor"/>
      </rPr>
      <t>. 2N, 3M</t>
    </r>
    <r>
      <rPr>
        <sz val="12"/>
        <color rgb="FFFF0000"/>
        <rFont val="ＭＳ Ｐゴシック"/>
        <family val="3"/>
        <charset val="129"/>
        <scheme val="minor"/>
      </rPr>
      <t>이</t>
    </r>
    <r>
      <rPr>
        <sz val="12"/>
        <color rgb="FFFF0000"/>
        <rFont val="ＭＳ Ｐゴシック"/>
        <family val="2"/>
        <scheme val="minor"/>
      </rPr>
      <t xml:space="preserve"> </t>
    </r>
    <r>
      <rPr>
        <sz val="12"/>
        <color rgb="FFFF0000"/>
        <rFont val="ＭＳ Ｐゴシック"/>
        <family val="3"/>
        <charset val="129"/>
        <scheme val="minor"/>
      </rPr>
      <t>의미있어보이고</t>
    </r>
    <r>
      <rPr>
        <sz val="12"/>
        <color rgb="FFFF0000"/>
        <rFont val="ＭＳ Ｐゴシック"/>
        <family val="2"/>
        <scheme val="minor"/>
      </rPr>
      <t xml:space="preserve"> 3P, 3R, 3U</t>
    </r>
    <r>
      <rPr>
        <sz val="12"/>
        <color rgb="FFFF0000"/>
        <rFont val="ＭＳ Ｐゴシック"/>
        <family val="3"/>
        <charset val="129"/>
        <scheme val="minor"/>
      </rPr>
      <t>는</t>
    </r>
    <r>
      <rPr>
        <sz val="12"/>
        <color rgb="FFFF0000"/>
        <rFont val="ＭＳ Ｐゴシック"/>
        <family val="2"/>
        <scheme val="minor"/>
      </rPr>
      <t xml:space="preserve"> </t>
    </r>
    <r>
      <rPr>
        <sz val="12"/>
        <color rgb="FFFF0000"/>
        <rFont val="ＭＳ Ｐゴシック"/>
        <family val="3"/>
        <charset val="129"/>
        <scheme val="minor"/>
      </rPr>
      <t>일단</t>
    </r>
    <r>
      <rPr>
        <sz val="12"/>
        <color rgb="FFFF0000"/>
        <rFont val="ＭＳ Ｐゴシック"/>
        <family val="2"/>
        <scheme val="minor"/>
      </rPr>
      <t xml:space="preserve"> </t>
    </r>
    <r>
      <rPr>
        <sz val="12"/>
        <color rgb="FFFF0000"/>
        <rFont val="ＭＳ Ｐゴシック"/>
        <family val="3"/>
        <charset val="129"/>
        <scheme val="minor"/>
      </rPr>
      <t>무시하자</t>
    </r>
    <r>
      <rPr>
        <sz val="12"/>
        <color rgb="FFFF0000"/>
        <rFont val="ＭＳ Ｐゴシック"/>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</si>
  <si>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</si>
  <si>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</si>
  <si>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</si>
  <si>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</si>
  <si>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</si>
  <si>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</si>
  <si>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</si>
  <si>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ＭＳ Ｐゴシック"/>
        <family val="3"/>
        <charset val="129"/>
        <scheme val="minor"/>
      </rPr>
      <t>재생성</t>
    </r>
    <phoneticPr fontId="7"/>
  </si>
  <si>
    <r>
      <t xml:space="preserve">test_(22) </t>
    </r>
    <r>
      <rPr>
        <sz val="12"/>
        <color theme="1"/>
        <rFont val="ＭＳ Ｐゴシック"/>
        <family val="3"/>
        <charset val="129"/>
        <scheme val="minor"/>
      </rPr>
      <t>그래프재생성</t>
    </r>
    <phoneticPr fontId="7"/>
  </si>
  <si>
    <t>simul1_23_FIH DB재생성</t>
    <phoneticPr fontId="7"/>
  </si>
  <si>
    <t>simul1_25_FIH DB재생성</t>
    <phoneticPr fontId="7"/>
  </si>
  <si>
    <r>
      <t>test_(25) DB</t>
    </r>
    <r>
      <rPr>
        <sz val="12"/>
        <color theme="1"/>
        <rFont val="ＭＳ Ｐゴシック"/>
        <family val="3"/>
        <charset val="129"/>
        <scheme val="minor"/>
      </rPr>
      <t>재생성</t>
    </r>
    <phoneticPr fontId="7"/>
  </si>
  <si>
    <r>
      <t>test_(23) DB</t>
    </r>
    <r>
      <rPr>
        <sz val="12"/>
        <color theme="1"/>
        <rFont val="ＭＳ Ｐゴシック"/>
        <family val="3"/>
        <charset val="129"/>
        <scheme val="minor"/>
      </rPr>
      <t>재생성</t>
    </r>
    <phoneticPr fontId="7"/>
  </si>
  <si>
    <r>
      <t>[ml, range, bork]_evaluationd</t>
    </r>
    <r>
      <rPr>
        <sz val="12"/>
        <color theme="1"/>
        <rFont val="ＭＳ Ｐゴシック"/>
        <family val="3"/>
        <charset val="129"/>
        <scheme val="minor"/>
      </rPr>
      <t>의</t>
    </r>
    <r>
      <rPr>
        <sz val="12"/>
        <color theme="1"/>
        <rFont val="ＭＳ Ｐゴシック"/>
        <family val="2"/>
        <scheme val="minor"/>
      </rPr>
      <t xml:space="preserve"> evaluations_id</t>
    </r>
    <r>
      <rPr>
        <sz val="12"/>
        <color theme="1"/>
        <rFont val="ＭＳ Ｐゴシック"/>
        <family val="3"/>
        <charset val="129"/>
        <scheme val="minor"/>
      </rPr>
      <t>를</t>
    </r>
    <r>
      <rPr>
        <sz val="12"/>
        <color theme="1"/>
        <rFont val="ＭＳ Ｐゴシック"/>
        <family val="2"/>
        <scheme val="minor"/>
      </rPr>
      <t xml:space="preserve"> DB</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삽입하기위해</t>
    </r>
    <phoneticPr fontId="7"/>
  </si>
  <si>
    <r>
      <t>EvaluationSimul2Loade</t>
    </r>
    <r>
      <rPr>
        <sz val="12"/>
        <color theme="1"/>
        <rFont val="ＭＳ Ｐゴシック"/>
        <family val="3"/>
        <charset val="129"/>
        <scheme val="minor"/>
      </rPr>
      <t>에서</t>
    </r>
    <r>
      <rPr>
        <sz val="12"/>
        <color theme="1"/>
        <rFont val="ＭＳ Ｐゴシック"/>
        <family val="2"/>
        <scheme val="minor"/>
      </rPr>
      <t xml:space="preserve"> db has nodata</t>
    </r>
    <r>
      <rPr>
        <sz val="12"/>
        <color theme="1"/>
        <rFont val="ＭＳ Ｐゴシック"/>
        <family val="3"/>
        <charset val="129"/>
        <scheme val="minor"/>
      </rPr>
      <t>인</t>
    </r>
    <r>
      <rPr>
        <sz val="12"/>
        <color theme="1"/>
        <rFont val="ＭＳ Ｐゴシック"/>
        <family val="2"/>
        <scheme val="minor"/>
      </rPr>
      <t xml:space="preserve"> </t>
    </r>
    <r>
      <rPr>
        <sz val="12"/>
        <color theme="1"/>
        <rFont val="ＭＳ Ｐゴシック"/>
        <family val="3"/>
        <charset val="129"/>
        <scheme val="minor"/>
      </rPr>
      <t>경우</t>
    </r>
    <r>
      <rPr>
        <sz val="12"/>
        <color theme="1"/>
        <rFont val="ＭＳ Ｐゴシック"/>
        <family val="2"/>
        <scheme val="minor"/>
      </rPr>
      <t xml:space="preserve"> </t>
    </r>
    <r>
      <rPr>
        <sz val="12"/>
        <color theme="1"/>
        <rFont val="ＭＳ Ｐゴシック"/>
        <family val="3"/>
        <charset val="129"/>
        <scheme val="minor"/>
      </rPr>
      <t>이후조건에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해당</t>
    </r>
    <r>
      <rPr>
        <sz val="12"/>
        <color theme="1"/>
        <rFont val="ＭＳ Ｐゴシック"/>
        <family val="2"/>
        <scheme val="minor"/>
      </rPr>
      <t xml:space="preserve">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멈춰버리는</t>
    </r>
    <r>
      <rPr>
        <sz val="12"/>
        <color theme="1"/>
        <rFont val="ＭＳ Ｐゴシック"/>
        <family val="2"/>
        <scheme val="minor"/>
      </rPr>
      <t xml:space="preserve"> </t>
    </r>
    <r>
      <rPr>
        <sz val="12"/>
        <color theme="1"/>
        <rFont val="ＭＳ Ｐゴシック"/>
        <family val="3"/>
        <charset val="129"/>
        <scheme val="minor"/>
      </rPr>
      <t>오류가</t>
    </r>
    <r>
      <rPr>
        <sz val="12"/>
        <color theme="1"/>
        <rFont val="ＭＳ Ｐゴシック"/>
        <family val="2"/>
        <scheme val="minor"/>
      </rPr>
      <t xml:space="preserve"> </t>
    </r>
    <r>
      <rPr>
        <sz val="12"/>
        <color theme="1"/>
        <rFont val="ＭＳ Ｐゴシック"/>
        <family val="3"/>
        <charset val="129"/>
        <scheme val="minor"/>
      </rPr>
      <t>있었다</t>
    </r>
    <r>
      <rPr>
        <sz val="12"/>
        <color theme="1"/>
        <rFont val="ＭＳ Ｐゴシック"/>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</si>
  <si>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</si>
  <si>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</si>
  <si>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</si>
  <si>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</si>
  <si>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</si>
  <si>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</si>
  <si>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ＭＳ Ｐゴシック"/>
        <family val="3"/>
        <charset val="129"/>
        <scheme val="minor"/>
      </rPr>
      <t>삭제</t>
    </r>
    <phoneticPr fontId="7"/>
  </si>
  <si>
    <r>
      <t>test(22,23,24,25,26)</t>
    </r>
    <r>
      <rPr>
        <sz val="12"/>
        <color theme="1"/>
        <rFont val="ＭＳ Ｐゴシック"/>
        <family val="3"/>
        <charset val="129"/>
        <scheme val="minor"/>
      </rPr>
      <t>삭제</t>
    </r>
    <phoneticPr fontId="7"/>
  </si>
  <si>
    <r>
      <t xml:space="preserve">simul1_27 (2N, 3X, 3Y </t>
    </r>
    <r>
      <rPr>
        <sz val="12"/>
        <color theme="1"/>
        <rFont val="ＭＳ Ｐゴシック"/>
        <family val="3"/>
        <charset val="129"/>
        <scheme val="minor"/>
      </rPr>
      <t>통합</t>
    </r>
    <r>
      <rPr>
        <sz val="12"/>
        <color theme="1"/>
        <rFont val="ＭＳ Ｐゴシック"/>
        <family val="2"/>
        <scheme val="minor"/>
      </rPr>
      <t xml:space="preserve"> </t>
    </r>
    <r>
      <rPr>
        <sz val="12"/>
        <color theme="1"/>
        <rFont val="ＭＳ Ｐゴシック"/>
        <family val="3"/>
        <charset val="129"/>
        <scheme val="minor"/>
      </rPr>
      <t>재생성</t>
    </r>
    <r>
      <rPr>
        <sz val="12"/>
        <color theme="1"/>
        <rFont val="ＭＳ Ｐゴシック"/>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</si>
  <si>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</si>
  <si>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</si>
  <si>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</si>
  <si>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</si>
  <si>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</si>
  <si>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</si>
  <si>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</si>
  <si>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조정해서</t>
    </r>
    <r>
      <rPr>
        <sz val="12"/>
        <color theme="1"/>
        <rFont val="ＭＳ Ｐゴシック"/>
        <family val="2"/>
        <scheme val="minor"/>
      </rPr>
      <t xml:space="preserve"> </t>
    </r>
    <r>
      <rPr>
        <sz val="12"/>
        <color theme="1"/>
        <rFont val="ＭＳ Ｐゴシック"/>
        <family val="3"/>
        <charset val="129"/>
        <scheme val="minor"/>
      </rPr>
      <t>재생성한다</t>
    </r>
    <r>
      <rPr>
        <sz val="12"/>
        <color theme="1"/>
        <rFont val="ＭＳ Ｐゴシック"/>
        <family val="2"/>
        <scheme val="minor"/>
      </rPr>
      <t>.</t>
    </r>
    <phoneticPr fontId="7"/>
  </si>
  <si>
    <t>incr</t>
    <phoneticPr fontId="7"/>
  </si>
  <si>
    <r>
      <t>1, 1.1</t>
    </r>
    <r>
      <rPr>
        <strike/>
        <sz val="11"/>
        <color theme="1"/>
        <rFont val="ＭＳ Ｐゴシック"/>
        <family val="2"/>
        <scheme val="minor"/>
      </rPr>
      <t>, 1.2</t>
    </r>
    <phoneticPr fontId="7"/>
  </si>
  <si>
    <r>
      <t>100</t>
    </r>
    <r>
      <rPr>
        <strike/>
        <sz val="12"/>
        <color theme="1"/>
        <rFont val="ＭＳ Ｐゴシック"/>
        <family val="2"/>
        <scheme val="minor"/>
      </rPr>
      <t>,103</t>
    </r>
    <phoneticPr fontId="7"/>
  </si>
  <si>
    <r>
      <t>3P,3R</t>
    </r>
    <r>
      <rPr>
        <strike/>
        <sz val="12"/>
        <color theme="1"/>
        <rFont val="ＭＳ Ｐゴシック"/>
        <family val="2"/>
        <scheme val="minor"/>
      </rPr>
      <t>,3U</t>
    </r>
    <phoneticPr fontId="7"/>
  </si>
  <si>
    <t>~</t>
    <phoneticPr fontId="7"/>
  </si>
  <si>
    <r>
      <t>_2N("2N"),  // ３連単1-2-3456, 4点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</si>
  <si>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r>
      <t>_3P("3P"),  // ３連単1-2-3, 1-3-2, 2-1-3, 2-3-1, 3-1-2, 3-2-1 6点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</si>
  <si>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_3R("3R"),  // ３連単1-2-3456, 1-3-2456  8点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</si>
  <si>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_3X("3X"),  // ３連単1-2-3456, 1-3456-2  8点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</si>
  <si>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r>
      <t>_3Y("3Y");  // ３連単1-3456-2, 2-3456-1 8点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</si>
  <si>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t>2022/9/10</t>
    <phoneticPr fontId="7"/>
  </si>
  <si>
    <t>기간단위 통계 그래프 추가</t>
    <phoneticPr fontId="7"/>
  </si>
  <si>
    <r>
      <t xml:space="preserve">weekday, hour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추가</t>
    </r>
    <phoneticPr fontId="7"/>
  </si>
  <si>
    <r>
      <t>_3U("3U"),  // ３連単1-2-3456, 1-3456-2  8点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</si>
  <si>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simul;1_24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첨삭해서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</si>
  <si>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r>
      <t>102</t>
    </r>
    <r>
      <rPr>
        <sz val="12"/>
        <color rgb="FFFF0000"/>
        <rFont val="ＭＳ Ｐゴシック"/>
        <family val="3"/>
        <charset val="129"/>
        <scheme val="minor"/>
      </rPr>
      <t>모델은</t>
    </r>
    <r>
      <rPr>
        <sz val="12"/>
        <color rgb="FFFF0000"/>
        <rFont val="ＭＳ Ｐゴシック"/>
        <family val="2"/>
        <scheme val="minor"/>
      </rPr>
      <t xml:space="preserve"> </t>
    </r>
    <r>
      <rPr>
        <sz val="12"/>
        <color rgb="FFFF0000"/>
        <rFont val="ＭＳ Ｐゴシック"/>
        <family val="3"/>
        <charset val="129"/>
        <scheme val="minor"/>
      </rPr>
      <t>검토에서</t>
    </r>
    <r>
      <rPr>
        <sz val="12"/>
        <color rgb="FFFF0000"/>
        <rFont val="ＭＳ Ｐゴシック"/>
        <family val="2"/>
        <scheme val="minor"/>
      </rPr>
      <t xml:space="preserve"> </t>
    </r>
    <r>
      <rPr>
        <sz val="12"/>
        <color rgb="FFFF0000"/>
        <rFont val="ＭＳ Ｐゴシック"/>
        <family val="3"/>
        <charset val="129"/>
        <scheme val="minor"/>
      </rPr>
      <t>제외한다</t>
    </r>
    <r>
      <rPr>
        <sz val="12"/>
        <color rgb="FFFF0000"/>
        <rFont val="ＭＳ Ｐゴシック"/>
        <family val="2"/>
        <scheme val="minor"/>
      </rPr>
      <t xml:space="preserve">. </t>
    </r>
    <r>
      <rPr>
        <sz val="12"/>
        <color rgb="FFFF0000"/>
        <rFont val="ＭＳ Ｐゴシック"/>
        <family val="3"/>
        <charset val="129"/>
        <scheme val="minor"/>
      </rPr>
      <t>통계단위</t>
    </r>
    <r>
      <rPr>
        <sz val="12"/>
        <color rgb="FFFF0000"/>
        <rFont val="ＭＳ Ｐゴシック"/>
        <family val="2"/>
        <scheme val="minor"/>
      </rPr>
      <t xml:space="preserve"> 2</t>
    </r>
    <r>
      <rPr>
        <sz val="12"/>
        <color rgb="FFFF0000"/>
        <rFont val="ＭＳ Ｐゴシック"/>
        <family val="3"/>
        <charset val="129"/>
        <scheme val="minor"/>
      </rPr>
      <t>자리도</t>
    </r>
    <r>
      <rPr>
        <sz val="12"/>
        <color rgb="FFFF0000"/>
        <rFont val="ＭＳ Ｐゴシック"/>
        <family val="2"/>
        <scheme val="minor"/>
      </rPr>
      <t xml:space="preserve"> </t>
    </r>
    <r>
      <rPr>
        <sz val="12"/>
        <color rgb="FFFF0000"/>
        <rFont val="ＭＳ Ｐゴシック"/>
        <family val="3"/>
        <charset val="129"/>
        <scheme val="minor"/>
      </rPr>
      <t>검토에서</t>
    </r>
    <r>
      <rPr>
        <sz val="12"/>
        <color rgb="FFFF0000"/>
        <rFont val="ＭＳ Ｐゴシック"/>
        <family val="2"/>
        <scheme val="minor"/>
      </rPr>
      <t xml:space="preserve"> </t>
    </r>
    <r>
      <rPr>
        <sz val="12"/>
        <color rgb="FFFF0000"/>
        <rFont val="ＭＳ Ｐゴシック"/>
        <family val="3"/>
        <charset val="129"/>
        <scheme val="minor"/>
      </rPr>
      <t>제외한다</t>
    </r>
    <r>
      <rPr>
        <sz val="12"/>
        <color rgb="FFFF0000"/>
        <rFont val="ＭＳ Ｐゴシック"/>
        <family val="2"/>
        <scheme val="minor"/>
      </rPr>
      <t>. (2N, 3X, 3Y)</t>
    </r>
    <phoneticPr fontId="7"/>
  </si>
  <si>
    <r>
      <t>&gt; simul1_27, simul1_test</t>
    </r>
    <r>
      <rPr>
        <sz val="12"/>
        <color rgb="FFFF0000"/>
        <rFont val="ＭＳ Ｐゴシック"/>
        <family val="3"/>
        <charset val="129"/>
        <scheme val="minor"/>
      </rPr>
      <t>각각</t>
    </r>
    <r>
      <rPr>
        <sz val="12"/>
        <color rgb="FFFF0000"/>
        <rFont val="ＭＳ Ｐゴシック"/>
        <family val="2"/>
        <scheme val="minor"/>
      </rPr>
      <t xml:space="preserve"> 20220911</t>
    </r>
    <r>
      <rPr>
        <sz val="12"/>
        <color rgb="FFFF0000"/>
        <rFont val="ＭＳ Ｐゴシック"/>
        <family val="3"/>
        <charset val="129"/>
        <scheme val="minor"/>
      </rPr>
      <t>폴더에</t>
    </r>
    <r>
      <rPr>
        <sz val="12"/>
        <color rgb="FFFF0000"/>
        <rFont val="ＭＳ Ｐゴシック"/>
        <family val="2"/>
        <scheme val="minor"/>
      </rPr>
      <t xml:space="preserve"> </t>
    </r>
    <r>
      <rPr>
        <sz val="12"/>
        <color rgb="FFFF0000"/>
        <rFont val="ＭＳ Ｐゴシック"/>
        <family val="3"/>
        <charset val="129"/>
        <scheme val="minor"/>
      </rPr>
      <t>백업</t>
    </r>
    <r>
      <rPr>
        <sz val="12"/>
        <color rgb="FFFF0000"/>
        <rFont val="ＭＳ Ｐゴシック"/>
        <family val="2"/>
        <scheme val="minor"/>
      </rPr>
      <t>.</t>
    </r>
    <phoneticPr fontId="7"/>
  </si>
  <si>
    <r>
      <rPr>
        <sz val="12"/>
        <color rgb="FFFF0000"/>
        <rFont val="ＭＳ Ｐゴシック"/>
        <family val="2"/>
        <scheme val="minor"/>
      </rPr>
      <t>3U</t>
    </r>
    <r>
      <rPr>
        <sz val="12"/>
        <color rgb="FFFF0000"/>
        <rFont val="ＭＳ Ｐゴシック"/>
        <family val="3"/>
        <charset val="129"/>
        <scheme val="minor"/>
      </rPr>
      <t>추가</t>
    </r>
    <phoneticPr fontId="7"/>
  </si>
  <si>
    <t>0</t>
    <phoneticPr fontId="7"/>
  </si>
  <si>
    <t>3U</t>
    <phoneticPr fontId="7"/>
  </si>
  <si>
    <t>3P, 3R</t>
    <phoneticPr fontId="7"/>
  </si>
  <si>
    <r>
      <rPr>
        <strike/>
        <sz val="11"/>
        <color rgb="FFFF0000"/>
        <rFont val="ＭＳ Ｐゴシック"/>
        <family val="2"/>
        <scheme val="minor"/>
      </rPr>
      <t xml:space="preserve">0, </t>
    </r>
    <r>
      <rPr>
        <sz val="11"/>
        <color rgb="FFFF0000"/>
        <rFont val="ＭＳ Ｐゴシック"/>
        <family val="2"/>
        <scheme val="minor"/>
      </rPr>
      <t>1.0, 1.1</t>
    </r>
    <phoneticPr fontId="7"/>
  </si>
  <si>
    <r>
      <t>incr=0</t>
    </r>
    <r>
      <rPr>
        <sz val="12"/>
        <color theme="1"/>
        <rFont val="ＭＳ Ｐゴシック"/>
        <family val="3"/>
        <charset val="129"/>
        <scheme val="minor"/>
      </rPr>
      <t>과</t>
    </r>
    <r>
      <rPr>
        <sz val="12"/>
        <color theme="1"/>
        <rFont val="ＭＳ Ｐゴシック"/>
        <family val="2"/>
        <scheme val="minor"/>
      </rPr>
      <t xml:space="preserve"> term</t>
    </r>
    <r>
      <rPr>
        <sz val="12"/>
        <color theme="1"/>
        <rFont val="ＭＳ Ｐゴシック"/>
        <family val="3"/>
        <charset val="129"/>
        <scheme val="minor"/>
      </rPr>
      <t>단위</t>
    </r>
    <r>
      <rPr>
        <sz val="12"/>
        <color theme="1"/>
        <rFont val="ＭＳ Ｐゴシック"/>
        <family val="2"/>
        <scheme val="minor"/>
      </rPr>
      <t xml:space="preserve"> </t>
    </r>
    <r>
      <rPr>
        <sz val="12"/>
        <color theme="1"/>
        <rFont val="ＭＳ Ｐゴシック"/>
        <family val="3"/>
        <charset val="129"/>
        <scheme val="minor"/>
      </rPr>
      <t>추이그래프는</t>
    </r>
    <r>
      <rPr>
        <sz val="12"/>
        <color theme="1"/>
        <rFont val="ＭＳ Ｐゴシック"/>
        <family val="2"/>
        <scheme val="minor"/>
      </rPr>
      <t xml:space="preserve"> </t>
    </r>
    <r>
      <rPr>
        <sz val="12"/>
        <color theme="1"/>
        <rFont val="ＭＳ Ｐゴシック"/>
        <family val="3"/>
        <charset val="129"/>
        <scheme val="minor"/>
      </rPr>
      <t>테스트중에</t>
    </r>
    <r>
      <rPr>
        <sz val="12"/>
        <color theme="1"/>
        <rFont val="ＭＳ Ｐゴシック"/>
        <family val="2"/>
        <scheme val="minor"/>
      </rPr>
      <t xml:space="preserve"> </t>
    </r>
    <r>
      <rPr>
        <sz val="12"/>
        <color theme="1"/>
        <rFont val="ＭＳ Ｐゴシック"/>
        <family val="3"/>
        <charset val="129"/>
        <scheme val="minor"/>
      </rPr>
      <t>확인해보는</t>
    </r>
    <r>
      <rPr>
        <sz val="12"/>
        <color theme="1"/>
        <rFont val="ＭＳ Ｐゴシック"/>
        <family val="2"/>
        <scheme val="minor"/>
      </rPr>
      <t xml:space="preserve"> </t>
    </r>
    <r>
      <rPr>
        <sz val="12"/>
        <color theme="1"/>
        <rFont val="ＭＳ Ｐゴシック"/>
        <family val="3"/>
        <charset val="129"/>
        <scheme val="minor"/>
      </rPr>
      <t>걸로</t>
    </r>
    <r>
      <rPr>
        <sz val="12"/>
        <color theme="1"/>
        <rFont val="ＭＳ Ｐゴシック"/>
        <family val="2"/>
        <scheme val="minor"/>
      </rPr>
      <t xml:space="preserve"> </t>
    </r>
    <r>
      <rPr>
        <sz val="12"/>
        <color theme="1"/>
        <rFont val="ＭＳ Ｐゴシック"/>
        <family val="3"/>
        <charset val="129"/>
        <scheme val="minor"/>
      </rPr>
      <t>하고</t>
    </r>
    <r>
      <rPr>
        <sz val="12"/>
        <color theme="1"/>
        <rFont val="ＭＳ Ｐゴシック"/>
        <family val="2"/>
        <scheme val="minor"/>
      </rPr>
      <t xml:space="preserve"> </t>
    </r>
    <r>
      <rPr>
        <sz val="12"/>
        <color theme="1"/>
        <rFont val="ＭＳ Ｐゴシック"/>
        <family val="3"/>
        <charset val="129"/>
        <scheme val="minor"/>
      </rPr>
      <t>일괄생성은</t>
    </r>
    <r>
      <rPr>
        <sz val="12"/>
        <color theme="1"/>
        <rFont val="ＭＳ Ｐゴシック"/>
        <family val="2"/>
        <scheme val="minor"/>
      </rPr>
      <t xml:space="preserve"> </t>
    </r>
    <r>
      <rPr>
        <sz val="12"/>
        <color theme="1"/>
        <rFont val="ＭＳ Ｐゴシック"/>
        <family val="3"/>
        <charset val="129"/>
        <scheme val="minor"/>
      </rPr>
      <t>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</si>
  <si>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</si>
  <si>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</si>
  <si>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</si>
  <si>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첨삭해서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</si>
  <si>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r>
      <t>incr=0, term</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일괄생성한다</t>
    </r>
    <r>
      <rPr>
        <sz val="12"/>
        <color theme="1"/>
        <rFont val="ＭＳ Ｐゴシック"/>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</si>
  <si>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</si>
  <si>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</si>
  <si>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</si>
  <si>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</si>
  <si>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</si>
  <si>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</si>
  <si>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</si>
  <si>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</si>
  <si>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</si>
  <si>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</si>
  <si>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ＭＳ Ｐゴシック"/>
        <family val="3"/>
        <charset val="129"/>
        <scheme val="minor"/>
      </rPr>
      <t>분석</t>
    </r>
    <phoneticPr fontId="7"/>
  </si>
  <si>
    <r>
      <t>3P,3R,3U</t>
    </r>
    <r>
      <rPr>
        <sz val="12"/>
        <color rgb="FFFF0000"/>
        <rFont val="ＭＳ Ｐゴシック"/>
        <family val="2"/>
        <scheme val="minor"/>
      </rPr>
      <t>,3T</t>
    </r>
    <phoneticPr fontId="7"/>
  </si>
  <si>
    <r>
      <t xml:space="preserve">simul;1_28, test5 </t>
    </r>
    <r>
      <rPr>
        <sz val="12"/>
        <color theme="1"/>
        <rFont val="ＭＳ Ｐゴシック"/>
        <family val="3"/>
        <charset val="129"/>
        <scheme val="minor"/>
      </rPr>
      <t>실행</t>
    </r>
    <phoneticPr fontId="7"/>
  </si>
  <si>
    <r>
      <t xml:space="preserve">incr=1, term555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일괄생성한다</t>
    </r>
    <r>
      <rPr>
        <sz val="12"/>
        <color theme="1"/>
        <rFont val="ＭＳ Ｐゴシック"/>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</si>
  <si>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</si>
  <si>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</si>
  <si>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</si>
  <si>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</si>
  <si>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</si>
  <si>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</si>
  <si>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</si>
  <si>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ＭＳ Ｐゴシック"/>
        <family val="3"/>
        <charset val="129"/>
        <scheme val="minor"/>
      </rPr>
      <t>분석전략</t>
    </r>
    <r>
      <rPr>
        <sz val="12"/>
        <color theme="1"/>
        <rFont val="ＭＳ Ｐゴシック"/>
        <family val="2"/>
        <scheme val="minor"/>
      </rPr>
      <t xml:space="preserve"> </t>
    </r>
    <r>
      <rPr>
        <sz val="12"/>
        <color theme="1"/>
        <rFont val="ＭＳ Ｐゴシック"/>
        <family val="3"/>
        <charset val="129"/>
        <scheme val="minor"/>
      </rPr>
      <t>수정</t>
    </r>
    <phoneticPr fontId="7"/>
  </si>
  <si>
    <t>simul1_28_FIH</t>
    <phoneticPr fontId="7"/>
  </si>
  <si>
    <t>i04,i27,i59</t>
    <phoneticPr fontId="7"/>
  </si>
  <si>
    <r>
      <t xml:space="preserve">1. </t>
    </r>
    <r>
      <rPr>
        <sz val="12"/>
        <color theme="1"/>
        <rFont val="ＭＳ Ｐゴシック"/>
        <family val="3"/>
        <charset val="129"/>
        <scheme val="minor"/>
      </rPr>
      <t>통합패턴</t>
    </r>
    <r>
      <rPr>
        <sz val="12"/>
        <color theme="1"/>
        <rFont val="ＭＳ Ｐゴシック"/>
        <family val="2"/>
        <scheme val="minor"/>
      </rPr>
      <t xml:space="preserve"> </t>
    </r>
    <r>
      <rPr>
        <sz val="12"/>
        <color theme="1"/>
        <rFont val="ＭＳ Ｐゴシック"/>
        <family val="3"/>
        <charset val="129"/>
        <scheme val="minor"/>
      </rPr>
      <t>실험</t>
    </r>
    <phoneticPr fontId="7"/>
  </si>
  <si>
    <r>
      <t>stat_bork5</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2"/>
        <scheme val="minor"/>
      </rPr>
      <t>554</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첫</t>
    </r>
    <r>
      <rPr>
        <sz val="12"/>
        <color theme="1"/>
        <rFont val="ＭＳ Ｐゴシック"/>
        <family val="2"/>
        <scheme val="minor"/>
      </rPr>
      <t xml:space="preserve"> </t>
    </r>
    <r>
      <rPr>
        <sz val="12"/>
        <color theme="1"/>
        <rFont val="ＭＳ Ｐゴシック"/>
        <family val="3"/>
        <charset val="129"/>
        <scheme val="minor"/>
      </rPr>
      <t>두텀의</t>
    </r>
    <r>
      <rPr>
        <sz val="12"/>
        <color theme="1"/>
        <rFont val="ＭＳ Ｐゴシック"/>
        <family val="2"/>
        <scheme val="minor"/>
      </rPr>
      <t xml:space="preserve"> </t>
    </r>
    <r>
      <rPr>
        <sz val="12"/>
        <color theme="1"/>
        <rFont val="ＭＳ Ｐゴシック"/>
        <family val="3"/>
        <charset val="129"/>
        <scheme val="minor"/>
      </rPr>
      <t>양상이</t>
    </r>
    <r>
      <rPr>
        <sz val="12"/>
        <color theme="1"/>
        <rFont val="ＭＳ Ｐゴシック"/>
        <family val="2"/>
        <scheme val="minor"/>
      </rPr>
      <t xml:space="preserve"> </t>
    </r>
    <r>
      <rPr>
        <sz val="12"/>
        <color theme="1"/>
        <rFont val="ＭＳ Ｐゴシック"/>
        <family val="3"/>
        <charset val="129"/>
        <scheme val="minor"/>
      </rPr>
      <t>비슷한</t>
    </r>
    <r>
      <rPr>
        <sz val="12"/>
        <color theme="1"/>
        <rFont val="ＭＳ Ｐゴシック"/>
        <family val="2"/>
        <scheme val="minor"/>
      </rPr>
      <t xml:space="preserve"> </t>
    </r>
    <r>
      <rPr>
        <sz val="12"/>
        <color theme="1"/>
        <rFont val="ＭＳ Ｐゴシック"/>
        <family val="3"/>
        <charset val="129"/>
        <scheme val="minor"/>
      </rPr>
      <t>것만</t>
    </r>
    <r>
      <rPr>
        <sz val="12"/>
        <color theme="1"/>
        <rFont val="ＭＳ Ｐゴシック"/>
        <family val="2"/>
        <scheme val="minor"/>
      </rPr>
      <t xml:space="preserve"> </t>
    </r>
    <r>
      <rPr>
        <sz val="12"/>
        <color theme="1"/>
        <rFont val="ＭＳ Ｐゴシック"/>
        <family val="3"/>
        <charset val="129"/>
        <scheme val="minor"/>
      </rPr>
      <t>세텀에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확인해본다</t>
    </r>
    <r>
      <rPr>
        <sz val="12"/>
        <color theme="1"/>
        <rFont val="ＭＳ Ｐゴシック"/>
        <family val="2"/>
        <scheme val="minor"/>
      </rPr>
      <t>.</t>
    </r>
    <phoneticPr fontId="7"/>
  </si>
  <si>
    <r>
      <t xml:space="preserve">2. </t>
    </r>
    <r>
      <rPr>
        <sz val="12"/>
        <color theme="1"/>
        <rFont val="ＭＳ Ｐゴシック"/>
        <family val="3"/>
        <charset val="129"/>
        <scheme val="minor"/>
      </rPr>
      <t>패턴구분</t>
    </r>
    <r>
      <rPr>
        <sz val="12"/>
        <color theme="1"/>
        <rFont val="ＭＳ Ｐゴシック"/>
        <family val="2"/>
        <scheme val="minor"/>
      </rPr>
      <t xml:space="preserve"> </t>
    </r>
    <r>
      <rPr>
        <sz val="12"/>
        <color theme="1"/>
        <rFont val="ＭＳ Ｐゴシック"/>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</si>
  <si>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</si>
  <si>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</si>
  <si>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</si>
  <si>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</si>
  <si>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</si>
  <si>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ＭＳ Ｐゴシック"/>
        <family val="3"/>
        <charset val="129"/>
        <scheme val="minor"/>
      </rPr>
      <t>로</t>
    </r>
    <r>
      <rPr>
        <sz val="12"/>
        <color theme="1"/>
        <rFont val="ＭＳ Ｐゴシック"/>
        <family val="2"/>
        <scheme val="minor"/>
      </rPr>
      <t xml:space="preserve"> i04, i59, i27</t>
    </r>
    <r>
      <rPr>
        <sz val="12"/>
        <color theme="1"/>
        <rFont val="ＭＳ Ｐゴシック"/>
        <family val="3"/>
        <charset val="129"/>
        <scheme val="minor"/>
      </rPr>
      <t>세가지</t>
    </r>
    <r>
      <rPr>
        <sz val="12"/>
        <color theme="1"/>
        <rFont val="ＭＳ Ｐゴシック"/>
        <family val="2"/>
        <scheme val="minor"/>
      </rPr>
      <t xml:space="preserve"> </t>
    </r>
    <r>
      <rPr>
        <sz val="12"/>
        <color theme="1"/>
        <rFont val="ＭＳ Ｐゴシック"/>
        <family val="3"/>
        <charset val="129"/>
        <scheme val="minor"/>
      </rPr>
      <t>패턴만</t>
    </r>
    <r>
      <rPr>
        <sz val="12"/>
        <color theme="1"/>
        <rFont val="ＭＳ Ｐゴシック"/>
        <family val="2"/>
        <scheme val="minor"/>
      </rPr>
      <t xml:space="preserve"> </t>
    </r>
    <r>
      <rPr>
        <sz val="12"/>
        <color theme="1"/>
        <rFont val="ＭＳ Ｐゴシック"/>
        <family val="3"/>
        <charset val="129"/>
        <scheme val="minor"/>
      </rPr>
      <t>작성한다</t>
    </r>
    <r>
      <rPr>
        <sz val="12"/>
        <color theme="1"/>
        <rFont val="ＭＳ Ｐゴシック"/>
        <family val="2"/>
        <scheme val="minor"/>
      </rPr>
      <t>.   %wk%</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</si>
  <si>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</si>
  <si>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</si>
  <si>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</si>
  <si>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</si>
  <si>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</si>
  <si>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</si>
  <si>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</si>
  <si>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</si>
  <si>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</si>
  <si>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ＭＳ Ｐゴシック"/>
        <family val="2"/>
        <scheme val="minor"/>
      </rPr>
      <t>,3T,2N,3X,3Y</t>
    </r>
    <phoneticPr fontId="7"/>
  </si>
  <si>
    <t>269848</t>
    <phoneticPr fontId="7"/>
  </si>
  <si>
    <t>269279</t>
    <phoneticPr fontId="7"/>
  </si>
  <si>
    <t>2022/9/22</t>
    <phoneticPr fontId="7"/>
  </si>
  <si>
    <r>
      <t>term 554</t>
    </r>
    <r>
      <rPr>
        <sz val="12"/>
        <color theme="1"/>
        <rFont val="ＭＳ Ｐゴシック"/>
        <family val="3"/>
        <charset val="129"/>
        <scheme val="minor"/>
      </rPr>
      <t>로</t>
    </r>
    <r>
      <rPr>
        <sz val="12"/>
        <color theme="1"/>
        <rFont val="ＭＳ Ｐゴシック"/>
        <family val="2"/>
        <scheme val="minor"/>
      </rPr>
      <t xml:space="preserve"> 1T,2T,2F,3F,3N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result</t>
    </r>
    <r>
      <rPr>
        <sz val="12"/>
        <color theme="1"/>
        <rFont val="ＭＳ Ｐゴシック"/>
        <family val="3"/>
        <charset val="129"/>
        <scheme val="minor"/>
      </rPr>
      <t>생성</t>
    </r>
    <r>
      <rPr>
        <sz val="12"/>
        <color theme="1"/>
        <rFont val="ＭＳ Ｐゴシック"/>
        <family val="2"/>
        <scheme val="minor"/>
      </rPr>
      <t xml:space="preserve"> </t>
    </r>
    <phoneticPr fontId="7"/>
  </si>
  <si>
    <r>
      <t>result_type21</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문제없다</t>
    </r>
    <phoneticPr fontId="7"/>
  </si>
  <si>
    <r>
      <t>result_type22</t>
    </r>
    <r>
      <rPr>
        <sz val="12"/>
        <color theme="1"/>
        <rFont val="ＭＳ Ｐゴシック"/>
        <family val="3"/>
        <charset val="129"/>
        <scheme val="minor"/>
      </rPr>
      <t>의</t>
    </r>
    <r>
      <rPr>
        <sz val="12"/>
        <color theme="1"/>
        <rFont val="ＭＳ Ｐゴシック"/>
        <family val="2"/>
        <scheme val="minor"/>
      </rPr>
      <t xml:space="preserve"> 3T</t>
    </r>
    <r>
      <rPr>
        <sz val="12"/>
        <color theme="1"/>
        <rFont val="ＭＳ Ｐゴシック"/>
        <family val="3"/>
        <charset val="129"/>
        <scheme val="minor"/>
      </rPr>
      <t>는</t>
    </r>
    <r>
      <rPr>
        <sz val="12"/>
        <color theme="1"/>
        <rFont val="ＭＳ Ｐゴシック"/>
        <family val="2"/>
        <scheme val="minor"/>
      </rPr>
      <t xml:space="preserve"> stat_bork</t>
    </r>
    <r>
      <rPr>
        <sz val="12"/>
        <color theme="1"/>
        <rFont val="ＭＳ Ｐゴシック"/>
        <family val="3"/>
        <charset val="129"/>
        <scheme val="minor"/>
      </rPr>
      <t>재생성하고</t>
    </r>
    <r>
      <rPr>
        <sz val="12"/>
        <color theme="1"/>
        <rFont val="ＭＳ Ｐゴシック"/>
        <family val="2"/>
        <scheme val="minor"/>
      </rPr>
      <t xml:space="preserve"> simul1_*</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재생성해야한다</t>
    </r>
    <r>
      <rPr>
        <sz val="12"/>
        <color theme="1"/>
        <rFont val="ＭＳ Ｐゴシック"/>
        <family val="2"/>
        <scheme val="minor"/>
      </rPr>
      <t>.</t>
    </r>
    <phoneticPr fontId="7"/>
  </si>
  <si>
    <r>
      <t>&gt; simul1_29_FPH2, FPH3</t>
    </r>
    <r>
      <rPr>
        <b/>
        <sz val="12"/>
        <color theme="1"/>
        <rFont val="ＭＳ Ｐゴシック"/>
        <family val="3"/>
        <charset val="129"/>
        <scheme val="minor"/>
      </rPr>
      <t>은</t>
    </r>
    <r>
      <rPr>
        <b/>
        <sz val="12"/>
        <color theme="1"/>
        <rFont val="ＭＳ Ｐゴシック"/>
        <family val="2"/>
        <scheme val="minor"/>
      </rPr>
      <t xml:space="preserve"> patternid</t>
    </r>
    <r>
      <rPr>
        <b/>
        <sz val="12"/>
        <color theme="1"/>
        <rFont val="ＭＳ Ｐゴシック"/>
        <family val="3"/>
        <charset val="129"/>
        <scheme val="minor"/>
      </rPr>
      <t>로</t>
    </r>
    <r>
      <rPr>
        <b/>
        <sz val="12"/>
        <color theme="1"/>
        <rFont val="ＭＳ Ｐゴシック"/>
        <family val="2"/>
        <scheme val="minor"/>
      </rPr>
      <t xml:space="preserve"> </t>
    </r>
    <r>
      <rPr>
        <b/>
        <sz val="12"/>
        <color theme="1"/>
        <rFont val="ＭＳ Ｐゴシック"/>
        <family val="3"/>
        <charset val="129"/>
        <scheme val="minor"/>
      </rPr>
      <t>필터링했기</t>
    </r>
    <r>
      <rPr>
        <b/>
        <sz val="12"/>
        <color theme="1"/>
        <rFont val="ＭＳ Ｐゴシック"/>
        <family val="2"/>
        <scheme val="minor"/>
      </rPr>
      <t xml:space="preserve"> </t>
    </r>
    <r>
      <rPr>
        <b/>
        <sz val="12"/>
        <color theme="1"/>
        <rFont val="ＭＳ Ｐゴシック"/>
        <family val="3"/>
        <charset val="129"/>
        <scheme val="minor"/>
      </rPr>
      <t>때문에</t>
    </r>
    <r>
      <rPr>
        <b/>
        <sz val="12"/>
        <color theme="1"/>
        <rFont val="ＭＳ Ｐゴシック"/>
        <family val="2"/>
        <scheme val="minor"/>
      </rPr>
      <t xml:space="preserve"> </t>
    </r>
    <r>
      <rPr>
        <b/>
        <sz val="12"/>
        <color theme="1"/>
        <rFont val="ＭＳ Ｐゴシック"/>
        <family val="3"/>
        <charset val="129"/>
        <scheme val="minor"/>
      </rPr>
      <t>오염되지</t>
    </r>
    <r>
      <rPr>
        <b/>
        <sz val="12"/>
        <color theme="1"/>
        <rFont val="ＭＳ Ｐゴシック"/>
        <family val="2"/>
        <scheme val="minor"/>
      </rPr>
      <t xml:space="preserve"> </t>
    </r>
    <r>
      <rPr>
        <b/>
        <sz val="12"/>
        <color theme="1"/>
        <rFont val="ＭＳ Ｐゴシック"/>
        <family val="3"/>
        <charset val="129"/>
        <scheme val="minor"/>
      </rPr>
      <t>않았고</t>
    </r>
    <r>
      <rPr>
        <b/>
        <sz val="12"/>
        <color theme="1"/>
        <rFont val="ＭＳ Ｐゴシック"/>
        <family val="2"/>
        <scheme val="minor"/>
      </rPr>
      <t xml:space="preserve"> </t>
    </r>
    <r>
      <rPr>
        <b/>
        <sz val="12"/>
        <color theme="1"/>
        <rFont val="ＭＳ Ｐゴシック"/>
        <family val="3"/>
        <charset val="129"/>
        <scheme val="minor"/>
      </rPr>
      <t>그대로</t>
    </r>
    <r>
      <rPr>
        <b/>
        <sz val="12"/>
        <color theme="1"/>
        <rFont val="ＭＳ Ｐゴシック"/>
        <family val="2"/>
        <scheme val="minor"/>
      </rPr>
      <t xml:space="preserve"> </t>
    </r>
    <r>
      <rPr>
        <b/>
        <sz val="12"/>
        <color theme="1"/>
        <rFont val="ＭＳ Ｐゴシック"/>
        <family val="3"/>
        <charset val="129"/>
        <scheme val="minor"/>
      </rPr>
      <t>쓸</t>
    </r>
    <r>
      <rPr>
        <b/>
        <sz val="12"/>
        <color theme="1"/>
        <rFont val="ＭＳ Ｐゴシック"/>
        <family val="2"/>
        <scheme val="minor"/>
      </rPr>
      <t xml:space="preserve"> </t>
    </r>
    <r>
      <rPr>
        <b/>
        <sz val="12"/>
        <color theme="1"/>
        <rFont val="ＭＳ Ｐゴシック"/>
        <family val="3"/>
        <charset val="129"/>
        <scheme val="minor"/>
      </rPr>
      <t>수</t>
    </r>
    <r>
      <rPr>
        <b/>
        <sz val="12"/>
        <color theme="1"/>
        <rFont val="ＭＳ Ｐゴシック"/>
        <family val="2"/>
        <scheme val="minor"/>
      </rPr>
      <t xml:space="preserve"> </t>
    </r>
    <r>
      <rPr>
        <b/>
        <sz val="12"/>
        <color theme="1"/>
        <rFont val="ＭＳ Ｐゴシック"/>
        <family val="3"/>
        <charset val="129"/>
        <scheme val="minor"/>
      </rPr>
      <t>있다</t>
    </r>
    <r>
      <rPr>
        <b/>
        <sz val="12"/>
        <color theme="1"/>
        <rFont val="ＭＳ Ｐゴシック"/>
        <family val="2"/>
        <scheme val="minor"/>
      </rPr>
      <t>.</t>
    </r>
    <phoneticPr fontId="7"/>
  </si>
  <si>
    <r>
      <t>result_type 22</t>
    </r>
    <r>
      <rPr>
        <b/>
        <sz val="12"/>
        <color theme="1"/>
        <rFont val="ＭＳ Ｐゴシック"/>
        <family val="3"/>
        <charset val="129"/>
        <scheme val="minor"/>
      </rPr>
      <t>의</t>
    </r>
    <r>
      <rPr>
        <b/>
        <sz val="12"/>
        <color theme="1"/>
        <rFont val="ＭＳ Ｐゴシック"/>
        <family val="2"/>
        <scheme val="minor"/>
      </rPr>
      <t xml:space="preserve"> 3T</t>
    </r>
    <r>
      <rPr>
        <b/>
        <sz val="12"/>
        <color theme="1"/>
        <rFont val="ＭＳ Ｐゴシック"/>
        <family val="3"/>
        <charset val="129"/>
        <scheme val="minor"/>
      </rPr>
      <t>는</t>
    </r>
    <r>
      <rPr>
        <b/>
        <sz val="12"/>
        <color theme="1"/>
        <rFont val="ＭＳ Ｐゴシック"/>
        <family val="2"/>
        <scheme val="minor"/>
      </rPr>
      <t xml:space="preserve"> </t>
    </r>
    <r>
      <rPr>
        <b/>
        <sz val="12"/>
        <color theme="1"/>
        <rFont val="ＭＳ Ｐゴシック"/>
        <family val="3"/>
        <charset val="129"/>
        <scheme val="minor"/>
      </rPr>
      <t>예전</t>
    </r>
    <r>
      <rPr>
        <b/>
        <sz val="12"/>
        <color theme="1"/>
        <rFont val="ＭＳ Ｐゴシック"/>
        <family val="2"/>
        <scheme val="minor"/>
      </rPr>
      <t xml:space="preserve"> simulation1</t>
    </r>
    <r>
      <rPr>
        <b/>
        <sz val="12"/>
        <color theme="1"/>
        <rFont val="ＭＳ Ｐゴシック"/>
        <family val="3"/>
        <charset val="129"/>
        <scheme val="minor"/>
      </rPr>
      <t>데이터가</t>
    </r>
    <r>
      <rPr>
        <b/>
        <sz val="12"/>
        <color theme="1"/>
        <rFont val="ＭＳ Ｐゴシック"/>
        <family val="2"/>
        <scheme val="minor"/>
      </rPr>
      <t xml:space="preserve"> stat_bork4,5</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섞여들어가</t>
    </r>
    <r>
      <rPr>
        <b/>
        <sz val="12"/>
        <color theme="1"/>
        <rFont val="ＭＳ Ｐゴシック"/>
        <family val="2"/>
        <scheme val="minor"/>
      </rPr>
      <t xml:space="preserve"> </t>
    </r>
    <r>
      <rPr>
        <b/>
        <sz val="12"/>
        <color theme="1"/>
        <rFont val="ＭＳ Ｐゴシック"/>
        <family val="3"/>
        <charset val="129"/>
        <scheme val="minor"/>
      </rPr>
      <t>버렸다</t>
    </r>
    <r>
      <rPr>
        <b/>
        <sz val="12"/>
        <color theme="1"/>
        <rFont val="ＭＳ Ｐゴシック"/>
        <family val="2"/>
        <scheme val="minor"/>
      </rPr>
      <t>. (patternid</t>
    </r>
    <r>
      <rPr>
        <b/>
        <sz val="12"/>
        <color theme="1"/>
        <rFont val="ＭＳ Ｐゴシック"/>
        <family val="3"/>
        <charset val="129"/>
        <scheme val="minor"/>
      </rPr>
      <t>가</t>
    </r>
    <r>
      <rPr>
        <b/>
        <sz val="12"/>
        <color theme="1"/>
        <rFont val="ＭＳ Ｐゴシック"/>
        <family val="2"/>
        <scheme val="minor"/>
      </rPr>
      <t xml:space="preserve"> x</t>
    </r>
    <r>
      <rPr>
        <b/>
        <sz val="12"/>
        <color theme="1"/>
        <rFont val="ＭＳ Ｐゴシック"/>
        <family val="3"/>
        <charset val="129"/>
        <scheme val="minor"/>
      </rPr>
      <t>인것들</t>
    </r>
    <r>
      <rPr>
        <b/>
        <sz val="12"/>
        <color theme="1"/>
        <rFont val="ＭＳ Ｐゴシック"/>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</si>
  <si>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</si>
  <si>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</si>
  <si>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</si>
  <si>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</si>
  <si>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</si>
  <si>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</si>
  <si>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予測オッズランク</t>
    <rPh sb="0" eb="2">
      <t>ヨソク</t>
    </rPh>
    <phoneticPr fontId="7"/>
  </si>
  <si>
    <t>bkumiban</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</si>
  <si>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</si>
  <si>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</si>
  <si>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</si>
  <si>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</si>
  <si>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</si>
  <si>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</si>
  <si>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</si>
  <si>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</si>
  <si>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</si>
  <si>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</si>
  <si>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</si>
  <si>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</si>
  <si>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</si>
  <si>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</si>
  <si>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</si>
  <si>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</si>
  <si>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ＭＳ Ｐゴシック"/>
        <family val="3"/>
        <charset val="129"/>
        <scheme val="minor"/>
      </rPr>
      <t>가</t>
    </r>
    <r>
      <rPr>
        <sz val="12"/>
        <color rgb="FFFF0000"/>
        <rFont val="ＭＳ Ｐゴシック"/>
        <family val="2"/>
        <scheme val="minor"/>
      </rPr>
      <t xml:space="preserve"> 1-10 </t>
    </r>
    <r>
      <rPr>
        <sz val="12"/>
        <color rgb="FFFF0000"/>
        <rFont val="ＭＳ Ｐゴシック"/>
        <family val="3"/>
        <charset val="129"/>
        <scheme val="minor"/>
      </rPr>
      <t>사이만</t>
    </r>
    <r>
      <rPr>
        <sz val="12"/>
        <color rgb="FFFF0000"/>
        <rFont val="ＭＳ Ｐゴシック"/>
        <family val="2"/>
        <scheme val="minor"/>
      </rPr>
      <t xml:space="preserve"> evaluation </t>
    </r>
    <r>
      <rPr>
        <sz val="12"/>
        <color rgb="FFFF0000"/>
        <rFont val="ＭＳ Ｐゴシック"/>
        <family val="3"/>
        <charset val="129"/>
        <scheme val="minor"/>
      </rPr>
      <t>대상으로</t>
    </r>
    <r>
      <rPr>
        <sz val="12"/>
        <color rgb="FFFF0000"/>
        <rFont val="ＭＳ Ｐゴシック"/>
        <family val="2"/>
        <scheme val="minor"/>
      </rPr>
      <t xml:space="preserve"> </t>
    </r>
    <r>
      <rPr>
        <sz val="12"/>
        <color rgb="FFFF0000"/>
        <rFont val="ＭＳ Ｐゴシック"/>
        <family val="3"/>
        <charset val="129"/>
        <scheme val="minor"/>
      </rPr>
      <t>제한한다</t>
    </r>
    <r>
      <rPr>
        <sz val="12"/>
        <color rgb="FFFF0000"/>
        <rFont val="ＭＳ Ｐゴシック"/>
        <family val="2"/>
        <scheme val="minor"/>
      </rPr>
      <t>.  ResultStat.java</t>
    </r>
    <r>
      <rPr>
        <sz val="12"/>
        <color rgb="FFFF0000"/>
        <rFont val="ＭＳ Ｐゴシック"/>
        <family val="3"/>
        <charset val="129"/>
        <scheme val="minor"/>
      </rPr>
      <t>수정했음</t>
    </r>
    <phoneticPr fontId="7"/>
  </si>
  <si>
    <t>2022/10/29</t>
    <phoneticPr fontId="7"/>
  </si>
  <si>
    <r>
      <t>12</t>
    </r>
    <r>
      <rPr>
        <sz val="12"/>
        <color theme="1"/>
        <rFont val="ＭＳ Ｐゴシック"/>
        <family val="3"/>
        <charset val="129"/>
        <scheme val="minor"/>
      </rPr>
      <t>개월</t>
    </r>
    <r>
      <rPr>
        <sz val="12"/>
        <color theme="1"/>
        <rFont val="ＭＳ Ｐゴシック"/>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</si>
  <si>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</si>
  <si>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</si>
  <si>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</si>
  <si>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</si>
  <si>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</si>
  <si>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</si>
  <si>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</si>
  <si>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ＭＳ Ｐゴシック"/>
        <family val="3"/>
        <charset val="129"/>
        <scheme val="minor"/>
      </rPr>
      <t>흑자</t>
    </r>
    <r>
      <rPr>
        <sz val="12"/>
        <color theme="1"/>
        <rFont val="ＭＳ Ｐゴシック"/>
        <family val="2"/>
        <scheme val="minor"/>
      </rPr>
      <t xml:space="preserve"> bork</t>
    </r>
    <r>
      <rPr>
        <sz val="12"/>
        <color theme="1"/>
        <rFont val="ＭＳ Ｐゴシック"/>
        <family val="3"/>
        <charset val="129"/>
        <scheme val="minor"/>
      </rPr>
      <t>추출방식</t>
    </r>
    <phoneticPr fontId="7"/>
  </si>
  <si>
    <r>
      <t>3</t>
    </r>
    <r>
      <rPr>
        <sz val="12"/>
        <color theme="1"/>
        <rFont val="ＭＳ Ｐゴシック"/>
        <family val="3"/>
        <charset val="129"/>
        <scheme val="minor"/>
      </rPr>
      <t>개월</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번호단위로</t>
    </r>
    <r>
      <rPr>
        <sz val="12"/>
        <color theme="1"/>
        <rFont val="ＭＳ Ｐゴシック"/>
        <family val="2"/>
        <scheme val="minor"/>
      </rPr>
      <t xml:space="preserve"> </t>
    </r>
    <r>
      <rPr>
        <sz val="12"/>
        <color theme="1"/>
        <rFont val="ＭＳ Ｐゴシック"/>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</si>
  <si>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</si>
  <si>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</si>
  <si>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</si>
  <si>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</si>
  <si>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</si>
  <si>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</si>
  <si>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</si>
  <si>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</si>
  <si>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</si>
  <si>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</si>
  <si>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</si>
  <si>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</si>
  <si>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</si>
  <si>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</si>
  <si>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</si>
  <si>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</si>
  <si>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</si>
  <si>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위</t>
    </r>
    <r>
      <rPr>
        <sz val="12"/>
        <color theme="1"/>
        <rFont val="ＭＳ Ｐゴシック"/>
        <family val="2"/>
        <scheme val="minor"/>
      </rPr>
      <t xml:space="preserve"> evaluation</t>
    </r>
    <r>
      <rPr>
        <sz val="12"/>
        <color theme="1"/>
        <rFont val="ＭＳ Ｐゴシック"/>
        <family val="3"/>
        <charset val="129"/>
        <scheme val="minor"/>
      </rPr>
      <t>실시한다</t>
    </r>
    <r>
      <rPr>
        <sz val="12"/>
        <color theme="1"/>
        <rFont val="ＭＳ Ｐゴシック"/>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</si>
  <si>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</si>
  <si>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</si>
  <si>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</si>
  <si>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</si>
  <si>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</si>
  <si>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</si>
  <si>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</si>
  <si>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</si>
  <si>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</si>
  <si>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</si>
  <si>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</si>
  <si>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</si>
  <si>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</si>
  <si>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</si>
  <si>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</si>
  <si>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</si>
  <si>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</si>
  <si>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</si>
  <si>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</si>
  <si>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</si>
  <si>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</si>
  <si>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</si>
  <si>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</si>
  <si>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</si>
  <si>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</si>
  <si>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</si>
  <si>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</si>
  <si>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</si>
  <si>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</si>
  <si>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</si>
  <si>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</si>
  <si>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</si>
  <si>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</si>
  <si>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</si>
  <si>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</si>
  <si>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</si>
  <si>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</si>
  <si>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</si>
  <si>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</si>
  <si>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</si>
  <si>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</si>
  <si>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</si>
  <si>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</si>
  <si>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</si>
  <si>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</si>
  <si>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</si>
  <si>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</si>
  <si>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</si>
  <si>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</si>
  <si>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</si>
  <si>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</si>
  <si>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</si>
  <si>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</si>
  <si>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</si>
  <si>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</si>
  <si>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</si>
  <si>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</si>
  <si>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ＭＳ Ｐゴシック"/>
        <family val="3"/>
        <charset val="129"/>
        <scheme val="minor"/>
      </rPr>
      <t>번대</t>
    </r>
    <r>
      <rPr>
        <b/>
        <sz val="12"/>
        <color theme="1"/>
        <rFont val="ＭＳ Ｐゴシック"/>
        <family val="2"/>
        <scheme val="minor"/>
      </rPr>
      <t xml:space="preserve"> </t>
    </r>
    <r>
      <rPr>
        <b/>
        <sz val="12"/>
        <color theme="1"/>
        <rFont val="ＭＳ Ｐゴシック"/>
        <family val="3"/>
        <charset val="129"/>
        <scheme val="minor"/>
      </rPr>
      <t>모델</t>
    </r>
    <r>
      <rPr>
        <b/>
        <sz val="12"/>
        <color theme="1"/>
        <rFont val="ＭＳ Ｐゴシック"/>
        <family val="2"/>
        <scheme val="minor"/>
      </rPr>
      <t xml:space="preserve"> </t>
    </r>
    <r>
      <rPr>
        <b/>
        <sz val="12"/>
        <color theme="1"/>
        <rFont val="ＭＳ Ｐゴシック"/>
        <family val="3"/>
        <charset val="129"/>
        <scheme val="minor"/>
      </rPr>
      <t>포함해서</t>
    </r>
    <r>
      <rPr>
        <b/>
        <sz val="12"/>
        <color theme="1"/>
        <rFont val="ＭＳ Ｐゴシック"/>
        <family val="2"/>
        <scheme val="minor"/>
      </rPr>
      <t xml:space="preserve"> result</t>
    </r>
    <r>
      <rPr>
        <b/>
        <sz val="12"/>
        <color theme="1"/>
        <rFont val="ＭＳ Ｐゴシック"/>
        <family val="3"/>
        <charset val="129"/>
        <scheme val="minor"/>
      </rPr>
      <t>재생성</t>
    </r>
    <phoneticPr fontId="7"/>
  </si>
  <si>
    <r>
      <t>기존</t>
    </r>
    <r>
      <rPr>
        <b/>
        <sz val="12"/>
        <color theme="1"/>
        <rFont val="ＭＳ Ｐゴシック"/>
        <family val="2"/>
        <scheme val="minor"/>
      </rPr>
      <t xml:space="preserve"> evaluation</t>
    </r>
    <r>
      <rPr>
        <b/>
        <sz val="12"/>
        <color theme="1"/>
        <rFont val="ＭＳ Ｐゴシック"/>
        <family val="3"/>
        <charset val="129"/>
        <scheme val="minor"/>
      </rPr>
      <t>테이블들</t>
    </r>
    <r>
      <rPr>
        <b/>
        <sz val="12"/>
        <color theme="1"/>
        <rFont val="ＭＳ Ｐゴシック"/>
        <family val="2"/>
        <scheme val="minor"/>
      </rPr>
      <t xml:space="preserve"> </t>
    </r>
    <r>
      <rPr>
        <b/>
        <sz val="12"/>
        <color theme="1"/>
        <rFont val="ＭＳ Ｐゴシック"/>
        <family val="3"/>
        <charset val="129"/>
        <scheme val="minor"/>
      </rPr>
      <t>전부</t>
    </r>
    <r>
      <rPr>
        <b/>
        <sz val="12"/>
        <color theme="1"/>
        <rFont val="ＭＳ Ｐゴシック"/>
        <family val="2"/>
        <scheme val="minor"/>
      </rPr>
      <t xml:space="preserve"> bk1</t>
    </r>
    <r>
      <rPr>
        <b/>
        <sz val="12"/>
        <color theme="1"/>
        <rFont val="ＭＳ Ｐゴシック"/>
        <family val="3"/>
        <charset val="129"/>
        <scheme val="minor"/>
      </rPr>
      <t>으로</t>
    </r>
    <r>
      <rPr>
        <b/>
        <sz val="12"/>
        <color theme="1"/>
        <rFont val="ＭＳ Ｐゴシック"/>
        <family val="2"/>
        <scheme val="minor"/>
      </rPr>
      <t xml:space="preserve"> </t>
    </r>
    <r>
      <rPr>
        <b/>
        <sz val="12"/>
        <color theme="1"/>
        <rFont val="ＭＳ Ｐゴシック"/>
        <family val="3"/>
        <charset val="129"/>
        <scheme val="minor"/>
      </rPr>
      <t>백업하고</t>
    </r>
    <r>
      <rPr>
        <b/>
        <sz val="12"/>
        <color theme="1"/>
        <rFont val="ＭＳ Ｐゴシック"/>
        <family val="2"/>
        <scheme val="minor"/>
      </rPr>
      <t xml:space="preserve"> </t>
    </r>
    <r>
      <rPr>
        <b/>
        <sz val="12"/>
        <color theme="1"/>
        <rFont val="ＭＳ Ｐゴシック"/>
        <family val="3"/>
        <charset val="129"/>
        <scheme val="minor"/>
      </rPr>
      <t>원테이블은</t>
    </r>
    <r>
      <rPr>
        <b/>
        <sz val="12"/>
        <color theme="1"/>
        <rFont val="ＭＳ Ｐゴシック"/>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</si>
  <si>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</si>
  <si>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</si>
  <si>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</si>
  <si>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</si>
  <si>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ＭＳ Ｐゴシック"/>
        <family val="3"/>
        <charset val="129"/>
        <scheme val="minor"/>
      </rPr>
      <t>재생성</t>
    </r>
  </si>
  <si>
    <t>2022/12/11</t>
    <phoneticPr fontId="7"/>
  </si>
  <si>
    <r>
      <t>98~</t>
    </r>
    <r>
      <rPr>
        <b/>
        <sz val="12"/>
        <color theme="1"/>
        <rFont val="ＭＳ Ｐゴシック"/>
        <family val="3"/>
        <charset val="129"/>
        <scheme val="minor"/>
      </rPr>
      <t>계열</t>
    </r>
    <r>
      <rPr>
        <b/>
        <sz val="12"/>
        <color theme="1"/>
        <rFont val="ＭＳ Ｐゴシック"/>
        <family val="2"/>
        <scheme val="minor"/>
      </rPr>
      <t xml:space="preserve"> </t>
    </r>
    <r>
      <rPr>
        <b/>
        <sz val="12"/>
        <color theme="1"/>
        <rFont val="ＭＳ Ｐゴシック"/>
        <family val="3"/>
        <charset val="129"/>
        <scheme val="minor"/>
      </rPr>
      <t>모델은</t>
    </r>
    <r>
      <rPr>
        <b/>
        <sz val="12"/>
        <color theme="1"/>
        <rFont val="ＭＳ Ｐゴシック"/>
        <family val="2"/>
        <scheme val="minor"/>
      </rPr>
      <t xml:space="preserve"> </t>
    </r>
    <r>
      <rPr>
        <b/>
        <sz val="12"/>
        <color theme="1"/>
        <rFont val="ＭＳ Ｐゴシック"/>
        <family val="3"/>
        <charset val="129"/>
        <scheme val="minor"/>
      </rPr>
      <t>버린다</t>
    </r>
    <r>
      <rPr>
        <b/>
        <sz val="12"/>
        <color theme="1"/>
        <rFont val="ＭＳ Ｐゴシック"/>
        <family val="2"/>
        <scheme val="minor"/>
      </rPr>
      <t xml:space="preserve">. </t>
    </r>
    <r>
      <rPr>
        <b/>
        <sz val="12"/>
        <color theme="1"/>
        <rFont val="ＭＳ Ｐゴシック"/>
        <family val="3"/>
        <charset val="129"/>
        <scheme val="minor"/>
      </rPr>
      <t>최초</t>
    </r>
    <r>
      <rPr>
        <b/>
        <sz val="12"/>
        <color theme="1"/>
        <rFont val="ＭＳ Ｐゴシック"/>
        <family val="2"/>
        <scheme val="minor"/>
      </rPr>
      <t xml:space="preserve"> ml_evaluation</t>
    </r>
    <r>
      <rPr>
        <b/>
        <sz val="12"/>
        <color theme="1"/>
        <rFont val="ＭＳ Ｐゴシック"/>
        <family val="3"/>
        <charset val="129"/>
        <scheme val="minor"/>
      </rPr>
      <t>을</t>
    </r>
    <r>
      <rPr>
        <b/>
        <sz val="12"/>
        <color theme="1"/>
        <rFont val="ＭＳ Ｐゴシック"/>
        <family val="2"/>
        <scheme val="minor"/>
      </rPr>
      <t xml:space="preserve"> </t>
    </r>
    <r>
      <rPr>
        <b/>
        <sz val="12"/>
        <color theme="1"/>
        <rFont val="ＭＳ Ｐゴシック"/>
        <family val="3"/>
        <charset val="129"/>
        <scheme val="minor"/>
      </rPr>
      <t>복원해서</t>
    </r>
    <r>
      <rPr>
        <b/>
        <sz val="12"/>
        <color theme="1"/>
        <rFont val="ＭＳ Ｐゴシック"/>
        <family val="2"/>
        <scheme val="minor"/>
      </rPr>
      <t xml:space="preserve"> FTP-3 </t>
    </r>
    <r>
      <rPr>
        <b/>
        <sz val="12"/>
        <color theme="1"/>
        <rFont val="ＭＳ Ｐゴシック"/>
        <family val="3"/>
        <charset val="129"/>
        <scheme val="minor"/>
      </rPr>
      <t>시뮬레이션</t>
    </r>
    <r>
      <rPr>
        <b/>
        <sz val="12"/>
        <color theme="1"/>
        <rFont val="ＭＳ Ｐゴシック"/>
        <family val="2"/>
        <scheme val="minor"/>
      </rPr>
      <t xml:space="preserve"> </t>
    </r>
    <r>
      <rPr>
        <b/>
        <sz val="12"/>
        <color theme="1"/>
        <rFont val="ＭＳ Ｐゴシック"/>
        <family val="3"/>
        <charset val="129"/>
        <scheme val="minor"/>
      </rPr>
      <t>돌린다</t>
    </r>
    <r>
      <rPr>
        <b/>
        <sz val="12"/>
        <color theme="1"/>
        <rFont val="ＭＳ Ｐゴシック"/>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</si>
  <si>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</si>
  <si>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</si>
  <si>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</si>
  <si>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</si>
  <si>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</si>
  <si>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</si>
  <si>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</si>
  <si>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</si>
  <si>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</si>
  <si>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</si>
  <si>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</si>
  <si>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</si>
  <si>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</si>
  <si>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</si>
  <si>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</si>
  <si>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</si>
  <si>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</si>
  <si>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</si>
  <si>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</si>
  <si>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</si>
  <si>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</si>
  <si>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ＭＳ Ｐゴシック"/>
        <family val="2"/>
        <scheme val="minor"/>
      </rPr>
      <t xml:space="preserve"> sql</t>
    </r>
    <r>
      <rPr>
        <sz val="12"/>
        <color theme="1"/>
        <rFont val="ＭＳ Ｐゴシック"/>
        <family val="3"/>
        <charset val="129"/>
        <scheme val="minor"/>
      </rPr>
      <t>로</t>
    </r>
    <r>
      <rPr>
        <sz val="12"/>
        <color theme="1"/>
        <rFont val="ＭＳ Ｐゴシック"/>
        <family val="2"/>
        <scheme val="minor"/>
      </rPr>
      <t xml:space="preserve"> bettype</t>
    </r>
    <r>
      <rPr>
        <sz val="12"/>
        <color theme="1"/>
        <rFont val="ＭＳ Ｐゴシック"/>
        <family val="3"/>
        <charset val="129"/>
        <scheme val="minor"/>
      </rPr>
      <t>별</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성능순으로</t>
    </r>
    <r>
      <rPr>
        <sz val="12"/>
        <color theme="1"/>
        <rFont val="ＭＳ Ｐゴシック"/>
        <family val="2"/>
        <scheme val="minor"/>
      </rPr>
      <t xml:space="preserve"> 2</t>
    </r>
    <r>
      <rPr>
        <sz val="12"/>
        <color theme="1"/>
        <rFont val="ＭＳ Ｐゴシック"/>
        <family val="3"/>
        <charset val="129"/>
        <scheme val="minor"/>
      </rPr>
      <t>개를</t>
    </r>
    <r>
      <rPr>
        <sz val="12"/>
        <color theme="1"/>
        <rFont val="ＭＳ Ｐゴシック"/>
        <family val="2"/>
        <scheme val="minor"/>
      </rPr>
      <t xml:space="preserve"> </t>
    </r>
    <r>
      <rPr>
        <sz val="12"/>
        <color theme="1"/>
        <rFont val="ＭＳ Ｐゴシック"/>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</si>
  <si>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</si>
  <si>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</si>
  <si>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</si>
  <si>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</si>
  <si>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</si>
  <si>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</si>
  <si>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</si>
  <si>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</si>
  <si>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</si>
  <si>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</si>
  <si>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</si>
  <si>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</si>
  <si>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새로운</t>
    </r>
    <r>
      <rPr>
        <sz val="12"/>
        <color theme="1"/>
        <rFont val="ＭＳ Ｐゴシック"/>
        <family val="2"/>
        <scheme val="minor"/>
      </rPr>
      <t xml:space="preserve"> </t>
    </r>
    <r>
      <rPr>
        <sz val="12"/>
        <color theme="1"/>
        <rFont val="ＭＳ Ｐゴシック"/>
        <family val="3"/>
        <charset val="129"/>
        <scheme val="minor"/>
      </rPr>
      <t>그래프로</t>
    </r>
    <r>
      <rPr>
        <sz val="12"/>
        <color theme="1"/>
        <rFont val="ＭＳ Ｐゴシック"/>
        <family val="2"/>
        <scheme val="minor"/>
      </rPr>
      <t xml:space="preserve"> </t>
    </r>
    <r>
      <rPr>
        <sz val="12"/>
        <color theme="1"/>
        <rFont val="ＭＳ Ｐゴシック"/>
        <family val="3"/>
        <charset val="129"/>
        <scheme val="minor"/>
      </rPr>
      <t>재실행해본다</t>
    </r>
    <r>
      <rPr>
        <sz val="12"/>
        <color theme="1"/>
        <rFont val="ＭＳ Ｐゴシック"/>
        <family val="2"/>
        <scheme val="minor"/>
      </rPr>
      <t xml:space="preserve">  (</t>
    </r>
    <r>
      <rPr>
        <sz val="12"/>
        <color theme="1"/>
        <rFont val="ＭＳ Ｐゴシック"/>
        <family val="3"/>
        <charset val="129"/>
        <scheme val="minor"/>
      </rPr>
      <t>집합시뮬레이션</t>
    </r>
    <r>
      <rPr>
        <sz val="12"/>
        <color theme="1"/>
        <rFont val="ＭＳ Ｐゴシック"/>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</si>
  <si>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</si>
  <si>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</si>
  <si>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</si>
  <si>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</si>
  <si>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</si>
  <si>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</si>
  <si>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</si>
  <si>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</si>
  <si>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</si>
  <si>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</si>
  <si>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</si>
  <si>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</si>
  <si>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</si>
  <si>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</si>
  <si>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</si>
  <si>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</si>
  <si>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</si>
  <si>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</si>
  <si>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ＭＳ Ｐゴシック"/>
        <family val="3"/>
        <charset val="129"/>
        <scheme val="minor"/>
      </rPr>
      <t>는</t>
    </r>
    <r>
      <rPr>
        <sz val="12"/>
        <color theme="1"/>
        <rFont val="ＭＳ Ｐゴシック"/>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</si>
  <si>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</si>
  <si>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</si>
  <si>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</si>
  <si>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</si>
  <si>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</si>
  <si>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</si>
  <si>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ＭＳ Ｐゴシック"/>
        <family val="3"/>
        <charset val="129"/>
        <scheme val="minor"/>
      </rPr>
      <t>테이블들도</t>
    </r>
    <r>
      <rPr>
        <sz val="12"/>
        <color theme="1"/>
        <rFont val="ＭＳ Ｐゴシック"/>
        <family val="2"/>
        <scheme val="minor"/>
      </rPr>
      <t xml:space="preserve"> </t>
    </r>
    <r>
      <rPr>
        <sz val="12"/>
        <color theme="1"/>
        <rFont val="ＭＳ Ｐゴシック"/>
        <family val="3"/>
        <charset val="129"/>
        <scheme val="minor"/>
      </rPr>
      <t>재정리한다</t>
    </r>
    <r>
      <rPr>
        <sz val="12"/>
        <color theme="1"/>
        <rFont val="ＭＳ Ｐゴシック"/>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</si>
  <si>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</si>
  <si>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</si>
  <si>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</si>
  <si>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</si>
  <si>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</si>
  <si>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</si>
  <si>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</si>
  <si>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</si>
  <si>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</si>
  <si>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</si>
  <si>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</si>
  <si>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</si>
  <si>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</si>
  <si>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</si>
  <si>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</si>
  <si>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대한</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퍼포먼스</t>
    </r>
    <r>
      <rPr>
        <sz val="12"/>
        <color theme="1"/>
        <rFont val="ＭＳ Ｐゴシック"/>
        <family val="2"/>
        <scheme val="minor"/>
      </rPr>
      <t xml:space="preserve"> (</t>
    </r>
    <r>
      <rPr>
        <sz val="12"/>
        <color theme="1"/>
        <rFont val="ＭＳ Ｐゴシック"/>
        <family val="3"/>
        <charset val="129"/>
        <scheme val="minor"/>
      </rPr>
      <t>수익률순</t>
    </r>
    <r>
      <rPr>
        <sz val="12"/>
        <color theme="1"/>
        <rFont val="ＭＳ Ｐゴシック"/>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</si>
  <si>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</si>
  <si>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</si>
  <si>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</si>
  <si>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</si>
  <si>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</si>
  <si>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</si>
  <si>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</si>
  <si>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</si>
  <si>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ＭＳ Ｐゴシック"/>
        <family val="2"/>
        <scheme val="minor"/>
      </rPr>
      <t xml:space="preserve"> </t>
    </r>
    <r>
      <rPr>
        <b/>
        <strike/>
        <sz val="12"/>
        <color theme="1"/>
        <rFont val="ＭＳ Ｐゴシック"/>
        <family val="3"/>
        <charset val="129"/>
        <scheme val="minor"/>
      </rPr>
      <t>위한</t>
    </r>
    <r>
      <rPr>
        <b/>
        <strike/>
        <sz val="12"/>
        <color theme="1"/>
        <rFont val="ＭＳ Ｐゴシック"/>
        <family val="2"/>
        <scheme val="minor"/>
      </rPr>
      <t xml:space="preserve"> </t>
    </r>
    <r>
      <rPr>
        <b/>
        <strike/>
        <sz val="12"/>
        <color theme="1"/>
        <rFont val="ＭＳ Ｐゴシック"/>
        <family val="3"/>
        <charset val="129"/>
        <scheme val="minor"/>
      </rPr>
      <t>키워드</t>
    </r>
    <phoneticPr fontId="7"/>
  </si>
  <si>
    <t>2023/2/15</t>
    <phoneticPr fontId="7"/>
  </si>
  <si>
    <r>
      <t>1. nopattern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전</t>
    </r>
    <r>
      <rPr>
        <sz val="12"/>
        <color theme="1"/>
        <rFont val="ＭＳ Ｐゴシック"/>
        <family val="2"/>
        <scheme val="minor"/>
      </rPr>
      <t xml:space="preserve"> bettype,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출력</t>
    </r>
    <phoneticPr fontId="7"/>
  </si>
  <si>
    <r>
      <t>2. bork</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분포를</t>
    </r>
    <r>
      <rPr>
        <sz val="12"/>
        <color theme="1"/>
        <rFont val="ＭＳ Ｐゴシック"/>
        <family val="2"/>
        <scheme val="minor"/>
      </rPr>
      <t xml:space="preserve"> </t>
    </r>
    <r>
      <rPr>
        <sz val="12"/>
        <color theme="1"/>
        <rFont val="ＭＳ Ｐゴシック"/>
        <family val="3"/>
        <charset val="129"/>
        <scheme val="minor"/>
      </rPr>
      <t>보고</t>
    </r>
    <r>
      <rPr>
        <sz val="12"/>
        <color theme="1"/>
        <rFont val="ＭＳ Ｐゴシック"/>
        <family val="2"/>
        <scheme val="minor"/>
      </rPr>
      <t xml:space="preserve"> histogram</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수립</t>
    </r>
    <r>
      <rPr>
        <sz val="12"/>
        <color theme="1"/>
        <rFont val="ＭＳ Ｐゴシック"/>
        <family val="2"/>
        <scheme val="minor"/>
      </rPr>
      <t xml:space="preserve"> (bettype, kumiban</t>
    </r>
    <r>
      <rPr>
        <sz val="12"/>
        <color theme="1"/>
        <rFont val="ＭＳ Ｐゴシック"/>
        <family val="3"/>
        <charset val="129"/>
        <scheme val="minor"/>
      </rPr>
      <t>별</t>
    </r>
    <r>
      <rPr>
        <sz val="12"/>
        <color theme="1"/>
        <rFont val="ＭＳ Ｐゴシック"/>
        <family val="2"/>
        <scheme val="minor"/>
      </rPr>
      <t>)</t>
    </r>
    <phoneticPr fontId="7"/>
  </si>
  <si>
    <r>
      <t>3. kumiban</t>
    </r>
    <r>
      <rPr>
        <sz val="12"/>
        <color theme="1"/>
        <rFont val="ＭＳ Ｐゴシック"/>
        <family val="3"/>
        <charset val="129"/>
        <scheme val="minor"/>
      </rPr>
      <t>한개씩</t>
    </r>
    <r>
      <rPr>
        <sz val="12"/>
        <color theme="1"/>
        <rFont val="ＭＳ Ｐゴシック"/>
        <family val="2"/>
        <scheme val="minor"/>
      </rPr>
      <t xml:space="preserve"> </t>
    </r>
    <r>
      <rPr>
        <sz val="12"/>
        <color theme="1"/>
        <rFont val="ＭＳ Ｐゴシック"/>
        <family val="3"/>
        <charset val="129"/>
        <scheme val="minor"/>
      </rPr>
      <t>각개격파</t>
    </r>
    <phoneticPr fontId="7"/>
  </si>
  <si>
    <r>
      <t>bork</t>
    </r>
    <r>
      <rPr>
        <sz val="12"/>
        <color theme="1"/>
        <rFont val="ＭＳ Ｐゴシック"/>
        <family val="3"/>
        <charset val="129"/>
        <scheme val="minor"/>
      </rPr>
      <t>패턴화</t>
    </r>
    <r>
      <rPr>
        <sz val="12"/>
        <color theme="1"/>
        <rFont val="ＭＳ Ｐゴシック"/>
        <family val="2"/>
        <scheme val="minor"/>
      </rPr>
      <t xml:space="preserve"> </t>
    </r>
    <r>
      <rPr>
        <sz val="12"/>
        <color theme="1"/>
        <rFont val="ＭＳ Ｐゴシック"/>
        <family val="3"/>
        <charset val="129"/>
        <scheme val="minor"/>
      </rPr>
      <t>전략</t>
    </r>
    <phoneticPr fontId="7"/>
  </si>
  <si>
    <t>개별, 집합 (두개씩, 세개씩 묶음 등)</t>
    <phoneticPr fontId="7"/>
  </si>
  <si>
    <r>
      <t>4. kumiban</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</si>
  <si>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</si>
  <si>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</si>
  <si>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</si>
  <si>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</si>
  <si>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</si>
  <si>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</si>
  <si>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</si>
  <si>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ＭＳ Ｐゴシック"/>
        <family val="3"/>
        <charset val="129"/>
        <scheme val="minor"/>
      </rPr>
      <t>다만</t>
    </r>
    <r>
      <rPr>
        <sz val="12"/>
        <color theme="1"/>
        <rFont val="ＭＳ Ｐゴシック"/>
        <family val="2"/>
        <scheme val="minor"/>
      </rPr>
      <t xml:space="preserve"> bettype, kumiban, </t>
    </r>
    <r>
      <rPr>
        <sz val="12"/>
        <color theme="1"/>
        <rFont val="ＭＳ Ｐゴシック"/>
        <family val="3"/>
        <charset val="129"/>
        <scheme val="minor"/>
      </rPr>
      <t>패턴</t>
    </r>
    <r>
      <rPr>
        <sz val="12"/>
        <color theme="1"/>
        <rFont val="ＭＳ Ｐゴシック"/>
        <family val="2"/>
        <scheme val="minor"/>
      </rPr>
      <t>id</t>
    </r>
    <r>
      <rPr>
        <sz val="12"/>
        <color theme="1"/>
        <rFont val="ＭＳ Ｐゴシック"/>
        <family val="3"/>
        <charset val="129"/>
        <scheme val="minor"/>
      </rPr>
      <t>단위로</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확실한</t>
    </r>
    <r>
      <rPr>
        <sz val="12"/>
        <color theme="1"/>
        <rFont val="ＭＳ Ｐゴシック"/>
        <family val="2"/>
        <scheme val="minor"/>
      </rPr>
      <t xml:space="preserve"> </t>
    </r>
    <r>
      <rPr>
        <sz val="12"/>
        <color theme="1"/>
        <rFont val="ＭＳ Ｐゴシック"/>
        <family val="3"/>
        <charset val="129"/>
        <scheme val="minor"/>
      </rPr>
      <t>것을</t>
    </r>
    <r>
      <rPr>
        <sz val="12"/>
        <color theme="1"/>
        <rFont val="ＭＳ Ｐゴシック"/>
        <family val="2"/>
        <scheme val="minor"/>
      </rPr>
      <t xml:space="preserve"> 2T-12,3T-123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찾아보니</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적다</t>
    </r>
    <r>
      <rPr>
        <sz val="12"/>
        <color theme="1"/>
        <rFont val="ＭＳ Ｐゴシック"/>
        <family val="2"/>
        <scheme val="minor"/>
      </rPr>
      <t>. test_FPI-9</t>
    </r>
    <phoneticPr fontId="7"/>
  </si>
  <si>
    <r>
      <t xml:space="preserve">3. </t>
    </r>
    <r>
      <rPr>
        <sz val="12"/>
        <color theme="1"/>
        <rFont val="ＭＳ Ｐゴシック"/>
        <family val="3"/>
        <charset val="129"/>
        <scheme val="minor"/>
      </rPr>
      <t>옛날</t>
    </r>
    <r>
      <rPr>
        <sz val="12"/>
        <color theme="1"/>
        <rFont val="ＭＳ Ｐゴシック"/>
        <family val="2"/>
        <scheme val="minor"/>
      </rPr>
      <t xml:space="preserve"> FPH-3</t>
    </r>
    <r>
      <rPr>
        <sz val="12"/>
        <color theme="1"/>
        <rFont val="ＭＳ Ｐゴシック"/>
        <family val="3"/>
        <charset val="129"/>
        <scheme val="minor"/>
      </rPr>
      <t>의</t>
    </r>
    <r>
      <rPr>
        <sz val="12"/>
        <color theme="1"/>
        <rFont val="ＭＳ Ｐゴシック"/>
        <family val="2"/>
        <scheme val="minor"/>
      </rPr>
      <t xml:space="preserve"> simulation_step_1</t>
    </r>
    <r>
      <rPr>
        <sz val="12"/>
        <color theme="1"/>
        <rFont val="ＭＳ Ｐゴシック"/>
        <family val="3"/>
        <charset val="129"/>
        <scheme val="minor"/>
      </rPr>
      <t>그래프들을</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보니</t>
    </r>
    <r>
      <rPr>
        <sz val="12"/>
        <color theme="1"/>
        <rFont val="ＭＳ Ｐゴシック"/>
        <family val="2"/>
        <scheme val="minor"/>
      </rPr>
      <t xml:space="preserve"> </t>
    </r>
    <r>
      <rPr>
        <sz val="12"/>
        <color theme="1"/>
        <rFont val="ＭＳ Ｐゴシック"/>
        <family val="3"/>
        <charset val="129"/>
        <scheme val="minor"/>
      </rPr>
      <t>오히려</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높아보였다</t>
    </r>
    <r>
      <rPr>
        <sz val="12"/>
        <color theme="1"/>
        <rFont val="ＭＳ Ｐゴシック"/>
        <family val="2"/>
        <scheme val="minor"/>
      </rPr>
      <t>. (</t>
    </r>
    <r>
      <rPr>
        <sz val="12"/>
        <color theme="1"/>
        <rFont val="ＭＳ Ｐゴシック"/>
        <family val="3"/>
        <charset val="129"/>
        <scheme val="minor"/>
      </rPr>
      <t>당연히</t>
    </r>
    <r>
      <rPr>
        <sz val="12"/>
        <color theme="1"/>
        <rFont val="ＭＳ Ｐゴシック"/>
        <family val="2"/>
        <scheme val="minor"/>
      </rPr>
      <t xml:space="preserve"> incomrate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반영해서였을</t>
    </r>
    <r>
      <rPr>
        <sz val="12"/>
        <color theme="1"/>
        <rFont val="ＭＳ Ｐゴシック"/>
        <family val="2"/>
        <scheme val="minor"/>
      </rPr>
      <t xml:space="preserve"> </t>
    </r>
    <r>
      <rPr>
        <sz val="12"/>
        <color theme="1"/>
        <rFont val="ＭＳ Ｐゴシック"/>
        <family val="3"/>
        <charset val="129"/>
        <scheme val="minor"/>
      </rPr>
      <t>것도</t>
    </r>
    <r>
      <rPr>
        <sz val="12"/>
        <color theme="1"/>
        <rFont val="ＭＳ Ｐゴシック"/>
        <family val="2"/>
        <scheme val="minor"/>
      </rPr>
      <t xml:space="preserve"> </t>
    </r>
    <r>
      <rPr>
        <sz val="12"/>
        <color theme="1"/>
        <rFont val="ＭＳ Ｐゴシック"/>
        <family val="3"/>
        <charset val="129"/>
        <scheme val="minor"/>
      </rPr>
      <t>원인중</t>
    </r>
    <r>
      <rPr>
        <sz val="12"/>
        <color theme="1"/>
        <rFont val="ＭＳ Ｐゴシック"/>
        <family val="2"/>
        <scheme val="minor"/>
      </rPr>
      <t xml:space="preserve"> </t>
    </r>
    <r>
      <rPr>
        <sz val="12"/>
        <color theme="1"/>
        <rFont val="ＭＳ Ｐゴシック"/>
        <family val="3"/>
        <charset val="129"/>
        <scheme val="minor"/>
      </rPr>
      <t>하나</t>
    </r>
    <r>
      <rPr>
        <sz val="12"/>
        <color theme="1"/>
        <rFont val="ＭＳ Ｐゴシック"/>
        <family val="2"/>
        <scheme val="minor"/>
      </rPr>
      <t>)</t>
    </r>
    <phoneticPr fontId="7"/>
  </si>
  <si>
    <r>
      <t>새로운</t>
    </r>
    <r>
      <rPr>
        <sz val="12"/>
        <color theme="1"/>
        <rFont val="ＭＳ Ｐゴシック"/>
        <family val="2"/>
        <scheme val="minor"/>
      </rPr>
      <t xml:space="preserve"> graph</t>
    </r>
    <r>
      <rPr>
        <sz val="12"/>
        <color theme="1"/>
        <rFont val="ＭＳ Ｐゴシック"/>
        <family val="3"/>
        <charset val="129"/>
        <scheme val="minor"/>
      </rPr>
      <t>형태</t>
    </r>
    <r>
      <rPr>
        <sz val="12"/>
        <color theme="1"/>
        <rFont val="ＭＳ Ｐゴシック"/>
        <family val="2"/>
        <scheme val="minor"/>
      </rPr>
      <t xml:space="preserve"> (term</t>
    </r>
    <r>
      <rPr>
        <sz val="12"/>
        <color theme="1"/>
        <rFont val="ＭＳ Ｐゴシック"/>
        <family val="3"/>
        <charset val="129"/>
        <scheme val="minor"/>
      </rPr>
      <t>단위</t>
    </r>
    <r>
      <rPr>
        <sz val="12"/>
        <color theme="1"/>
        <rFont val="ＭＳ Ｐゴシック"/>
        <family val="2"/>
        <scheme val="minor"/>
      </rPr>
      <t>, histogram)</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출력하면</t>
    </r>
    <r>
      <rPr>
        <sz val="12"/>
        <color theme="1"/>
        <rFont val="ＭＳ Ｐゴシック"/>
        <family val="2"/>
        <scheme val="minor"/>
      </rPr>
      <t xml:space="preserve"> </t>
    </r>
    <r>
      <rPr>
        <sz val="12"/>
        <color theme="1"/>
        <rFont val="ＭＳ Ｐゴシック"/>
        <family val="3"/>
        <charset val="129"/>
        <scheme val="minor"/>
      </rPr>
      <t>분별력도</t>
    </r>
    <r>
      <rPr>
        <sz val="12"/>
        <color theme="1"/>
        <rFont val="ＭＳ Ｐゴシック"/>
        <family val="2"/>
        <scheme val="minor"/>
      </rPr>
      <t xml:space="preserve"> </t>
    </r>
    <r>
      <rPr>
        <sz val="12"/>
        <color theme="1"/>
        <rFont val="ＭＳ Ｐゴシック"/>
        <family val="3"/>
        <charset val="129"/>
        <scheme val="minor"/>
      </rPr>
      <t>더</t>
    </r>
    <r>
      <rPr>
        <sz val="12"/>
        <color theme="1"/>
        <rFont val="ＭＳ Ｐゴシック"/>
        <family val="2"/>
        <scheme val="minor"/>
      </rPr>
      <t xml:space="preserve"> </t>
    </r>
    <r>
      <rPr>
        <sz val="12"/>
        <color theme="1"/>
        <rFont val="ＭＳ Ｐゴシック"/>
        <family val="3"/>
        <charset val="129"/>
        <scheme val="minor"/>
      </rPr>
      <t>생길</t>
    </r>
    <r>
      <rPr>
        <sz val="12"/>
        <color theme="1"/>
        <rFont val="ＭＳ Ｐゴシック"/>
        <family val="2"/>
        <scheme val="minor"/>
      </rPr>
      <t xml:space="preserve"> </t>
    </r>
    <r>
      <rPr>
        <sz val="12"/>
        <color theme="1"/>
        <rFont val="ＭＳ Ｐゴシック"/>
        <family val="3"/>
        <charset val="129"/>
        <scheme val="minor"/>
      </rPr>
      <t>것이다</t>
    </r>
    <r>
      <rPr>
        <sz val="12"/>
        <color theme="1"/>
        <rFont val="ＭＳ Ｐゴシック"/>
        <family val="2"/>
        <scheme val="minor"/>
      </rPr>
      <t>.</t>
    </r>
    <phoneticPr fontId="7"/>
  </si>
  <si>
    <r>
      <t>bork</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패턴화해보는</t>
    </r>
    <r>
      <rPr>
        <b/>
        <sz val="12"/>
        <color theme="1"/>
        <rFont val="ＭＳ Ｐゴシック"/>
        <family val="2"/>
        <scheme val="minor"/>
      </rPr>
      <t xml:space="preserve"> </t>
    </r>
    <r>
      <rPr>
        <b/>
        <sz val="12"/>
        <color theme="1"/>
        <rFont val="ＭＳ Ｐゴシック"/>
        <family val="3"/>
        <charset val="129"/>
        <scheme val="minor"/>
      </rPr>
      <t>전략</t>
    </r>
    <phoneticPr fontId="7"/>
  </si>
  <si>
    <r>
      <t>작전을</t>
    </r>
    <r>
      <rPr>
        <b/>
        <sz val="12"/>
        <color theme="1"/>
        <rFont val="ＭＳ Ｐゴシック"/>
        <family val="2"/>
        <scheme val="minor"/>
      </rPr>
      <t xml:space="preserve"> </t>
    </r>
    <r>
      <rPr>
        <b/>
        <sz val="12"/>
        <color theme="1"/>
        <rFont val="ＭＳ Ｐゴシック"/>
        <family val="3"/>
        <charset val="129"/>
        <scheme val="minor"/>
      </rPr>
      <t>일시</t>
    </r>
    <r>
      <rPr>
        <b/>
        <sz val="12"/>
        <color theme="1"/>
        <rFont val="ＭＳ Ｐゴシック"/>
        <family val="2"/>
        <scheme val="minor"/>
      </rPr>
      <t xml:space="preserve"> </t>
    </r>
    <r>
      <rPr>
        <b/>
        <sz val="12"/>
        <color theme="1"/>
        <rFont val="ＭＳ Ｐゴシック"/>
        <family val="3"/>
        <charset val="129"/>
        <scheme val="minor"/>
      </rPr>
      <t>변경한다</t>
    </r>
    <r>
      <rPr>
        <b/>
        <sz val="12"/>
        <color theme="1"/>
        <rFont val="ＭＳ Ｐゴシック"/>
        <family val="2"/>
        <scheme val="minor"/>
      </rPr>
      <t>.</t>
    </r>
    <phoneticPr fontId="7"/>
  </si>
  <si>
    <r>
      <t>따라서</t>
    </r>
    <r>
      <rPr>
        <b/>
        <sz val="12"/>
        <color theme="1"/>
        <rFont val="ＭＳ Ｐゴシック"/>
        <family val="2"/>
        <scheme val="minor"/>
      </rPr>
      <t xml:space="preserve"> FPH-3</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대해</t>
    </r>
    <r>
      <rPr>
        <b/>
        <sz val="12"/>
        <color theme="1"/>
        <rFont val="ＭＳ Ｐゴシック"/>
        <family val="2"/>
        <scheme val="minor"/>
      </rPr>
      <t xml:space="preserve"> </t>
    </r>
    <r>
      <rPr>
        <b/>
        <sz val="12"/>
        <color theme="1"/>
        <rFont val="ＭＳ Ｐゴシック"/>
        <family val="3"/>
        <charset val="129"/>
        <scheme val="minor"/>
      </rPr>
      <t>아래</t>
    </r>
    <r>
      <rPr>
        <b/>
        <sz val="12"/>
        <color theme="1"/>
        <rFont val="ＭＳ Ｐゴシック"/>
        <family val="2"/>
        <scheme val="minor"/>
      </rPr>
      <t xml:space="preserve"> </t>
    </r>
    <r>
      <rPr>
        <b/>
        <sz val="12"/>
        <color theme="1"/>
        <rFont val="ＭＳ Ｐゴシック"/>
        <family val="3"/>
        <charset val="129"/>
        <scheme val="minor"/>
      </rPr>
      <t>전략으로</t>
    </r>
    <r>
      <rPr>
        <b/>
        <sz val="12"/>
        <color theme="1"/>
        <rFont val="ＭＳ Ｐゴシック"/>
        <family val="2"/>
        <scheme val="minor"/>
      </rPr>
      <t xml:space="preserve"> </t>
    </r>
    <r>
      <rPr>
        <b/>
        <sz val="12"/>
        <color theme="1"/>
        <rFont val="ＭＳ Ｐゴシック"/>
        <family val="3"/>
        <charset val="129"/>
        <scheme val="minor"/>
      </rPr>
      <t>다시</t>
    </r>
    <r>
      <rPr>
        <b/>
        <sz val="12"/>
        <color theme="1"/>
        <rFont val="ＭＳ Ｐゴシック"/>
        <family val="2"/>
        <scheme val="minor"/>
      </rPr>
      <t xml:space="preserve"> </t>
    </r>
    <r>
      <rPr>
        <b/>
        <sz val="12"/>
        <color theme="1"/>
        <rFont val="ＭＳ Ｐゴシック"/>
        <family val="3"/>
        <charset val="129"/>
        <scheme val="minor"/>
      </rPr>
      <t>도전해보기로</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</si>
  <si>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6. 1,2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결정한</t>
    </r>
    <r>
      <rPr>
        <sz val="12"/>
        <color theme="1"/>
        <rFont val="ＭＳ Ｐゴシック"/>
        <family val="2"/>
        <scheme val="minor"/>
      </rPr>
      <t xml:space="preserve"> train</t>
    </r>
    <r>
      <rPr>
        <sz val="12"/>
        <color theme="1"/>
        <rFont val="ＭＳ Ｐゴシック"/>
        <family val="3"/>
        <charset val="129"/>
        <scheme val="minor"/>
      </rPr>
      <t>기간</t>
    </r>
    <r>
      <rPr>
        <sz val="12"/>
        <color theme="1"/>
        <rFont val="ＭＳ Ｐゴシック"/>
        <family val="2"/>
        <scheme val="minor"/>
      </rPr>
      <t>, term</t>
    </r>
    <r>
      <rPr>
        <sz val="12"/>
        <color theme="1"/>
        <rFont val="ＭＳ Ｐゴシック"/>
        <family val="3"/>
        <charset val="129"/>
        <scheme val="minor"/>
      </rPr>
      <t>구분으로</t>
    </r>
    <r>
      <rPr>
        <sz val="12"/>
        <color theme="1"/>
        <rFont val="ＭＳ Ｐゴシック"/>
        <family val="2"/>
        <scheme val="minor"/>
      </rPr>
      <t xml:space="preserve"> FPH-3</t>
    </r>
    <r>
      <rPr>
        <sz val="12"/>
        <color theme="1"/>
        <rFont val="ＭＳ Ｐゴシック"/>
        <family val="3"/>
        <charset val="129"/>
        <scheme val="minor"/>
      </rPr>
      <t>의</t>
    </r>
    <r>
      <rPr>
        <sz val="12"/>
        <color theme="1"/>
        <rFont val="ＭＳ Ｐゴシック"/>
        <family val="2"/>
        <scheme val="minor"/>
      </rPr>
      <t xml:space="preserve"> simulation_step_1</t>
    </r>
    <r>
      <rPr>
        <sz val="12"/>
        <color theme="1"/>
        <rFont val="ＭＳ Ｐゴシック"/>
        <family val="3"/>
        <charset val="129"/>
        <scheme val="minor"/>
      </rPr>
      <t>부터</t>
    </r>
    <r>
      <rPr>
        <sz val="12"/>
        <color theme="1"/>
        <rFont val="ＭＳ Ｐゴシック"/>
        <family val="2"/>
        <scheme val="minor"/>
      </rPr>
      <t xml:space="preserve"> online</t>
    </r>
    <r>
      <rPr>
        <sz val="12"/>
        <color theme="1"/>
        <rFont val="ＭＳ Ｐゴシック"/>
        <family val="3"/>
        <charset val="129"/>
        <scheme val="minor"/>
      </rPr>
      <t>적용까지를</t>
    </r>
    <r>
      <rPr>
        <sz val="12"/>
        <color theme="1"/>
        <rFont val="ＭＳ Ｐゴシック"/>
        <family val="2"/>
        <scheme val="minor"/>
      </rPr>
      <t xml:space="preserve"> </t>
    </r>
    <r>
      <rPr>
        <sz val="12"/>
        <color theme="1"/>
        <rFont val="ＭＳ Ｐゴシック"/>
        <family val="3"/>
        <charset val="129"/>
        <scheme val="minor"/>
      </rPr>
      <t>재시도한다</t>
    </r>
    <r>
      <rPr>
        <sz val="12"/>
        <color theme="1"/>
        <rFont val="ＭＳ Ｐゴシック"/>
        <family val="2"/>
        <scheme val="minor"/>
      </rPr>
      <t>.</t>
    </r>
    <phoneticPr fontId="7"/>
  </si>
  <si>
    <r>
      <t xml:space="preserve">4. </t>
    </r>
    <r>
      <rPr>
        <sz val="12"/>
        <color theme="1"/>
        <rFont val="ＭＳ Ｐゴシック"/>
        <family val="3"/>
        <charset val="129"/>
        <scheme val="minor"/>
      </rPr>
      <t>상세변경</t>
    </r>
    <phoneticPr fontId="7"/>
  </si>
  <si>
    <r>
      <t>3</t>
    </r>
    <r>
      <rPr>
        <sz val="12"/>
        <color theme="1"/>
        <rFont val="ＭＳ Ｐゴシック"/>
        <family val="3"/>
        <charset val="129"/>
        <scheme val="minor"/>
      </rPr>
      <t>년</t>
    </r>
    <r>
      <rPr>
        <sz val="12"/>
        <color theme="1"/>
        <rFont val="ＭＳ Ｐゴシック"/>
        <family val="2"/>
        <scheme val="minor"/>
      </rPr>
      <t>,2</t>
    </r>
    <r>
      <rPr>
        <sz val="12"/>
        <color theme="1"/>
        <rFont val="ＭＳ Ｐゴシック"/>
        <family val="3"/>
        <charset val="129"/>
        <scheme val="minor"/>
      </rPr>
      <t>년</t>
    </r>
    <r>
      <rPr>
        <sz val="12"/>
        <color theme="1"/>
        <rFont val="ＭＳ Ｐゴシック"/>
        <family val="2"/>
        <scheme val="minor"/>
      </rPr>
      <t>,1</t>
    </r>
    <r>
      <rPr>
        <sz val="12"/>
        <color theme="1"/>
        <rFont val="ＭＳ Ｐゴシック"/>
        <family val="3"/>
        <charset val="129"/>
        <scheme val="minor"/>
      </rPr>
      <t>년구분을</t>
    </r>
    <r>
      <rPr>
        <sz val="12"/>
        <color theme="1"/>
        <rFont val="ＭＳ Ｐゴシック"/>
        <family val="2"/>
        <scheme val="minor"/>
      </rPr>
      <t xml:space="preserve"> evaluations_id</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설정하자</t>
    </r>
    <phoneticPr fontId="7"/>
  </si>
  <si>
    <r>
      <t>result_config.xlsx</t>
    </r>
    <r>
      <rPr>
        <sz val="12"/>
        <color rgb="FFFF0000"/>
        <rFont val="ＭＳ Ｐゴシック"/>
        <family val="3"/>
        <charset val="129"/>
        <scheme val="minor"/>
      </rPr>
      <t>에</t>
    </r>
    <r>
      <rPr>
        <sz val="12"/>
        <color rgb="FFFF0000"/>
        <rFont val="ＭＳ Ｐゴシック"/>
        <family val="2"/>
        <scheme val="minor"/>
      </rPr>
      <t xml:space="preserve"> evaluations_id</t>
    </r>
    <r>
      <rPr>
        <sz val="12"/>
        <color rgb="FFFF0000"/>
        <rFont val="ＭＳ Ｐゴシック"/>
        <family val="3"/>
        <charset val="129"/>
        <scheme val="minor"/>
      </rPr>
      <t>컬럼을</t>
    </r>
    <r>
      <rPr>
        <sz val="12"/>
        <color rgb="FFFF0000"/>
        <rFont val="ＭＳ Ｐゴシック"/>
        <family val="2"/>
        <scheme val="minor"/>
      </rPr>
      <t xml:space="preserve"> </t>
    </r>
    <r>
      <rPr>
        <sz val="12"/>
        <color rgb="FFFF0000"/>
        <rFont val="ＭＳ Ｐゴシック"/>
        <family val="3"/>
        <charset val="129"/>
        <scheme val="minor"/>
      </rPr>
      <t>추가했다</t>
    </r>
    <r>
      <rPr>
        <sz val="12"/>
        <color rgb="FFFF0000"/>
        <rFont val="ＭＳ Ｐゴシック"/>
        <family val="2"/>
        <scheme val="minor"/>
      </rPr>
      <t>.</t>
    </r>
    <phoneticPr fontId="7"/>
  </si>
  <si>
    <r>
      <t>4. train</t>
    </r>
    <r>
      <rPr>
        <sz val="12"/>
        <color theme="1"/>
        <rFont val="ＭＳ Ｐゴシック"/>
        <family val="3"/>
        <charset val="129"/>
        <scheme val="minor"/>
      </rPr>
      <t>기간을</t>
    </r>
    <r>
      <rPr>
        <sz val="12"/>
        <color theme="1"/>
        <rFont val="ＭＳ Ｐゴシック"/>
        <family val="2"/>
        <scheme val="minor"/>
      </rPr>
      <t xml:space="preserve"> 3</t>
    </r>
    <r>
      <rPr>
        <sz val="12"/>
        <color theme="1"/>
        <rFont val="ＭＳ Ｐゴシック"/>
        <family val="3"/>
        <charset val="129"/>
        <scheme val="minor"/>
      </rPr>
      <t>년</t>
    </r>
    <r>
      <rPr>
        <sz val="12"/>
        <color theme="1"/>
        <rFont val="ＭＳ Ｐゴシック"/>
        <family val="2"/>
        <scheme val="minor"/>
      </rPr>
      <t>,2</t>
    </r>
    <r>
      <rPr>
        <sz val="12"/>
        <color theme="1"/>
        <rFont val="ＭＳ Ｐゴシック"/>
        <family val="3"/>
        <charset val="129"/>
        <scheme val="minor"/>
      </rPr>
      <t>년</t>
    </r>
    <r>
      <rPr>
        <sz val="12"/>
        <color theme="1"/>
        <rFont val="ＭＳ Ｐゴシック"/>
        <family val="2"/>
        <scheme val="minor"/>
      </rPr>
      <t>,1</t>
    </r>
    <r>
      <rPr>
        <sz val="12"/>
        <color theme="1"/>
        <rFont val="ＭＳ Ｐゴシック"/>
        <family val="3"/>
        <charset val="129"/>
        <scheme val="minor"/>
      </rPr>
      <t>년</t>
    </r>
    <r>
      <rPr>
        <sz val="12"/>
        <color theme="1"/>
        <rFont val="ＭＳ Ｐゴシック"/>
        <family val="2"/>
        <scheme val="minor"/>
      </rPr>
      <t xml:space="preserve"> </t>
    </r>
    <r>
      <rPr>
        <sz val="12"/>
        <color theme="1"/>
        <rFont val="ＭＳ Ｐゴシック"/>
        <family val="3"/>
        <charset val="129"/>
        <scheme val="minor"/>
      </rPr>
      <t>중</t>
    </r>
    <r>
      <rPr>
        <sz val="12"/>
        <color theme="1"/>
        <rFont val="ＭＳ Ｐゴシック"/>
        <family val="2"/>
        <scheme val="minor"/>
      </rPr>
      <t xml:space="preserve"> </t>
    </r>
    <r>
      <rPr>
        <sz val="12"/>
        <color theme="1"/>
        <rFont val="ＭＳ Ｐゴシック"/>
        <family val="3"/>
        <charset val="129"/>
        <scheme val="minor"/>
      </rPr>
      <t>어느</t>
    </r>
    <r>
      <rPr>
        <sz val="12"/>
        <color theme="1"/>
        <rFont val="ＭＳ Ｐゴシック"/>
        <family val="2"/>
        <scheme val="minor"/>
      </rPr>
      <t xml:space="preserve"> </t>
    </r>
    <r>
      <rPr>
        <sz val="12"/>
        <color theme="1"/>
        <rFont val="ＭＳ Ｐゴシック"/>
        <family val="3"/>
        <charset val="129"/>
        <scheme val="minor"/>
      </rPr>
      <t>것이</t>
    </r>
    <r>
      <rPr>
        <sz val="12"/>
        <color theme="1"/>
        <rFont val="ＭＳ Ｐゴシック"/>
        <family val="2"/>
        <scheme val="minor"/>
      </rPr>
      <t xml:space="preserve"> </t>
    </r>
    <r>
      <rPr>
        <sz val="12"/>
        <color theme="1"/>
        <rFont val="ＭＳ Ｐゴシック"/>
        <family val="3"/>
        <charset val="129"/>
        <scheme val="minor"/>
      </rPr>
      <t>재현성</t>
    </r>
    <r>
      <rPr>
        <sz val="12"/>
        <color theme="1"/>
        <rFont val="ＭＳ Ｐゴシック"/>
        <family val="2"/>
        <scheme val="minor"/>
      </rPr>
      <t xml:space="preserve">, </t>
    </r>
    <r>
      <rPr>
        <sz val="12"/>
        <color theme="1"/>
        <rFont val="ＭＳ Ｐゴシック"/>
        <family val="3"/>
        <charset val="129"/>
        <scheme val="minor"/>
      </rPr>
      <t>수익성이</t>
    </r>
    <r>
      <rPr>
        <sz val="12"/>
        <color theme="1"/>
        <rFont val="ＭＳ Ｐゴシック"/>
        <family val="2"/>
        <scheme val="minor"/>
      </rPr>
      <t xml:space="preserve"> </t>
    </r>
    <r>
      <rPr>
        <sz val="12"/>
        <color theme="1"/>
        <rFont val="ＭＳ Ｐゴシック"/>
        <family val="3"/>
        <charset val="129"/>
        <scheme val="minor"/>
      </rPr>
      <t>높은</t>
    </r>
    <r>
      <rPr>
        <sz val="12"/>
        <color theme="1"/>
        <rFont val="ＭＳ Ｐゴシック"/>
        <family val="2"/>
        <scheme val="minor"/>
      </rPr>
      <t xml:space="preserve"> </t>
    </r>
    <r>
      <rPr>
        <sz val="12"/>
        <color theme="1"/>
        <rFont val="ＭＳ Ｐゴシック"/>
        <family val="3"/>
        <charset val="129"/>
        <scheme val="minor"/>
      </rPr>
      <t>지</t>
    </r>
    <r>
      <rPr>
        <sz val="12"/>
        <color theme="1"/>
        <rFont val="ＭＳ Ｐゴシック"/>
        <family val="2"/>
        <scheme val="minor"/>
      </rPr>
      <t xml:space="preserve"> </t>
    </r>
    <r>
      <rPr>
        <sz val="12"/>
        <color theme="1"/>
        <rFont val="ＭＳ Ｐゴシック"/>
        <family val="3"/>
        <charset val="129"/>
        <scheme val="minor"/>
      </rPr>
      <t>비교검증한다</t>
    </r>
    <r>
      <rPr>
        <sz val="12"/>
        <color theme="1"/>
        <rFont val="ＭＳ Ｐゴシック"/>
        <family val="2"/>
        <scheme val="minor"/>
      </rPr>
      <t xml:space="preserve">.. </t>
    </r>
    <r>
      <rPr>
        <sz val="12"/>
        <color theme="1"/>
        <rFont val="ＭＳ Ｐゴシック"/>
        <family val="3"/>
        <charset val="129"/>
        <scheme val="minor"/>
      </rPr>
      <t>우선</t>
    </r>
    <r>
      <rPr>
        <sz val="12"/>
        <color theme="1"/>
        <rFont val="ＭＳ Ｐゴシック"/>
        <family val="2"/>
        <scheme val="minor"/>
      </rPr>
      <t xml:space="preserve"> ip</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대상으로</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</si>
  <si>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r>
      <t>evaluation</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많으므로</t>
    </r>
    <r>
      <rPr>
        <sz val="12"/>
        <color theme="1"/>
        <rFont val="ＭＳ Ｐゴシック"/>
        <family val="2"/>
        <scheme val="minor"/>
      </rPr>
      <t xml:space="preserve"> resultno 5752</t>
    </r>
    <r>
      <rPr>
        <sz val="12"/>
        <color theme="1"/>
        <rFont val="ＭＳ Ｐゴシック"/>
        <family val="3"/>
        <charset val="129"/>
        <scheme val="minor"/>
      </rPr>
      <t>이하는</t>
    </r>
    <r>
      <rPr>
        <sz val="12"/>
        <color theme="1"/>
        <rFont val="ＭＳ Ｐゴシック"/>
        <family val="2"/>
        <scheme val="minor"/>
      </rPr>
      <t xml:space="preserve"> </t>
    </r>
    <r>
      <rPr>
        <sz val="12"/>
        <color theme="1"/>
        <rFont val="ＭＳ Ｐゴシック"/>
        <family val="3"/>
        <charset val="129"/>
        <scheme val="minor"/>
      </rPr>
      <t>모두</t>
    </r>
    <r>
      <rPr>
        <sz val="12"/>
        <color theme="1"/>
        <rFont val="ＭＳ Ｐゴシック"/>
        <family val="2"/>
        <scheme val="minor"/>
      </rPr>
      <t xml:space="preserve"> </t>
    </r>
    <r>
      <rPr>
        <sz val="12"/>
        <color theme="1"/>
        <rFont val="ＭＳ Ｐゴシック"/>
        <family val="3"/>
        <charset val="129"/>
        <scheme val="minor"/>
      </rPr>
      <t>삭제한다</t>
    </r>
    <r>
      <rPr>
        <sz val="12"/>
        <color theme="1"/>
        <rFont val="ＭＳ Ｐゴシック"/>
        <family val="2"/>
        <scheme val="minor"/>
      </rPr>
      <t>.  ml_evaluations_bk1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존재한다</t>
    </r>
    <r>
      <rPr>
        <sz val="12"/>
        <color theme="1"/>
        <rFont val="ＭＳ Ｐゴシック"/>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</si>
  <si>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</si>
  <si>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</si>
  <si>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</si>
  <si>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</si>
  <si>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</si>
  <si>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</si>
  <si>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</si>
  <si>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</si>
  <si>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따라서는</t>
    </r>
    <r>
      <rPr>
        <sz val="12"/>
        <color theme="1"/>
        <rFont val="ＭＳ Ｐゴシック"/>
        <family val="2"/>
        <scheme val="minor"/>
      </rPr>
      <t xml:space="preserve"> </t>
    </r>
    <r>
      <rPr>
        <sz val="12"/>
        <color theme="1"/>
        <rFont val="ＭＳ Ｐゴシック"/>
        <family val="3"/>
        <charset val="129"/>
        <scheme val="minor"/>
      </rPr>
      <t>들쭉날쭉하지만</t>
    </r>
    <r>
      <rPr>
        <sz val="12"/>
        <color theme="1"/>
        <rFont val="ＭＳ Ｐゴシック"/>
        <family val="2"/>
        <scheme val="minor"/>
      </rPr>
      <t xml:space="preserve"> </t>
    </r>
    <r>
      <rPr>
        <sz val="12"/>
        <color theme="1"/>
        <rFont val="ＭＳ Ｐゴシック"/>
        <family val="3"/>
        <charset val="129"/>
        <scheme val="minor"/>
      </rPr>
      <t>전체로는</t>
    </r>
    <r>
      <rPr>
        <sz val="12"/>
        <color theme="1"/>
        <rFont val="ＭＳ Ｐゴシック"/>
        <family val="2"/>
        <scheme val="minor"/>
      </rPr>
      <t xml:space="preserve"> 3y</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적중율</t>
    </r>
    <r>
      <rPr>
        <sz val="12"/>
        <color theme="1"/>
        <rFont val="ＭＳ Ｐゴシック"/>
        <family val="2"/>
        <scheme val="minor"/>
      </rPr>
      <t>,</t>
    </r>
    <r>
      <rPr>
        <sz val="12"/>
        <color theme="1"/>
        <rFont val="ＭＳ Ｐゴシック"/>
        <family val="3"/>
        <charset val="129"/>
        <scheme val="minor"/>
      </rPr>
      <t>수익율에서</t>
    </r>
    <r>
      <rPr>
        <sz val="12"/>
        <color theme="1"/>
        <rFont val="ＭＳ Ｐゴシック"/>
        <family val="2"/>
        <scheme val="minor"/>
      </rPr>
      <t xml:space="preserve"> </t>
    </r>
    <r>
      <rPr>
        <sz val="12"/>
        <color theme="1"/>
        <rFont val="ＭＳ Ｐゴシック"/>
        <family val="3"/>
        <charset val="129"/>
        <scheme val="minor"/>
      </rPr>
      <t>우세하다</t>
    </r>
    <r>
      <rPr>
        <sz val="12"/>
        <color theme="1"/>
        <rFont val="ＭＳ Ｐゴシック"/>
        <family val="2"/>
        <scheme val="minor"/>
      </rPr>
      <t xml:space="preserve">. </t>
    </r>
    <r>
      <rPr>
        <sz val="12"/>
        <color theme="1"/>
        <rFont val="ＭＳ Ｐゴシック"/>
        <family val="3"/>
        <charset val="129"/>
        <scheme val="minor"/>
      </rPr>
      <t>사용한</t>
    </r>
    <r>
      <rPr>
        <sz val="12"/>
        <color theme="1"/>
        <rFont val="ＭＳ Ｐゴシック"/>
        <family val="2"/>
        <scheme val="minor"/>
      </rPr>
      <t>SQL</t>
    </r>
    <phoneticPr fontId="7"/>
  </si>
  <si>
    <r>
      <t>5. 1</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결정된</t>
    </r>
    <r>
      <rPr>
        <sz val="12"/>
        <color theme="1"/>
        <rFont val="ＭＳ Ｐゴシック"/>
        <family val="2"/>
        <scheme val="minor"/>
      </rPr>
      <t xml:space="preserve"> train</t>
    </r>
    <r>
      <rPr>
        <sz val="12"/>
        <color theme="1"/>
        <rFont val="ＭＳ Ｐゴシック"/>
        <family val="3"/>
        <charset val="129"/>
        <scheme val="minor"/>
      </rPr>
      <t>기간에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어떤</t>
    </r>
    <r>
      <rPr>
        <sz val="12"/>
        <color theme="1"/>
        <rFont val="ＭＳ Ｐゴシック"/>
        <family val="2"/>
        <scheme val="minor"/>
      </rPr>
      <t xml:space="preserve"> term</t>
    </r>
    <r>
      <rPr>
        <sz val="12"/>
        <color theme="1"/>
        <rFont val="ＭＳ Ｐゴシック"/>
        <family val="3"/>
        <charset val="129"/>
        <scheme val="minor"/>
      </rPr>
      <t>구분이</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높은지</t>
    </r>
    <r>
      <rPr>
        <sz val="12"/>
        <color theme="1"/>
        <rFont val="ＭＳ Ｐゴシック"/>
        <family val="2"/>
        <scheme val="minor"/>
      </rPr>
      <t xml:space="preserve"> </t>
    </r>
    <r>
      <rPr>
        <sz val="12"/>
        <color theme="1"/>
        <rFont val="ＭＳ Ｐゴシック"/>
        <family val="3"/>
        <charset val="129"/>
        <scheme val="minor"/>
      </rPr>
      <t>비교검증한다</t>
    </r>
    <r>
      <rPr>
        <sz val="12"/>
        <color theme="1"/>
        <rFont val="ＭＳ Ｐゴシック"/>
        <family val="2"/>
        <scheme val="minor"/>
      </rPr>
      <t>.</t>
    </r>
    <phoneticPr fontId="7"/>
  </si>
  <si>
    <r>
      <t>#2</t>
    </r>
    <r>
      <rPr>
        <sz val="12"/>
        <color theme="1"/>
        <rFont val="ＭＳ Ｐゴシック"/>
        <family val="3"/>
        <charset val="129"/>
        <scheme val="minor"/>
      </rPr>
      <t>차적으</t>
    </r>
    <r>
      <rPr>
        <sz val="12"/>
        <color theme="1"/>
        <rFont val="ＭＳ Ｐゴシック"/>
        <family val="2"/>
        <scheme val="minor"/>
      </rPr>
      <t>,</t>
    </r>
    <r>
      <rPr>
        <sz val="12"/>
        <color theme="1"/>
        <rFont val="ＭＳ Ｐゴシック"/>
        <family val="3"/>
        <charset val="129"/>
        <scheme val="minor"/>
      </rPr>
      <t>로</t>
    </r>
    <r>
      <rPr>
        <sz val="12"/>
        <color theme="1"/>
        <rFont val="ＭＳ Ｐゴシック"/>
        <family val="2"/>
        <scheme val="minor"/>
      </rP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학습시키는</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만들어보자</t>
    </r>
  </si>
  <si>
    <r>
      <t>#2</t>
    </r>
    <r>
      <rPr>
        <sz val="12"/>
        <color theme="1"/>
        <rFont val="ＭＳ Ｐゴシック"/>
        <family val="3"/>
        <charset val="129"/>
        <scheme val="minor"/>
      </rPr>
      <t>차적으</t>
    </r>
    <r>
      <rPr>
        <sz val="12"/>
        <color theme="1"/>
        <rFont val="ＭＳ Ｐゴシック"/>
        <family val="2"/>
        <scheme val="minor"/>
      </rPr>
      <t>,</t>
    </r>
    <r>
      <rPr>
        <sz val="12"/>
        <color theme="1"/>
        <rFont val="ＭＳ Ｐゴシック"/>
        <family val="3"/>
        <charset val="129"/>
        <scheme val="minor"/>
      </rPr>
      <t>로</t>
    </r>
    <r>
      <rPr>
        <sz val="12"/>
        <color theme="1"/>
        <rFont val="ＭＳ Ｐゴシック"/>
        <family val="2"/>
        <scheme val="minor"/>
      </rP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학습시키는</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</si>
  <si>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</si>
  <si>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</si>
  <si>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</si>
  <si>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</si>
  <si>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</si>
  <si>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</si>
  <si>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</si>
  <si>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</si>
  <si>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</si>
  <si>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</si>
  <si>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</si>
  <si>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</si>
  <si>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</si>
  <si>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</si>
  <si>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</si>
  <si>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</si>
  <si>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</si>
  <si>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</si>
  <si>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</si>
  <si>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</si>
  <si>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</si>
  <si>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</si>
  <si>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</si>
  <si>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</si>
  <si>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</si>
  <si>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</si>
  <si>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</si>
  <si>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</si>
  <si>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</si>
  <si>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</si>
  <si>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</si>
  <si>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</si>
  <si>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</si>
  <si>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</si>
  <si>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</si>
  <si>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</si>
  <si>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</si>
  <si>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</si>
  <si>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</si>
  <si>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</si>
  <si>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</si>
  <si>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</si>
  <si>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</si>
  <si>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</si>
  <si>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</si>
  <si>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</si>
  <si>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</si>
  <si>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</si>
  <si>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</si>
  <si>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</si>
  <si>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</si>
  <si>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</si>
  <si>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</si>
  <si>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</si>
  <si>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</si>
  <si>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</si>
  <si>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</si>
  <si>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</si>
  <si>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</si>
  <si>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</si>
  <si>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</si>
  <si>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</si>
  <si>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</si>
  <si>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</si>
  <si>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</si>
  <si>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</si>
  <si>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</si>
  <si>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</si>
  <si>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</si>
  <si>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</si>
  <si>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</si>
  <si>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</si>
  <si>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</si>
  <si>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</si>
  <si>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</si>
  <si>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</si>
  <si>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</si>
  <si>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</si>
  <si>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</si>
  <si>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</si>
  <si>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</si>
  <si>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</si>
  <si>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</si>
  <si>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</si>
  <si>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</si>
  <si>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비교해보면</t>
    </r>
    <r>
      <rPr>
        <sz val="12"/>
        <color theme="1"/>
        <rFont val="ＭＳ Ｐゴシック"/>
        <family val="2"/>
        <scheme val="minor"/>
      </rPr>
      <t xml:space="preserve"> </t>
    </r>
    <r>
      <rPr>
        <sz val="12"/>
        <color theme="1"/>
        <rFont val="ＭＳ Ｐゴシック"/>
        <family val="3"/>
        <charset val="129"/>
        <scheme val="minor"/>
      </rPr>
      <t>전체평균으로는</t>
    </r>
    <r>
      <rPr>
        <sz val="12"/>
        <color theme="1"/>
        <rFont val="ＭＳ Ｐゴシック"/>
        <family val="2"/>
        <scheme val="minor"/>
      </rPr>
      <t xml:space="preserve"> </t>
    </r>
    <r>
      <rPr>
        <sz val="12"/>
        <color theme="1"/>
        <rFont val="ＭＳ Ｐゴシック"/>
        <family val="3"/>
        <charset val="129"/>
        <scheme val="minor"/>
      </rPr>
      <t>큰차이없으나</t>
    </r>
    <r>
      <rPr>
        <sz val="12"/>
        <color theme="1"/>
        <rFont val="ＭＳ Ｐゴシック"/>
        <family val="2"/>
        <scheme val="minor"/>
      </rPr>
      <t xml:space="preserve">, </t>
    </r>
    <r>
      <rPr>
        <sz val="12"/>
        <color theme="1"/>
        <rFont val="ＭＳ Ｐゴシック"/>
        <family val="3"/>
        <charset val="129"/>
        <scheme val="minor"/>
      </rPr>
      <t>수익률</t>
    </r>
    <r>
      <rPr>
        <sz val="12"/>
        <color theme="1"/>
        <rFont val="ＭＳ Ｐゴシック"/>
        <family val="2"/>
        <scheme val="minor"/>
      </rPr>
      <t xml:space="preserve"> 1</t>
    </r>
    <r>
      <rPr>
        <sz val="12"/>
        <color theme="1"/>
        <rFont val="ＭＳ Ｐゴシック"/>
        <family val="3"/>
        <charset val="129"/>
        <scheme val="minor"/>
      </rPr>
      <t>이상을</t>
    </r>
    <r>
      <rPr>
        <sz val="12"/>
        <color theme="1"/>
        <rFont val="ＭＳ Ｐゴシック"/>
        <family val="2"/>
        <scheme val="minor"/>
      </rPr>
      <t xml:space="preserve"> </t>
    </r>
    <r>
      <rPr>
        <sz val="12"/>
        <color theme="1"/>
        <rFont val="ＭＳ Ｐゴシック"/>
        <family val="3"/>
        <charset val="129"/>
        <scheme val="minor"/>
      </rPr>
      <t>기준으로는</t>
    </r>
    <r>
      <rPr>
        <sz val="12"/>
        <color theme="1"/>
        <rFont val="ＭＳ Ｐゴシック"/>
        <family val="2"/>
        <scheme val="minor"/>
      </rPr>
      <t xml:space="preserve"> 79100</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일정한</t>
    </r>
    <r>
      <rPr>
        <sz val="12"/>
        <color theme="1"/>
        <rFont val="ＭＳ Ｐゴシック"/>
        <family val="2"/>
        <scheme val="minor"/>
      </rPr>
      <t xml:space="preserve"> </t>
    </r>
    <r>
      <rPr>
        <sz val="12"/>
        <color theme="1"/>
        <rFont val="ＭＳ Ｐゴシック"/>
        <family val="3"/>
        <charset val="129"/>
        <scheme val="minor"/>
      </rPr>
      <t>정도로</t>
    </r>
    <r>
      <rPr>
        <sz val="12"/>
        <color theme="1"/>
        <rFont val="ＭＳ Ｐゴシック"/>
        <family val="2"/>
        <scheme val="minor"/>
      </rPr>
      <t xml:space="preserve"> </t>
    </r>
    <r>
      <rPr>
        <sz val="12"/>
        <color theme="1"/>
        <rFont val="ＭＳ Ｐゴシック"/>
        <family val="3"/>
        <charset val="129"/>
        <scheme val="minor"/>
      </rPr>
      <t>우세하므로</t>
    </r>
    <r>
      <rPr>
        <sz val="12"/>
        <color theme="1"/>
        <rFont val="ＭＳ Ｐゴシック"/>
        <family val="2"/>
        <scheme val="minor"/>
      </rPr>
      <t xml:space="preserve"> 79100</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통일하기로</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</si>
  <si>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t>2023/3/5</t>
    <phoneticPr fontId="7"/>
  </si>
  <si>
    <r>
      <t>FPH-4</t>
    </r>
    <r>
      <rPr>
        <sz val="12"/>
        <color theme="1"/>
        <rFont val="ＭＳ Ｐゴシック"/>
        <family val="3"/>
        <charset val="129"/>
        <scheme val="minor"/>
      </rPr>
      <t>의</t>
    </r>
    <r>
      <rPr>
        <sz val="12"/>
        <color theme="1"/>
        <rFont val="ＭＳ Ｐゴシック"/>
        <family val="2"/>
        <scheme val="minor"/>
      </rPr>
      <t xml:space="preserve"> sql</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잘못되었으므로</t>
    </r>
    <r>
      <rPr>
        <sz val="12"/>
        <color theme="1"/>
        <rFont val="ＭＳ Ｐゴシック"/>
        <family val="2"/>
        <scheme val="minor"/>
      </rPr>
      <t xml:space="preserve"> sql1.sql</t>
    </r>
    <r>
      <rPr>
        <sz val="12"/>
        <color theme="1"/>
        <rFont val="ＭＳ Ｐゴシック"/>
        <family val="3"/>
        <charset val="129"/>
        <scheme val="minor"/>
      </rPr>
      <t>참고</t>
    </r>
    <r>
      <rPr>
        <sz val="12"/>
        <color theme="1"/>
        <rFont val="ＭＳ Ｐゴシック"/>
        <family val="2"/>
        <scheme val="minor"/>
      </rPr>
      <t xml:space="preserve">  FPH-4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전면</t>
    </r>
    <r>
      <rPr>
        <sz val="12"/>
        <color theme="1"/>
        <rFont val="ＭＳ Ｐゴシック"/>
        <family val="2"/>
        <scheme val="minor"/>
      </rPr>
      <t xml:space="preserve"> </t>
    </r>
    <r>
      <rPr>
        <sz val="12"/>
        <color theme="1"/>
        <rFont val="ＭＳ Ｐゴシック"/>
        <family val="3"/>
        <charset val="129"/>
        <scheme val="minor"/>
      </rPr>
      <t>재생성해야한다</t>
    </r>
    <r>
      <rPr>
        <sz val="12"/>
        <color theme="1"/>
        <rFont val="ＭＳ Ｐゴシック"/>
        <family val="2"/>
        <scheme val="minor"/>
      </rPr>
      <t>.</t>
    </r>
    <phoneticPr fontId="7"/>
  </si>
  <si>
    <r>
      <t>다른</t>
    </r>
    <r>
      <rPr>
        <b/>
        <sz val="12"/>
        <color rgb="FFFF0000"/>
        <rFont val="ＭＳ Ｐゴシック"/>
        <family val="2"/>
        <scheme val="minor"/>
      </rPr>
      <t xml:space="preserve"> simul</t>
    </r>
    <r>
      <rPr>
        <b/>
        <sz val="12"/>
        <color rgb="FFFF0000"/>
        <rFont val="ＭＳ Ｐゴシック"/>
        <family val="3"/>
        <charset val="129"/>
        <scheme val="minor"/>
      </rPr>
      <t>에서도</t>
    </r>
    <r>
      <rPr>
        <b/>
        <sz val="12"/>
        <color rgb="FFFF0000"/>
        <rFont val="ＭＳ Ｐゴシック"/>
        <family val="2"/>
        <scheme val="minor"/>
      </rPr>
      <t xml:space="preserve"> </t>
    </r>
    <r>
      <rPr>
        <b/>
        <sz val="12"/>
        <color rgb="FFFF0000"/>
        <rFont val="ＭＳ Ｐゴシック"/>
        <family val="3"/>
        <charset val="129"/>
        <scheme val="minor"/>
      </rPr>
      <t>같은</t>
    </r>
    <r>
      <rPr>
        <b/>
        <sz val="12"/>
        <color rgb="FFFF0000"/>
        <rFont val="ＭＳ Ｐゴシック"/>
        <family val="2"/>
        <scheme val="minor"/>
      </rPr>
      <t xml:space="preserve"> </t>
    </r>
    <r>
      <rPr>
        <b/>
        <sz val="12"/>
        <color rgb="FFFF0000"/>
        <rFont val="ＭＳ Ｐゴシック"/>
        <family val="3"/>
        <charset val="129"/>
        <scheme val="minor"/>
      </rPr>
      <t>잘못없었는지</t>
    </r>
    <r>
      <rPr>
        <b/>
        <sz val="12"/>
        <color rgb="FFFF0000"/>
        <rFont val="ＭＳ Ｐゴシック"/>
        <family val="2"/>
        <scheme val="minor"/>
      </rPr>
      <t xml:space="preserve"> </t>
    </r>
    <r>
      <rPr>
        <b/>
        <sz val="12"/>
        <color rgb="FFFF0000"/>
        <rFont val="ＭＳ Ｐゴシック"/>
        <family val="3"/>
        <charset val="129"/>
        <scheme val="minor"/>
      </rPr>
      <t>재실행시에는</t>
    </r>
    <r>
      <rPr>
        <b/>
        <sz val="12"/>
        <color rgb="FFFF0000"/>
        <rFont val="ＭＳ Ｐゴシック"/>
        <family val="2"/>
        <scheme val="minor"/>
      </rPr>
      <t xml:space="preserve"> </t>
    </r>
    <r>
      <rPr>
        <b/>
        <sz val="12"/>
        <color rgb="FFFF0000"/>
        <rFont val="ＭＳ Ｐゴシック"/>
        <family val="3"/>
        <charset val="129"/>
        <scheme val="minor"/>
      </rPr>
      <t>확인할</t>
    </r>
    <r>
      <rPr>
        <b/>
        <sz val="12"/>
        <color rgb="FFFF0000"/>
        <rFont val="ＭＳ Ｐゴシック"/>
        <family val="2"/>
        <scheme val="minor"/>
      </rPr>
      <t xml:space="preserve"> </t>
    </r>
    <r>
      <rPr>
        <b/>
        <sz val="12"/>
        <color rgb="FFFF0000"/>
        <rFont val="ＭＳ Ｐゴシック"/>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</si>
  <si>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</si>
  <si>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</si>
  <si>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</si>
  <si>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</si>
  <si>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</si>
  <si>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</si>
  <si>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</si>
  <si>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</si>
  <si>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</si>
  <si>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</si>
  <si>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</si>
  <si>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</si>
  <si>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</si>
  <si>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</si>
  <si>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</si>
  <si>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</si>
  <si>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</si>
  <si>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</si>
  <si>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</si>
  <si>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</si>
  <si>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</si>
  <si>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</si>
  <si>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</si>
  <si>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</si>
  <si>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</si>
  <si>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</si>
  <si>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</si>
  <si>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</si>
  <si>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</si>
  <si>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ＭＳ Ｐゴシック"/>
        <family val="3"/>
        <charset val="129"/>
        <scheme val="minor"/>
      </rPr>
      <t>실험중에</t>
    </r>
    <r>
      <rPr>
        <sz val="12"/>
        <color theme="1"/>
        <rFont val="ＭＳ Ｐゴシック"/>
        <family val="2"/>
        <scheme val="minor"/>
      </rPr>
      <t xml:space="preserve"> IT-2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최근</t>
    </r>
    <r>
      <rPr>
        <sz val="12"/>
        <color theme="1"/>
        <rFont val="ＭＳ Ｐゴシック"/>
        <family val="2"/>
        <scheme val="minor"/>
      </rPr>
      <t xml:space="preserve"> </t>
    </r>
    <r>
      <rPr>
        <sz val="12"/>
        <color theme="1"/>
        <rFont val="ＭＳ Ｐゴシック"/>
        <family val="3"/>
        <charset val="129"/>
        <scheme val="minor"/>
      </rPr>
      <t>적중율이</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급감한것</t>
    </r>
    <r>
      <rPr>
        <sz val="12"/>
        <color theme="1"/>
        <rFont val="ＭＳ Ｐゴシック"/>
        <family val="2"/>
        <scheme val="minor"/>
      </rPr>
      <t xml:space="preserve"> </t>
    </r>
    <r>
      <rPr>
        <sz val="12"/>
        <color theme="1"/>
        <rFont val="ＭＳ Ｐゴシック"/>
        <family val="3"/>
        <charset val="129"/>
        <scheme val="minor"/>
      </rPr>
      <t>같아</t>
    </r>
    <r>
      <rPr>
        <sz val="12"/>
        <color theme="1"/>
        <rFont val="ＭＳ Ｐゴシック"/>
        <family val="2"/>
        <scheme val="minor"/>
      </rPr>
      <t xml:space="preserve"> </t>
    </r>
    <r>
      <rPr>
        <sz val="12"/>
        <color theme="1"/>
        <rFont val="ＭＳ Ｐゴシック"/>
        <family val="3"/>
        <charset val="129"/>
        <scheme val="minor"/>
      </rPr>
      <t>전체적으로</t>
    </r>
    <r>
      <rPr>
        <sz val="12"/>
        <color theme="1"/>
        <rFont val="ＭＳ Ｐゴシック"/>
        <family val="2"/>
        <scheme val="minor"/>
      </rPr>
      <t xml:space="preserve"> </t>
    </r>
    <r>
      <rPr>
        <sz val="12"/>
        <color theme="1"/>
        <rFont val="ＭＳ Ｐゴシック"/>
        <family val="3"/>
        <charset val="129"/>
        <scheme val="minor"/>
      </rPr>
      <t>확인해보려고</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</si>
  <si>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r>
      <t xml:space="preserve">model, bettype, kumiban </t>
    </r>
    <r>
      <rPr>
        <b/>
        <sz val="12"/>
        <color theme="1"/>
        <rFont val="ＭＳ Ｐゴシック"/>
        <family val="3"/>
        <charset val="129"/>
        <scheme val="minor"/>
      </rPr>
      <t>별로</t>
    </r>
    <r>
      <rPr>
        <b/>
        <sz val="12"/>
        <color theme="1"/>
        <rFont val="ＭＳ Ｐゴシック"/>
        <family val="2"/>
        <scheme val="minor"/>
      </rPr>
      <t xml:space="preserve"> </t>
    </r>
    <r>
      <rPr>
        <b/>
        <sz val="12"/>
        <color theme="1"/>
        <rFont val="ＭＳ Ｐゴシック"/>
        <family val="3"/>
        <charset val="129"/>
        <scheme val="minor"/>
      </rPr>
      <t>연도별</t>
    </r>
    <r>
      <rPr>
        <b/>
        <sz val="12"/>
        <color theme="1"/>
        <rFont val="ＭＳ Ｐゴシック"/>
        <family val="2"/>
        <scheme val="minor"/>
      </rPr>
      <t xml:space="preserve"> </t>
    </r>
    <r>
      <rPr>
        <b/>
        <sz val="12"/>
        <color theme="1"/>
        <rFont val="ＭＳ Ｐゴシック"/>
        <family val="3"/>
        <charset val="129"/>
        <scheme val="minor"/>
      </rPr>
      <t>적중율</t>
    </r>
    <r>
      <rPr>
        <b/>
        <sz val="12"/>
        <color theme="1"/>
        <rFont val="ＭＳ Ｐゴシック"/>
        <family val="2"/>
        <scheme val="minor"/>
      </rPr>
      <t xml:space="preserve"> </t>
    </r>
    <r>
      <rPr>
        <b/>
        <sz val="12"/>
        <color theme="1"/>
        <rFont val="ＭＳ Ｐゴシック"/>
        <family val="3"/>
        <charset val="129"/>
        <scheme val="minor"/>
      </rPr>
      <t>추이를</t>
    </r>
    <r>
      <rPr>
        <b/>
        <sz val="12"/>
        <color theme="1"/>
        <rFont val="ＭＳ Ｐゴシック"/>
        <family val="2"/>
        <scheme val="minor"/>
      </rPr>
      <t xml:space="preserve"> </t>
    </r>
    <r>
      <rPr>
        <b/>
        <sz val="12"/>
        <color theme="1"/>
        <rFont val="ＭＳ Ｐゴシック"/>
        <family val="3"/>
        <charset val="129"/>
        <scheme val="minor"/>
      </rPr>
      <t>그려볼것</t>
    </r>
    <r>
      <rPr>
        <b/>
        <sz val="12"/>
        <color theme="1"/>
        <rFont val="ＭＳ Ｐゴシック"/>
        <family val="2"/>
        <scheme val="minor"/>
      </rPr>
      <t xml:space="preserve">,  </t>
    </r>
    <r>
      <rPr>
        <b/>
        <sz val="12"/>
        <color theme="1"/>
        <rFont val="ＭＳ Ｐゴシック"/>
        <family val="3"/>
        <charset val="129"/>
        <scheme val="minor"/>
      </rPr>
      <t>상승추이의</t>
    </r>
    <r>
      <rPr>
        <b/>
        <sz val="12"/>
        <color theme="1"/>
        <rFont val="ＭＳ Ｐゴシック"/>
        <family val="2"/>
        <scheme val="minor"/>
      </rPr>
      <t xml:space="preserve"> kumiban</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가중치를</t>
    </r>
    <r>
      <rPr>
        <b/>
        <sz val="12"/>
        <color theme="1"/>
        <rFont val="ＭＳ Ｐゴシック"/>
        <family val="2"/>
        <scheme val="minor"/>
      </rPr>
      <t xml:space="preserve"> </t>
    </r>
    <r>
      <rPr>
        <b/>
        <sz val="12"/>
        <color theme="1"/>
        <rFont val="ＭＳ Ｐゴシック"/>
        <family val="3"/>
        <charset val="129"/>
        <scheme val="minor"/>
      </rPr>
      <t>둬서</t>
    </r>
    <r>
      <rPr>
        <b/>
        <sz val="12"/>
        <color theme="1"/>
        <rFont val="ＭＳ Ｐゴシック"/>
        <family val="2"/>
        <scheme val="minor"/>
      </rPr>
      <t xml:space="preserve"> </t>
    </r>
    <r>
      <rPr>
        <b/>
        <sz val="12"/>
        <color theme="1"/>
        <rFont val="ＭＳ Ｐゴシック"/>
        <family val="3"/>
        <charset val="129"/>
        <scheme val="minor"/>
      </rPr>
      <t>베팅해야할까</t>
    </r>
    <r>
      <rPr>
        <b/>
        <sz val="12"/>
        <color theme="1"/>
        <rFont val="ＭＳ Ｐゴシック"/>
        <family val="2"/>
        <scheme val="minor"/>
      </rPr>
      <t>?</t>
    </r>
    <phoneticPr fontId="7"/>
  </si>
  <si>
    <t>2023/3/9</t>
    <phoneticPr fontId="7"/>
  </si>
  <si>
    <r>
      <t>simul1_test#test_FSB</t>
    </r>
    <r>
      <rPr>
        <sz val="12"/>
        <color theme="1"/>
        <rFont val="ＭＳ Ｐゴシック"/>
        <family val="3"/>
        <charset val="129"/>
        <scheme val="minor"/>
      </rPr>
      <t>의</t>
    </r>
    <r>
      <rPr>
        <sz val="12"/>
        <color theme="1"/>
        <rFont val="ＭＳ Ｐゴシック"/>
        <family val="2"/>
        <scheme val="minor"/>
      </rPr>
      <t xml:space="preserve"> 95077</t>
    </r>
    <r>
      <rPr>
        <sz val="12"/>
        <color theme="1"/>
        <rFont val="ＭＳ Ｐゴシック"/>
        <family val="3"/>
        <charset val="129"/>
        <scheme val="minor"/>
      </rPr>
      <t>실행하면서</t>
    </r>
    <r>
      <rPr>
        <sz val="12"/>
        <color theme="1"/>
        <rFont val="ＭＳ Ｐゴシック"/>
        <family val="2"/>
        <scheme val="minor"/>
      </rPr>
      <t xml:space="preserve"> </t>
    </r>
    <r>
      <rPr>
        <sz val="12"/>
        <color theme="1"/>
        <rFont val="ＭＳ Ｐゴシック"/>
        <family val="3"/>
        <charset val="129"/>
        <scheme val="minor"/>
      </rPr>
      <t>아이디어</t>
    </r>
    <r>
      <rPr>
        <sz val="12"/>
        <color theme="1"/>
        <rFont val="ＭＳ Ｐゴシック"/>
        <family val="2"/>
        <scheme val="minor"/>
      </rPr>
      <t xml:space="preserve"> </t>
    </r>
    <r>
      <rPr>
        <sz val="12"/>
        <color theme="1"/>
        <rFont val="ＭＳ Ｐゴシック"/>
        <family val="3"/>
        <charset val="129"/>
        <scheme val="minor"/>
      </rPr>
      <t>포착</t>
    </r>
    <phoneticPr fontId="7"/>
  </si>
  <si>
    <r>
      <t>bork</t>
    </r>
    <r>
      <rPr>
        <sz val="12"/>
        <color theme="1"/>
        <rFont val="ＭＳ Ｐゴシック"/>
        <family val="3"/>
        <charset val="129"/>
        <scheme val="minor"/>
      </rPr>
      <t>를</t>
    </r>
    <r>
      <rPr>
        <sz val="12"/>
        <color theme="1"/>
        <rFont val="ＭＳ Ｐゴシック"/>
        <family val="2"/>
        <scheme val="minor"/>
      </rPr>
      <t xml:space="preserve"> i04</t>
    </r>
    <r>
      <rPr>
        <sz val="12"/>
        <color theme="1"/>
        <rFont val="ＭＳ Ｐゴシック"/>
        <family val="3"/>
        <charset val="129"/>
        <scheme val="minor"/>
      </rPr>
      <t>이런식의</t>
    </r>
    <r>
      <rPr>
        <sz val="12"/>
        <color theme="1"/>
        <rFont val="ＭＳ Ｐゴシック"/>
        <family val="2"/>
        <scheme val="minor"/>
      </rPr>
      <t xml:space="preserve"> </t>
    </r>
    <r>
      <rPr>
        <sz val="12"/>
        <color theme="1"/>
        <rFont val="ＭＳ Ｐゴシック"/>
        <family val="3"/>
        <charset val="129"/>
        <scheme val="minor"/>
      </rPr>
      <t>범위가</t>
    </r>
    <r>
      <rPr>
        <sz val="12"/>
        <color theme="1"/>
        <rFont val="ＭＳ Ｐゴシック"/>
        <family val="2"/>
        <scheme val="minor"/>
      </rPr>
      <t xml:space="preserve"> </t>
    </r>
    <r>
      <rPr>
        <sz val="12"/>
        <color theme="1"/>
        <rFont val="ＭＳ Ｐゴシック"/>
        <family val="3"/>
        <charset val="129"/>
        <scheme val="minor"/>
      </rPr>
      <t>아니라</t>
    </r>
    <r>
      <rPr>
        <sz val="12"/>
        <color theme="1"/>
        <rFont val="ＭＳ Ｐゴシック"/>
        <family val="2"/>
        <scheme val="minor"/>
      </rPr>
      <t xml:space="preserve"> i2</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특정했더니</t>
    </r>
    <r>
      <rPr>
        <sz val="12"/>
        <color theme="1"/>
        <rFont val="ＭＳ Ｐゴシック"/>
        <family val="2"/>
        <scheme val="minor"/>
      </rPr>
      <t xml:space="preserve"> term</t>
    </r>
    <r>
      <rPr>
        <sz val="12"/>
        <color theme="1"/>
        <rFont val="ＭＳ Ｐゴシック"/>
        <family val="3"/>
        <charset val="129"/>
        <scheme val="minor"/>
      </rPr>
      <t>간의</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엄청나게</t>
    </r>
    <r>
      <rPr>
        <sz val="12"/>
        <color theme="1"/>
        <rFont val="ＭＳ Ｐゴシック"/>
        <family val="2"/>
        <scheme val="minor"/>
      </rPr>
      <t xml:space="preserve"> </t>
    </r>
    <r>
      <rPr>
        <sz val="12"/>
        <color theme="1"/>
        <rFont val="ＭＳ Ｐゴシック"/>
        <family val="3"/>
        <charset val="129"/>
        <scheme val="minor"/>
      </rPr>
      <t>좋아졌다</t>
    </r>
    <r>
      <rPr>
        <sz val="12"/>
        <color theme="1"/>
        <rFont val="ＭＳ Ｐゴシック"/>
        <family val="2"/>
        <scheme val="minor"/>
      </rPr>
      <t>.</t>
    </r>
    <phoneticPr fontId="7"/>
  </si>
  <si>
    <t xml:space="preserve">특정 bork에 집중한 simulation을 실행해보자 </t>
    <phoneticPr fontId="7"/>
  </si>
  <si>
    <t>2023/3/11</t>
    <phoneticPr fontId="7"/>
  </si>
  <si>
    <r>
      <t>wkall</t>
    </r>
    <r>
      <rPr>
        <sz val="12"/>
        <color theme="1"/>
        <rFont val="ＭＳ Ｐゴシック"/>
        <family val="3"/>
        <charset val="129"/>
        <scheme val="minor"/>
      </rPr>
      <t>의</t>
    </r>
    <r>
      <rPr>
        <sz val="12"/>
        <color theme="1"/>
        <rFont val="ＭＳ Ｐゴシック"/>
        <family val="2"/>
        <scheme val="minor"/>
      </rPr>
      <t xml:space="preserve">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생성하거나</t>
    </r>
    <r>
      <rPr>
        <sz val="12"/>
        <color theme="1"/>
        <rFont val="ＭＳ Ｐゴシック"/>
        <family val="2"/>
        <scheme val="minor"/>
      </rPr>
      <t xml:space="preserve"> </t>
    </r>
    <r>
      <rPr>
        <sz val="12"/>
        <color theme="1"/>
        <rFont val="ＭＳ Ｐゴシック"/>
        <family val="3"/>
        <charset val="129"/>
        <scheme val="minor"/>
      </rPr>
      <t>하는</t>
    </r>
    <r>
      <rPr>
        <sz val="12"/>
        <color theme="1"/>
        <rFont val="ＭＳ Ｐゴシック"/>
        <family val="2"/>
        <scheme val="minor"/>
      </rPr>
      <t xml:space="preserve"> </t>
    </r>
    <r>
      <rPr>
        <sz val="12"/>
        <color theme="1"/>
        <rFont val="ＭＳ Ｐゴシック"/>
        <family val="3"/>
        <charset val="129"/>
        <scheme val="minor"/>
      </rPr>
      <t>건</t>
    </r>
    <r>
      <rPr>
        <sz val="12"/>
        <color theme="1"/>
        <rFont val="ＭＳ Ｐゴシック"/>
        <family val="2"/>
        <scheme val="minor"/>
      </rPr>
      <t xml:space="preserve"> </t>
    </r>
    <r>
      <rPr>
        <sz val="12"/>
        <color theme="1"/>
        <rFont val="ＭＳ Ｐゴシック"/>
        <family val="3"/>
        <charset val="129"/>
        <scheme val="minor"/>
      </rPr>
      <t>일단</t>
    </r>
    <r>
      <rPr>
        <sz val="12"/>
        <color theme="1"/>
        <rFont val="ＭＳ Ｐゴシック"/>
        <family val="2"/>
        <scheme val="minor"/>
      </rPr>
      <t xml:space="preserve"> </t>
    </r>
    <r>
      <rPr>
        <sz val="12"/>
        <color theme="1"/>
        <rFont val="ＭＳ Ｐゴシック"/>
        <family val="3"/>
        <charset val="129"/>
        <scheme val="minor"/>
      </rPr>
      <t>미뤄두고</t>
    </r>
    <r>
      <rPr>
        <sz val="12"/>
        <color theme="1"/>
        <rFont val="ＭＳ Ｐゴシック"/>
        <family val="2"/>
        <scheme val="minor"/>
      </rPr>
      <t xml:space="preserve"> </t>
    </r>
    <r>
      <rPr>
        <sz val="12"/>
        <color theme="1"/>
        <rFont val="ＭＳ Ｐゴシック"/>
        <family val="3"/>
        <charset val="129"/>
        <scheme val="minor"/>
      </rPr>
      <t>아래</t>
    </r>
    <r>
      <rPr>
        <sz val="12"/>
        <color theme="1"/>
        <rFont val="ＭＳ Ｐゴシック"/>
        <family val="2"/>
        <scheme val="minor"/>
      </rPr>
      <t xml:space="preserve"> </t>
    </r>
    <r>
      <rPr>
        <sz val="12"/>
        <color theme="1"/>
        <rFont val="ＭＳ Ｐゴシック"/>
        <family val="3"/>
        <charset val="129"/>
        <scheme val="minor"/>
      </rPr>
      <t>순서대로</t>
    </r>
    <r>
      <rPr>
        <sz val="12"/>
        <color theme="1"/>
        <rFont val="ＭＳ Ｐゴシック"/>
        <family val="2"/>
        <scheme val="minor"/>
      </rPr>
      <t xml:space="preserve"> </t>
    </r>
    <r>
      <rPr>
        <sz val="12"/>
        <color theme="1"/>
        <rFont val="ＭＳ Ｐゴシック"/>
        <family val="3"/>
        <charset val="129"/>
        <scheme val="minor"/>
      </rPr>
      <t>진행해보자</t>
    </r>
    <phoneticPr fontId="7"/>
  </si>
  <si>
    <r>
      <t>wk</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기본</t>
    </r>
    <r>
      <rPr>
        <sz val="12"/>
        <color theme="1"/>
        <rFont val="ＭＳ Ｐゴシック"/>
        <family val="2"/>
        <scheme val="minor"/>
      </rPr>
      <t xml:space="preserve"> </t>
    </r>
    <r>
      <rPr>
        <sz val="12"/>
        <color theme="1"/>
        <rFont val="ＭＳ Ｐゴシック"/>
        <family val="3"/>
        <charset val="129"/>
        <scheme val="minor"/>
      </rPr>
      <t>승식에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베팅을</t>
    </r>
    <r>
      <rPr>
        <sz val="12"/>
        <color theme="1"/>
        <rFont val="ＭＳ Ｐゴシック"/>
        <family val="2"/>
        <scheme val="minor"/>
      </rPr>
      <t xml:space="preserve"> </t>
    </r>
    <r>
      <rPr>
        <sz val="12"/>
        <color theme="1"/>
        <rFont val="ＭＳ Ｐゴシック"/>
        <family val="3"/>
        <charset val="129"/>
        <scheme val="minor"/>
      </rPr>
      <t>전부</t>
    </r>
    <r>
      <rPr>
        <sz val="12"/>
        <color theme="1"/>
        <rFont val="ＭＳ Ｐゴシック"/>
        <family val="2"/>
        <scheme val="minor"/>
      </rPr>
      <t xml:space="preserve"> </t>
    </r>
    <r>
      <rPr>
        <sz val="12"/>
        <color theme="1"/>
        <rFont val="ＭＳ Ｐゴシック"/>
        <family val="3"/>
        <charset val="129"/>
        <scheme val="minor"/>
      </rPr>
      <t>뽑아보자</t>
    </r>
    <r>
      <rPr>
        <sz val="12"/>
        <color theme="1"/>
        <rFont val="ＭＳ Ｐゴシック"/>
        <family val="2"/>
        <scheme val="minor"/>
      </rPr>
      <t>. FSB1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대해서만</t>
    </r>
    <phoneticPr fontId="7"/>
  </si>
  <si>
    <r>
      <t>성능좋은</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부족한</t>
    </r>
    <r>
      <rPr>
        <sz val="12"/>
        <color theme="1"/>
        <rFont val="ＭＳ Ｐゴシック"/>
        <family val="2"/>
        <scheme val="minor"/>
      </rPr>
      <t xml:space="preserve"> </t>
    </r>
    <r>
      <rPr>
        <sz val="12"/>
        <color theme="1"/>
        <rFont val="ＭＳ Ｐゴシック"/>
        <family val="3"/>
        <charset val="129"/>
        <scheme val="minor"/>
      </rPr>
      <t>구미방에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FSB2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보완해본다</t>
    </r>
    <r>
      <rPr>
        <sz val="12"/>
        <color theme="1"/>
        <rFont val="ＭＳ Ｐゴシック"/>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</si>
  <si>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</si>
  <si>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</si>
  <si>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</si>
  <si>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전략으로</t>
    </r>
    <r>
      <rPr>
        <sz val="12"/>
        <color theme="1"/>
        <rFont val="ＭＳ Ｐゴシック"/>
        <family val="2"/>
        <scheme val="minor"/>
      </rPr>
      <t xml:space="preserve"> 1T,2T,2F</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해봤으나</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적다</t>
    </r>
    <r>
      <rPr>
        <sz val="12"/>
        <color theme="1"/>
        <rFont val="ＭＳ Ｐゴシック"/>
        <family val="2"/>
        <scheme val="minor"/>
      </rPr>
      <t>. simul_test1</t>
    </r>
    <r>
      <rPr>
        <sz val="12"/>
        <color theme="1"/>
        <rFont val="ＭＳ Ｐゴシック"/>
        <family val="3"/>
        <charset val="129"/>
        <scheme val="minor"/>
      </rPr>
      <t>의</t>
    </r>
    <r>
      <rPr>
        <sz val="12"/>
        <color theme="1"/>
        <rFont val="ＭＳ Ｐゴシック"/>
        <family val="2"/>
        <scheme val="minor"/>
      </rPr>
      <t xml:space="preserve"> 95082-95190</t>
    </r>
    <phoneticPr fontId="7"/>
  </si>
  <si>
    <t>전략추가</t>
    <phoneticPr fontId="7"/>
  </si>
  <si>
    <r>
      <t>wkall</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위한</t>
    </r>
    <r>
      <rPr>
        <sz val="12"/>
        <color theme="1"/>
        <rFont val="ＭＳ Ｐゴシック"/>
        <family val="2"/>
        <scheme val="minor"/>
      </rPr>
      <t xml:space="preserve"> </t>
    </r>
    <r>
      <rPr>
        <sz val="12"/>
        <color theme="1"/>
        <rFont val="ＭＳ Ｐゴシック"/>
        <family val="3"/>
        <charset val="129"/>
        <scheme val="minor"/>
      </rPr>
      <t>패턴들을</t>
    </r>
    <r>
      <rPr>
        <sz val="12"/>
        <color theme="1"/>
        <rFont val="ＭＳ Ｐゴシック"/>
        <family val="2"/>
        <scheme val="minor"/>
      </rPr>
      <t xml:space="preserve"> 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추가해서</t>
    </r>
    <r>
      <rPr>
        <sz val="12"/>
        <color theme="1"/>
        <rFont val="ＭＳ Ｐゴシック"/>
        <family val="2"/>
        <scheme val="minor"/>
      </rPr>
      <t xml:space="preserve"> stat_bork5</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생성</t>
    </r>
    <phoneticPr fontId="7"/>
  </si>
  <si>
    <r>
      <t>simul_FSB_2</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실행</t>
    </r>
    <phoneticPr fontId="7"/>
  </si>
  <si>
    <r>
      <t>limit</t>
    </r>
    <r>
      <rPr>
        <sz val="12"/>
        <color theme="1"/>
        <rFont val="ＭＳ Ｐゴシック"/>
        <family val="3"/>
        <charset val="129"/>
        <scheme val="minor"/>
      </rPr>
      <t>는</t>
    </r>
    <r>
      <rPr>
        <sz val="12"/>
        <color theme="1"/>
        <rFont val="ＭＳ Ｐゴシック"/>
        <family val="2"/>
        <scheme val="minor"/>
      </rPr>
      <t xml:space="preserve"> 10</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</si>
  <si>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</si>
  <si>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</si>
  <si>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</si>
  <si>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</si>
  <si>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</si>
  <si>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</si>
  <si>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ＭＳ Ｐゴシック"/>
        <family val="3"/>
        <charset val="129"/>
        <scheme val="minor"/>
      </rPr>
      <t>결과</t>
    </r>
    <r>
      <rPr>
        <sz val="12"/>
        <color theme="1"/>
        <rFont val="ＭＳ Ｐゴシック"/>
        <family val="2"/>
        <scheme val="minor"/>
      </rPr>
      <t xml:space="preserve"> </t>
    </r>
    <r>
      <rPr>
        <sz val="12"/>
        <color theme="1"/>
        <rFont val="ＭＳ Ｐゴシック"/>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</si>
  <si>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</si>
  <si>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</si>
  <si>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</si>
  <si>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</si>
  <si>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</si>
  <si>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</si>
  <si>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</si>
  <si>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</si>
  <si>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</si>
  <si>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</si>
  <si>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</si>
  <si>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</si>
  <si>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</si>
  <si>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</si>
  <si>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</si>
  <si>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</si>
  <si>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</si>
  <si>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</si>
  <si>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</si>
  <si>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</si>
  <si>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</si>
  <si>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</si>
  <si>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</si>
  <si>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</si>
  <si>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</si>
  <si>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</si>
  <si>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</si>
  <si>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</si>
  <si>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</si>
  <si>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</si>
  <si>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</si>
  <si>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</si>
  <si>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</si>
  <si>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추출</t>
    </r>
    <r>
      <rPr>
        <sz val="12"/>
        <color theme="1"/>
        <rFont val="ＭＳ Ｐゴシック"/>
        <family val="2"/>
        <scheme val="minor"/>
      </rPr>
      <t xml:space="preserve"> </t>
    </r>
    <r>
      <rPr>
        <sz val="12"/>
        <color theme="1"/>
        <rFont val="ＭＳ Ｐゴシック"/>
        <family val="3"/>
        <charset val="129"/>
        <scheme val="minor"/>
      </rPr>
      <t>결과에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최선의</t>
    </r>
    <r>
      <rPr>
        <sz val="12"/>
        <color theme="1"/>
        <rFont val="ＭＳ Ｐゴシック"/>
        <family val="2"/>
        <scheme val="minor"/>
      </rPr>
      <t xml:space="preserve"> </t>
    </r>
    <r>
      <rPr>
        <sz val="12"/>
        <color theme="1"/>
        <rFont val="ＭＳ Ｐゴシック"/>
        <family val="3"/>
        <charset val="129"/>
        <scheme val="minor"/>
      </rPr>
      <t>승식</t>
    </r>
    <r>
      <rPr>
        <sz val="12"/>
        <color theme="1"/>
        <rFont val="ＭＳ Ｐゴシック"/>
        <family val="2"/>
        <scheme val="minor"/>
      </rPr>
      <t>,</t>
    </r>
    <r>
      <rPr>
        <sz val="12"/>
        <color theme="1"/>
        <rFont val="ＭＳ Ｐゴシック"/>
        <family val="3"/>
        <charset val="129"/>
        <scheme val="minor"/>
      </rPr>
      <t>구미방</t>
    </r>
    <r>
      <rPr>
        <sz val="12"/>
        <color theme="1"/>
        <rFont val="ＭＳ Ｐゴシック"/>
        <family val="2"/>
        <scheme val="minor"/>
      </rPr>
      <t xml:space="preserve"> </t>
    </r>
    <r>
      <rPr>
        <sz val="12"/>
        <color theme="1"/>
        <rFont val="ＭＳ Ｐゴシック"/>
        <family val="3"/>
        <charset val="129"/>
        <scheme val="minor"/>
      </rPr>
      <t>조합을</t>
    </r>
    <r>
      <rPr>
        <sz val="12"/>
        <color theme="1"/>
        <rFont val="ＭＳ Ｐゴシック"/>
        <family val="2"/>
        <scheme val="minor"/>
      </rPr>
      <t xml:space="preserve"> </t>
    </r>
    <r>
      <rPr>
        <sz val="12"/>
        <color theme="1"/>
        <rFont val="ＭＳ Ｐゴシック"/>
        <family val="3"/>
        <charset val="129"/>
        <scheme val="minor"/>
      </rPr>
      <t>결정한</t>
    </r>
    <r>
      <rPr>
        <sz val="12"/>
        <color theme="1"/>
        <rFont val="ＭＳ Ｐゴシック"/>
        <family val="2"/>
        <scheme val="minor"/>
      </rPr>
      <t xml:space="preserve"> </t>
    </r>
    <r>
      <rPr>
        <sz val="12"/>
        <color theme="1"/>
        <rFont val="ＭＳ Ｐゴシック"/>
        <family val="3"/>
        <charset val="129"/>
        <scheme val="minor"/>
      </rPr>
      <t>최종</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추출한다</t>
    </r>
    <r>
      <rPr>
        <sz val="12"/>
        <color theme="1"/>
        <rFont val="ＭＳ Ｐゴシック"/>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</si>
  <si>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</si>
  <si>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</si>
  <si>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</si>
  <si>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</si>
  <si>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</si>
  <si>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</si>
  <si>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</si>
  <si>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</si>
  <si>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</si>
  <si>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</si>
  <si>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</si>
  <si>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</si>
  <si>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알려준</t>
    </r>
    <r>
      <rPr>
        <sz val="12"/>
        <color theme="1"/>
        <rFont val="ＭＳ Ｐゴシック"/>
        <family val="2"/>
        <scheme val="minor"/>
      </rPr>
      <t xml:space="preserve"> </t>
    </r>
    <r>
      <rPr>
        <sz val="12"/>
        <color theme="1"/>
        <rFont val="ＭＳ Ｐゴシック"/>
        <family val="3"/>
        <charset val="129"/>
        <scheme val="minor"/>
      </rPr>
      <t>가중치합계</t>
    </r>
    <r>
      <rPr>
        <sz val="12"/>
        <color theme="1"/>
        <rFont val="ＭＳ Ｐゴシック"/>
        <family val="2"/>
        <scheme val="minor"/>
      </rPr>
      <t xml:space="preserve"> </t>
    </r>
    <r>
      <rPr>
        <sz val="12"/>
        <color theme="1"/>
        <rFont val="ＭＳ Ｐゴシック"/>
        <family val="3"/>
        <charset val="129"/>
        <scheme val="minor"/>
      </rPr>
      <t>공식을</t>
    </r>
    <r>
      <rPr>
        <sz val="12"/>
        <color theme="1"/>
        <rFont val="ＭＳ Ｐゴシック"/>
        <family val="2"/>
        <scheme val="minor"/>
      </rPr>
      <t xml:space="preserve"> </t>
    </r>
    <r>
      <rPr>
        <sz val="12"/>
        <color theme="1"/>
        <rFont val="ＭＳ Ｐゴシック"/>
        <family val="3"/>
        <charset val="129"/>
        <scheme val="minor"/>
      </rPr>
      <t>반영하여</t>
    </r>
    <r>
      <rPr>
        <sz val="12"/>
        <color theme="1"/>
        <rFont val="ＭＳ Ｐゴシック"/>
        <family val="2"/>
        <scheme val="minor"/>
      </rPr>
      <t xml:space="preserve"> ml_evaluation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컬럼</t>
    </r>
    <r>
      <rPr>
        <sz val="12"/>
        <color theme="1"/>
        <rFont val="ＭＳ Ｐゴシック"/>
        <family val="2"/>
        <scheme val="minor"/>
      </rPr>
      <t xml:space="preserve"> </t>
    </r>
    <r>
      <rPr>
        <sz val="12"/>
        <color theme="1"/>
        <rFont val="ＭＳ Ｐゴシック"/>
        <family val="3"/>
        <charset val="129"/>
        <scheme val="minor"/>
      </rPr>
      <t>추가</t>
    </r>
  </si>
  <si>
    <r>
      <t>-- gp333 betrate,hitrate,incomerate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균등하게</t>
    </r>
    <r>
      <rPr>
        <sz val="12"/>
        <color theme="1"/>
        <rFont val="ＭＳ Ｐゴシック"/>
        <family val="2"/>
        <scheme val="minor"/>
      </rPr>
      <t xml:space="preserve"> 0.33</t>
    </r>
    <r>
      <rPr>
        <sz val="12"/>
        <color theme="1"/>
        <rFont val="ＭＳ Ｐゴシック"/>
        <family val="3"/>
        <charset val="129"/>
        <scheme val="minor"/>
      </rPr>
      <t>씩</t>
    </r>
    <r>
      <rPr>
        <sz val="12"/>
        <color theme="1"/>
        <rFont val="ＭＳ Ｐゴシック"/>
        <family val="2"/>
        <scheme val="minor"/>
      </rPr>
      <t xml:space="preserve"> </t>
    </r>
    <r>
      <rPr>
        <sz val="12"/>
        <color theme="1"/>
        <rFont val="ＭＳ Ｐゴシック"/>
        <family val="3"/>
        <charset val="129"/>
        <scheme val="minor"/>
      </rPr>
      <t>가중치반영한</t>
    </r>
    <r>
      <rPr>
        <sz val="12"/>
        <color theme="1"/>
        <rFont val="ＭＳ Ｐゴシック"/>
        <family val="2"/>
        <scheme val="minor"/>
      </rPr>
      <t xml:space="preserve"> </t>
    </r>
    <r>
      <rPr>
        <sz val="12"/>
        <color theme="1"/>
        <rFont val="ＭＳ Ｐゴシック"/>
        <family val="3"/>
        <charset val="129"/>
        <scheme val="minor"/>
      </rPr>
      <t>가중치합계</t>
    </r>
  </si>
  <si>
    <t>alter table ml_evaluation add column gpt333 double precision;</t>
  </si>
  <si>
    <r>
      <t>정규화위한</t>
    </r>
    <r>
      <rPr>
        <sz val="12"/>
        <color theme="1"/>
        <rFont val="ＭＳ Ｐゴシック"/>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</si>
  <si>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</si>
  <si>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</si>
  <si>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</si>
  <si>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</si>
  <si>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</si>
  <si>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</si>
  <si>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</si>
  <si>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</si>
  <si>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</si>
  <si>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</si>
  <si>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</si>
  <si>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</si>
  <si>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</si>
  <si>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</si>
  <si>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</si>
  <si>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</si>
  <si>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</si>
  <si>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</si>
  <si>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</si>
  <si>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</si>
  <si>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</si>
  <si>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</si>
  <si>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</si>
  <si>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</si>
  <si>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</si>
  <si>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</si>
  <si>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</si>
  <si>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</si>
  <si>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</si>
  <si>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</si>
  <si>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ＭＳ Ｐゴシック"/>
        <family val="2"/>
        <scheme val="minor"/>
      </rPr>
      <t xml:space="preserve"> </t>
    </r>
    <r>
      <rPr>
        <b/>
        <sz val="12"/>
        <color theme="1"/>
        <rFont val="ＭＳ Ｐゴシック"/>
        <family val="3"/>
        <charset val="129"/>
        <scheme val="minor"/>
      </rPr>
      <t>너무</t>
    </r>
    <r>
      <rPr>
        <b/>
        <sz val="12"/>
        <color theme="1"/>
        <rFont val="ＭＳ Ｐゴシック"/>
        <family val="2"/>
        <scheme val="minor"/>
      </rPr>
      <t xml:space="preserve"> </t>
    </r>
    <r>
      <rPr>
        <b/>
        <sz val="12"/>
        <color theme="1"/>
        <rFont val="ＭＳ Ｐゴシック"/>
        <family val="3"/>
        <charset val="129"/>
        <scheme val="minor"/>
      </rPr>
      <t>많이</t>
    </r>
    <r>
      <rPr>
        <b/>
        <sz val="12"/>
        <color theme="1"/>
        <rFont val="ＭＳ Ｐゴシック"/>
        <family val="2"/>
        <scheme val="minor"/>
      </rPr>
      <t xml:space="preserve"> </t>
    </r>
    <r>
      <rPr>
        <b/>
        <sz val="12"/>
        <color theme="1"/>
        <rFont val="ＭＳ Ｐゴシック"/>
        <family val="3"/>
        <charset val="129"/>
        <scheme val="minor"/>
      </rPr>
      <t>걸리니</t>
    </r>
    <r>
      <rPr>
        <b/>
        <sz val="12"/>
        <color theme="1"/>
        <rFont val="ＭＳ Ｐゴシック"/>
        <family val="2"/>
        <scheme val="minor"/>
      </rPr>
      <t xml:space="preserve"> bettype, kumiban</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일반통계</t>
    </r>
    <r>
      <rPr>
        <b/>
        <sz val="12"/>
        <color theme="1"/>
        <rFont val="ＭＳ Ｐゴシック"/>
        <family val="2"/>
        <scheme val="minor"/>
      </rPr>
      <t xml:space="preserve"> </t>
    </r>
    <r>
      <rPr>
        <b/>
        <sz val="12"/>
        <color theme="1"/>
        <rFont val="ＭＳ Ｐゴシック"/>
        <family val="3"/>
        <charset val="129"/>
        <scheme val="minor"/>
      </rPr>
      <t>구한</t>
    </r>
    <r>
      <rPr>
        <b/>
        <sz val="12"/>
        <color theme="1"/>
        <rFont val="ＭＳ Ｐゴシック"/>
        <family val="2"/>
        <scheme val="minor"/>
      </rPr>
      <t xml:space="preserve"> </t>
    </r>
    <r>
      <rPr>
        <b/>
        <sz val="12"/>
        <color theme="1"/>
        <rFont val="ＭＳ Ｐゴシック"/>
        <family val="3"/>
        <charset val="129"/>
        <scheme val="minor"/>
      </rPr>
      <t>후에</t>
    </r>
    <r>
      <rPr>
        <b/>
        <sz val="12"/>
        <color theme="1"/>
        <rFont val="ＭＳ Ｐゴシック"/>
        <family val="2"/>
        <scheme val="minor"/>
      </rPr>
      <t xml:space="preserve"> </t>
    </r>
    <r>
      <rPr>
        <b/>
        <sz val="12"/>
        <color theme="1"/>
        <rFont val="ＭＳ Ｐゴシック"/>
        <family val="3"/>
        <charset val="129"/>
        <scheme val="minor"/>
      </rPr>
      <t>베팅카운트와</t>
    </r>
    <r>
      <rPr>
        <b/>
        <sz val="12"/>
        <color theme="1"/>
        <rFont val="ＭＳ Ｐゴシック"/>
        <family val="2"/>
        <scheme val="minor"/>
      </rPr>
      <t xml:space="preserve"> </t>
    </r>
    <r>
      <rPr>
        <b/>
        <sz val="12"/>
        <color theme="1"/>
        <rFont val="ＭＳ Ｐゴシック"/>
        <family val="3"/>
        <charset val="129"/>
        <scheme val="minor"/>
      </rPr>
      <t>수익률이</t>
    </r>
    <r>
      <rPr>
        <b/>
        <sz val="12"/>
        <color theme="1"/>
        <rFont val="ＭＳ Ｐゴシック"/>
        <family val="2"/>
        <scheme val="minor"/>
      </rPr>
      <t xml:space="preserve"> </t>
    </r>
    <r>
      <rPr>
        <b/>
        <sz val="12"/>
        <color theme="1"/>
        <rFont val="ＭＳ Ｐゴシック"/>
        <family val="3"/>
        <charset val="129"/>
        <scheme val="minor"/>
      </rPr>
      <t>골고루</t>
    </r>
    <r>
      <rPr>
        <b/>
        <sz val="12"/>
        <color theme="1"/>
        <rFont val="ＭＳ Ｐゴシック"/>
        <family val="2"/>
        <scheme val="minor"/>
      </rPr>
      <t xml:space="preserve"> </t>
    </r>
    <r>
      <rPr>
        <b/>
        <sz val="12"/>
        <color theme="1"/>
        <rFont val="ＭＳ Ｐゴシック"/>
        <family val="3"/>
        <charset val="129"/>
        <scheme val="minor"/>
      </rPr>
      <t>높은</t>
    </r>
    <r>
      <rPr>
        <b/>
        <sz val="12"/>
        <color theme="1"/>
        <rFont val="ＭＳ Ｐゴシック"/>
        <family val="2"/>
        <scheme val="minor"/>
      </rPr>
      <t xml:space="preserve"> </t>
    </r>
    <r>
      <rPr>
        <b/>
        <sz val="12"/>
        <color theme="1"/>
        <rFont val="ＭＳ Ｐゴシック"/>
        <family val="3"/>
        <charset val="129"/>
        <scheme val="minor"/>
      </rPr>
      <t>것</t>
    </r>
    <r>
      <rPr>
        <b/>
        <sz val="12"/>
        <color theme="1"/>
        <rFont val="ＭＳ Ｐゴシック"/>
        <family val="2"/>
        <scheme val="minor"/>
      </rPr>
      <t xml:space="preserve"> </t>
    </r>
    <r>
      <rPr>
        <b/>
        <sz val="12"/>
        <color theme="1"/>
        <rFont val="ＭＳ Ｐゴシック"/>
        <family val="3"/>
        <charset val="129"/>
        <scheme val="minor"/>
      </rPr>
      <t>개수제한해서</t>
    </r>
    <r>
      <rPr>
        <b/>
        <sz val="12"/>
        <color theme="1"/>
        <rFont val="ＭＳ Ｐゴシック"/>
        <family val="2"/>
        <scheme val="minor"/>
      </rPr>
      <t xml:space="preserve"> 3/18</t>
    </r>
    <r>
      <rPr>
        <b/>
        <sz val="12"/>
        <color theme="1"/>
        <rFont val="ＭＳ Ｐゴシック"/>
        <family val="3"/>
        <charset val="129"/>
        <scheme val="minor"/>
      </rPr>
      <t>작전을</t>
    </r>
    <r>
      <rPr>
        <b/>
        <sz val="12"/>
        <color theme="1"/>
        <rFont val="ＭＳ Ｐゴシック"/>
        <family val="2"/>
        <scheme val="minor"/>
      </rPr>
      <t xml:space="preserve"> </t>
    </r>
    <r>
      <rPr>
        <b/>
        <sz val="12"/>
        <color theme="1"/>
        <rFont val="ＭＳ Ｐゴシック"/>
        <family val="3"/>
        <charset val="129"/>
        <scheme val="minor"/>
      </rPr>
      <t>빨리</t>
    </r>
    <r>
      <rPr>
        <b/>
        <sz val="12"/>
        <color theme="1"/>
        <rFont val="ＭＳ Ｐゴシック"/>
        <family val="2"/>
        <scheme val="minor"/>
      </rPr>
      <t xml:space="preserve"> </t>
    </r>
    <r>
      <rPr>
        <b/>
        <sz val="12"/>
        <color theme="1"/>
        <rFont val="ＭＳ Ｐゴシック"/>
        <family val="3"/>
        <charset val="129"/>
        <scheme val="minor"/>
      </rPr>
      <t>마무리하자</t>
    </r>
    <phoneticPr fontId="7"/>
  </si>
  <si>
    <t>2023/4/2</t>
    <phoneticPr fontId="7"/>
  </si>
  <si>
    <t>최종 평가 전략 도출</t>
    <phoneticPr fontId="7"/>
  </si>
  <si>
    <r>
      <t xml:space="preserve">1. </t>
    </r>
    <r>
      <rPr>
        <sz val="12"/>
        <color theme="1"/>
        <rFont val="ＭＳ Ｐゴシック"/>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</si>
  <si>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</si>
  <si>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ＭＳ Ｐゴシック"/>
        <family val="3"/>
        <charset val="129"/>
        <scheme val="minor"/>
      </rPr>
      <t>평가</t>
    </r>
    <r>
      <rPr>
        <sz val="12"/>
        <color theme="1"/>
        <rFont val="ＭＳ Ｐゴシック"/>
        <family val="2"/>
        <scheme val="minor"/>
      </rPr>
      <t xml:space="preserve"> </t>
    </r>
    <r>
      <rPr>
        <sz val="12"/>
        <color theme="1"/>
        <rFont val="ＭＳ Ｐゴシック"/>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</si>
  <si>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</si>
  <si>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</si>
  <si>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</si>
  <si>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</si>
  <si>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</si>
  <si>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99_3</t>
    </r>
    <phoneticPr fontId="7"/>
  </si>
  <si>
    <r>
      <t>(666_1+666_2+666_3)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666_4</t>
    </r>
    <phoneticPr fontId="7"/>
  </si>
  <si>
    <r>
      <t>( (666_0+666_1 --FSB1~8,GPT2~8T</t>
    </r>
    <r>
      <rPr>
        <sz val="12"/>
        <color theme="1"/>
        <rFont val="ＭＳ Ｐゴシック"/>
        <family val="3"/>
        <charset val="129"/>
        <scheme val="minor"/>
      </rPr>
      <t>조합해서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666_2) --</t>
    </r>
    <r>
      <rPr>
        <sz val="12"/>
        <color theme="1"/>
        <rFont val="ＭＳ Ｐゴシック"/>
        <family val="3"/>
        <charset val="129"/>
        <scheme val="minor"/>
      </rPr>
      <t>조합별</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666_3 ) --</t>
    </r>
    <r>
      <rPr>
        <sz val="12"/>
        <color theme="1"/>
        <rFont val="ＭＳ Ｐゴシック"/>
        <family val="3"/>
        <charset val="129"/>
        <scheme val="minor"/>
      </rPr>
      <t>조합</t>
    </r>
    <r>
      <rPr>
        <sz val="12"/>
        <color theme="1"/>
        <rFont val="ＭＳ Ｐゴシック"/>
        <family val="2"/>
        <scheme val="minor"/>
      </rPr>
      <t xml:space="preserve"> 1</t>
    </r>
    <r>
      <rPr>
        <sz val="12"/>
        <color theme="1"/>
        <rFont val="ＭＳ Ｐゴシック"/>
        <family val="3"/>
        <charset val="129"/>
        <scheme val="minor"/>
      </rPr>
      <t>개선택</t>
    </r>
    <r>
      <rPr>
        <sz val="12"/>
        <color theme="1"/>
        <rFont val="ＭＳ Ｐゴシック"/>
        <family val="2"/>
        <scheme val="minor"/>
      </rPr>
      <t xml:space="preserve"> </t>
    </r>
    <r>
      <rPr>
        <sz val="12"/>
        <color theme="1"/>
        <rFont val="ＭＳ Ｐゴシック"/>
        <family val="3"/>
        <charset val="129"/>
        <scheme val="minor"/>
      </rPr>
      <t>후</t>
    </r>
    <r>
      <rPr>
        <sz val="12"/>
        <color theme="1"/>
        <rFont val="ＭＳ Ｐゴシック"/>
        <family val="2"/>
        <scheme val="minor"/>
      </rPr>
      <t xml:space="preserve"> bork,bor</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666_4</t>
    </r>
    <phoneticPr fontId="7"/>
  </si>
  <si>
    <r>
      <t>666_123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연결고리</t>
    </r>
    <r>
      <rPr>
        <sz val="12"/>
        <color theme="1"/>
        <rFont val="ＭＳ Ｐゴシック"/>
        <family val="2"/>
        <scheme val="minor"/>
      </rPr>
      <t xml:space="preserve"> </t>
    </r>
    <r>
      <rPr>
        <sz val="12"/>
        <color theme="1"/>
        <rFont val="ＭＳ Ｐゴシック"/>
        <family val="3"/>
        <charset val="129"/>
        <scheme val="minor"/>
      </rPr>
      <t>조합</t>
    </r>
    <r>
      <rPr>
        <sz val="12"/>
        <color theme="1"/>
        <rFont val="ＭＳ Ｐゴシック"/>
        <family val="2"/>
        <scheme val="minor"/>
      </rPr>
      <t>id</t>
    </r>
    <phoneticPr fontId="7"/>
  </si>
  <si>
    <r>
      <t>666_123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연결고리</t>
    </r>
    <r>
      <rPr>
        <sz val="12"/>
        <color theme="1"/>
        <rFont val="ＭＳ Ｐゴシック"/>
        <family val="2"/>
        <scheme val="minor"/>
      </rPr>
      <t xml:space="preserve"> </t>
    </r>
    <r>
      <rPr>
        <sz val="12"/>
        <color theme="1"/>
        <rFont val="ＭＳ Ｐゴシック"/>
        <family val="3"/>
        <charset val="129"/>
        <scheme val="minor"/>
      </rPr>
      <t>모델번호</t>
    </r>
    <r>
      <rPr>
        <sz val="12"/>
        <color theme="1"/>
        <rFont val="ＭＳ Ｐゴシック"/>
        <family val="2"/>
        <scheme val="minor"/>
      </rPr>
      <t>,</t>
    </r>
    <r>
      <rPr>
        <sz val="12"/>
        <color theme="1"/>
        <rFont val="ＭＳ Ｐゴシック"/>
        <family val="3"/>
        <charset val="129"/>
        <scheme val="minor"/>
      </rPr>
      <t>패턴</t>
    </r>
    <r>
      <rPr>
        <sz val="12"/>
        <color theme="1"/>
        <rFont val="ＭＳ Ｐゴシック"/>
        <family val="2"/>
        <scheme val="minor"/>
      </rPr>
      <t>id,</t>
    </r>
    <r>
      <rPr>
        <sz val="12"/>
        <color theme="1"/>
        <rFont val="ＭＳ Ｐゴシック"/>
        <family val="3"/>
        <charset val="129"/>
        <scheme val="minor"/>
      </rPr>
      <t>패턴</t>
    </r>
    <phoneticPr fontId="7"/>
  </si>
  <si>
    <r>
      <t>(666_0+99_1+99_2)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99_3</t>
    </r>
    <phoneticPr fontId="7"/>
  </si>
  <si>
    <r>
      <t>2-3.  2-4</t>
    </r>
    <r>
      <rPr>
        <sz val="12"/>
        <color theme="1"/>
        <rFont val="ＭＳ Ｐゴシック"/>
        <family val="3"/>
        <charset val="129"/>
        <scheme val="minor"/>
      </rPr>
      <t>는</t>
    </r>
    <r>
      <rPr>
        <sz val="12"/>
        <color theme="1"/>
        <rFont val="ＭＳ Ｐゴシック"/>
        <family val="2"/>
        <scheme val="minor"/>
      </rPr>
      <t xml:space="preserve">  2-1</t>
    </r>
    <r>
      <rPr>
        <sz val="12"/>
        <color theme="1"/>
        <rFont val="ＭＳ Ｐゴシック"/>
        <family val="3"/>
        <charset val="129"/>
        <scheme val="minor"/>
      </rPr>
      <t>보다</t>
    </r>
    <r>
      <rPr>
        <sz val="12"/>
        <color theme="1"/>
        <rFont val="ＭＳ Ｐゴシック"/>
        <family val="2"/>
        <scheme val="minor"/>
      </rPr>
      <t xml:space="preserve"> 2-2</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좋을</t>
    </r>
    <r>
      <rPr>
        <sz val="12"/>
        <color theme="1"/>
        <rFont val="ＭＳ Ｐゴシック"/>
        <family val="2"/>
        <scheme val="minor"/>
      </rPr>
      <t xml:space="preserve"> </t>
    </r>
    <r>
      <rPr>
        <sz val="12"/>
        <color theme="1"/>
        <rFont val="ＭＳ Ｐゴシック"/>
        <family val="3"/>
        <charset val="129"/>
        <scheme val="minor"/>
      </rPr>
      <t>때</t>
    </r>
    <r>
      <rPr>
        <sz val="12"/>
        <color theme="1"/>
        <rFont val="ＭＳ Ｐゴシック"/>
        <family val="2"/>
        <scheme val="minor"/>
      </rPr>
      <t xml:space="preserve"> </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한해서</t>
    </r>
    <r>
      <rPr>
        <sz val="12"/>
        <color theme="1"/>
        <rFont val="ＭＳ Ｐゴシック"/>
        <family val="2"/>
        <scheme val="minor"/>
      </rPr>
      <t xml:space="preserve"> 2-2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확장형으로</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실험해본다</t>
    </r>
    <phoneticPr fontId="7"/>
  </si>
  <si>
    <t>2023/4/5</t>
    <phoneticPr fontId="7"/>
  </si>
  <si>
    <t>1. 눈에 띄는 패턴id  wk12+jyo,   wk123+race</t>
    <phoneticPr fontId="7"/>
  </si>
  <si>
    <r>
      <t>4. 666_4, 99_3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대한</t>
    </r>
    <r>
      <rPr>
        <sz val="12"/>
        <color theme="1"/>
        <rFont val="ＭＳ Ｐゴシック"/>
        <family val="2"/>
        <scheme val="minor"/>
      </rPr>
      <t xml:space="preserve"> result</t>
    </r>
    <r>
      <rPr>
        <sz val="12"/>
        <color theme="1"/>
        <rFont val="ＭＳ Ｐゴシック"/>
        <family val="3"/>
        <charset val="129"/>
        <scheme val="minor"/>
      </rPr>
      <t>생성해서</t>
    </r>
    <r>
      <rPr>
        <sz val="12"/>
        <color theme="1"/>
        <rFont val="ＭＳ Ｐゴシック"/>
        <family val="2"/>
        <scheme val="minor"/>
      </rPr>
      <t xml:space="preserve"> </t>
    </r>
    <r>
      <rPr>
        <sz val="12"/>
        <color theme="1"/>
        <rFont val="ＭＳ Ｐゴシック"/>
        <family val="3"/>
        <charset val="129"/>
        <scheme val="minor"/>
      </rPr>
      <t>실제</t>
    </r>
    <r>
      <rPr>
        <sz val="12"/>
        <color theme="1"/>
        <rFont val="ＭＳ Ｐゴシック"/>
        <family val="2"/>
        <scheme val="minor"/>
      </rPr>
      <t xml:space="preserve"> deploy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위한</t>
    </r>
    <r>
      <rPr>
        <sz val="12"/>
        <color theme="1"/>
        <rFont val="ＭＳ Ｐゴシック"/>
        <family val="2"/>
        <scheme val="minor"/>
      </rPr>
      <t xml:space="preserve"> </t>
    </r>
    <r>
      <rPr>
        <sz val="12"/>
        <color theme="1"/>
        <rFont val="ＭＳ Ｐゴシック"/>
        <family val="3"/>
        <charset val="129"/>
        <scheme val="minor"/>
      </rPr>
      <t>확인</t>
    </r>
    <r>
      <rPr>
        <sz val="12"/>
        <color theme="1"/>
        <rFont val="ＭＳ Ｐゴシック"/>
        <family val="2"/>
        <scheme val="minor"/>
      </rPr>
      <t xml:space="preserve"> </t>
    </r>
    <r>
      <rPr>
        <sz val="12"/>
        <color theme="1"/>
        <rFont val="ＭＳ Ｐゴシック"/>
        <family val="3"/>
        <charset val="129"/>
        <scheme val="minor"/>
      </rPr>
      <t>절차</t>
    </r>
    <r>
      <rPr>
        <sz val="12"/>
        <color theme="1"/>
        <rFont val="ＭＳ Ｐゴシック"/>
        <family val="2"/>
        <scheme val="minor"/>
      </rPr>
      <t xml:space="preserve"> </t>
    </r>
    <r>
      <rPr>
        <sz val="12"/>
        <color theme="1"/>
        <rFont val="ＭＳ Ｐゴシック"/>
        <family val="3"/>
        <charset val="129"/>
        <scheme val="minor"/>
      </rPr>
      <t>진행하자</t>
    </r>
    <phoneticPr fontId="7"/>
  </si>
  <si>
    <r>
      <t>전략</t>
    </r>
    <r>
      <rPr>
        <sz val="12"/>
        <color theme="1"/>
        <rFont val="ＭＳ Ｐゴシック"/>
        <family val="3"/>
        <charset val="129"/>
        <scheme val="minor"/>
      </rPr>
      <t xml:space="preserve"> 2-2</t>
    </r>
    <r>
      <rPr>
        <sz val="12"/>
        <color theme="1"/>
        <rFont val="ＭＳ Ｐゴシック"/>
        <family val="3"/>
        <charset val="129"/>
        <scheme val="minor"/>
      </rPr>
      <t>를</t>
    </r>
    <r>
      <rPr>
        <sz val="12"/>
        <color theme="1"/>
        <rFont val="ＭＳ Ｐゴシック"/>
        <family val="3"/>
        <charset val="129"/>
        <scheme val="minor"/>
      </rPr>
      <t xml:space="preserve"> </t>
    </r>
    <r>
      <rPr>
        <sz val="12"/>
        <color theme="1"/>
        <rFont val="ＭＳ Ｐゴシック"/>
        <family val="3"/>
        <charset val="129"/>
        <scheme val="minor"/>
      </rPr>
      <t>해보니</t>
    </r>
    <r>
      <rPr>
        <sz val="12"/>
        <color theme="1"/>
        <rFont val="ＭＳ Ｐゴシック"/>
        <family val="3"/>
        <charset val="129"/>
        <scheme val="minor"/>
      </rPr>
      <t xml:space="preserve"> </t>
    </r>
    <r>
      <rPr>
        <sz val="12"/>
        <color theme="1"/>
        <rFont val="ＭＳ Ｐゴシック"/>
        <family val="3"/>
        <charset val="129"/>
        <scheme val="minor"/>
      </rPr>
      <t>가능성이</t>
    </r>
    <r>
      <rPr>
        <sz val="12"/>
        <color theme="1"/>
        <rFont val="ＭＳ Ｐゴシック"/>
        <family val="3"/>
        <charset val="129"/>
        <scheme val="minor"/>
      </rPr>
      <t xml:space="preserve"> </t>
    </r>
    <r>
      <rPr>
        <sz val="12"/>
        <color theme="1"/>
        <rFont val="ＭＳ Ｐゴシック"/>
        <family val="3"/>
        <charset val="129"/>
        <scheme val="minor"/>
      </rPr>
      <t>커보여서</t>
    </r>
    <r>
      <rPr>
        <sz val="12"/>
        <color theme="1"/>
        <rFont val="ＭＳ Ｐゴシック"/>
        <family val="3"/>
        <charset val="129"/>
        <scheme val="minor"/>
      </rPr>
      <t xml:space="preserve"> </t>
    </r>
    <r>
      <rPr>
        <sz val="12"/>
        <color theme="1"/>
        <rFont val="ＭＳ Ｐゴシック"/>
        <family val="3"/>
        <charset val="129"/>
        <scheme val="minor"/>
      </rPr>
      <t>조금</t>
    </r>
    <r>
      <rPr>
        <sz val="12"/>
        <color theme="1"/>
        <rFont val="ＭＳ Ｐゴシック"/>
        <family val="3"/>
        <charset val="129"/>
        <scheme val="minor"/>
      </rPr>
      <t xml:space="preserve"> </t>
    </r>
    <r>
      <rPr>
        <sz val="12"/>
        <color theme="1"/>
        <rFont val="ＭＳ Ｐゴシック"/>
        <family val="3"/>
        <charset val="129"/>
        <scheme val="minor"/>
      </rPr>
      <t>더</t>
    </r>
    <r>
      <rPr>
        <sz val="12"/>
        <color theme="1"/>
        <rFont val="ＭＳ Ｐゴシック"/>
        <family val="3"/>
        <charset val="129"/>
        <scheme val="minor"/>
      </rPr>
      <t xml:space="preserve"> </t>
    </r>
    <r>
      <rPr>
        <sz val="12"/>
        <color theme="1"/>
        <rFont val="ＭＳ Ｐゴシック"/>
        <family val="3"/>
        <charset val="129"/>
        <scheme val="minor"/>
      </rPr>
      <t>집중해보자</t>
    </r>
    <r>
      <rPr>
        <sz val="12"/>
        <color theme="1"/>
        <rFont val="ＭＳ Ｐゴシック"/>
        <family val="3"/>
        <charset val="129"/>
        <scheme val="minor"/>
      </rPr>
      <t xml:space="preserve">. </t>
    </r>
    <r>
      <rPr>
        <sz val="12"/>
        <color theme="1"/>
        <rFont val="ＭＳ Ｐゴシック"/>
        <family val="3"/>
        <charset val="129"/>
        <scheme val="minor"/>
      </rPr>
      <t>패턴</t>
    </r>
    <r>
      <rPr>
        <sz val="12"/>
        <color theme="1"/>
        <rFont val="ＭＳ Ｐゴシック"/>
        <family val="3"/>
        <charset val="129"/>
        <scheme val="minor"/>
      </rPr>
      <t>id</t>
    </r>
    <r>
      <rPr>
        <sz val="12"/>
        <color theme="1"/>
        <rFont val="ＭＳ Ｐゴシック"/>
        <family val="3"/>
        <charset val="129"/>
        <scheme val="minor"/>
      </rPr>
      <t>선택만으로도</t>
    </r>
    <r>
      <rPr>
        <sz val="12"/>
        <color theme="1"/>
        <rFont val="ＭＳ Ｐゴシック"/>
        <family val="3"/>
        <charset val="129"/>
        <scheme val="minor"/>
      </rPr>
      <t xml:space="preserve"> </t>
    </r>
    <r>
      <rPr>
        <sz val="12"/>
        <color theme="1"/>
        <rFont val="ＭＳ Ｐゴシック"/>
        <family val="3"/>
        <charset val="129"/>
        <scheme val="minor"/>
      </rPr>
      <t>흑자를</t>
    </r>
    <r>
      <rPr>
        <sz val="12"/>
        <color theme="1"/>
        <rFont val="ＭＳ Ｐゴシック"/>
        <family val="3"/>
        <charset val="129"/>
        <scheme val="minor"/>
      </rPr>
      <t xml:space="preserve"> </t>
    </r>
    <r>
      <rPr>
        <sz val="12"/>
        <color theme="1"/>
        <rFont val="ＭＳ Ｐゴシック"/>
        <family val="3"/>
        <charset val="129"/>
        <scheme val="minor"/>
      </rPr>
      <t>만들어낼</t>
    </r>
    <r>
      <rPr>
        <sz val="12"/>
        <color theme="1"/>
        <rFont val="ＭＳ Ｐゴシック"/>
        <family val="3"/>
        <charset val="129"/>
        <scheme val="minor"/>
      </rPr>
      <t xml:space="preserve"> </t>
    </r>
    <r>
      <rPr>
        <sz val="12"/>
        <color theme="1"/>
        <rFont val="ＭＳ Ｐゴシック"/>
        <family val="3"/>
        <charset val="129"/>
        <scheme val="minor"/>
      </rPr>
      <t>수</t>
    </r>
    <r>
      <rPr>
        <sz val="12"/>
        <color theme="1"/>
        <rFont val="ＭＳ Ｐゴシック"/>
        <family val="3"/>
        <charset val="129"/>
        <scheme val="minor"/>
      </rPr>
      <t xml:space="preserve"> </t>
    </r>
    <r>
      <rPr>
        <sz val="12"/>
        <color theme="1"/>
        <rFont val="ＭＳ Ｐゴシック"/>
        <family val="3"/>
        <charset val="129"/>
        <scheme val="minor"/>
      </rPr>
      <t>있어보인다</t>
    </r>
    <r>
      <rPr>
        <sz val="12"/>
        <color theme="1"/>
        <rFont val="ＭＳ Ｐゴシック"/>
        <family val="3"/>
        <charset val="129"/>
        <scheme val="minor"/>
      </rPr>
      <t>.</t>
    </r>
    <phoneticPr fontId="7"/>
  </si>
  <si>
    <r>
      <t xml:space="preserve">2. </t>
    </r>
    <r>
      <rPr>
        <sz val="12"/>
        <color theme="1"/>
        <rFont val="ＭＳ Ｐゴシック"/>
        <family val="3"/>
        <charset val="129"/>
        <scheme val="minor"/>
      </rPr>
      <t>패턴</t>
    </r>
    <r>
      <rPr>
        <sz val="12"/>
        <color theme="1"/>
        <rFont val="ＭＳ Ｐゴシック"/>
        <family val="3"/>
        <charset val="129"/>
        <scheme val="minor"/>
      </rPr>
      <t>id</t>
    </r>
    <r>
      <rPr>
        <sz val="12"/>
        <color theme="1"/>
        <rFont val="ＭＳ Ｐゴシック"/>
        <family val="3"/>
        <charset val="129"/>
        <scheme val="minor"/>
      </rPr>
      <t>를</t>
    </r>
    <r>
      <rPr>
        <sz val="12"/>
        <color theme="1"/>
        <rFont val="ＭＳ Ｐゴシック"/>
        <family val="3"/>
        <charset val="129"/>
        <scheme val="minor"/>
      </rPr>
      <t xml:space="preserve"> </t>
    </r>
    <r>
      <rPr>
        <sz val="12"/>
        <color theme="1"/>
        <rFont val="ＭＳ Ｐゴシック"/>
        <family val="3"/>
        <charset val="129"/>
        <scheme val="minor"/>
      </rPr>
      <t>조금</t>
    </r>
    <r>
      <rPr>
        <sz val="12"/>
        <color theme="1"/>
        <rFont val="ＭＳ Ｐゴシック"/>
        <family val="3"/>
        <charset val="129"/>
        <scheme val="minor"/>
      </rPr>
      <t xml:space="preserve"> </t>
    </r>
    <r>
      <rPr>
        <sz val="12"/>
        <color theme="1"/>
        <rFont val="ＭＳ Ｐゴシック"/>
        <family val="3"/>
        <charset val="129"/>
        <scheme val="minor"/>
      </rPr>
      <t>더</t>
    </r>
    <r>
      <rPr>
        <sz val="12"/>
        <color theme="1"/>
        <rFont val="ＭＳ Ｐゴシック"/>
        <family val="3"/>
        <charset val="129"/>
        <scheme val="minor"/>
      </rPr>
      <t xml:space="preserve"> </t>
    </r>
    <r>
      <rPr>
        <sz val="12"/>
        <color theme="1"/>
        <rFont val="ＭＳ Ｐゴシック"/>
        <family val="3"/>
        <charset val="129"/>
        <scheme val="minor"/>
      </rPr>
      <t>다양화해보자</t>
    </r>
    <phoneticPr fontId="7"/>
  </si>
  <si>
    <r>
      <t>3. 79100</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전반적</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안좋으므로</t>
    </r>
    <r>
      <rPr>
        <sz val="12"/>
        <color theme="1"/>
        <rFont val="ＭＳ Ｐゴシック"/>
        <family val="2"/>
        <scheme val="minor"/>
      </rPr>
      <t xml:space="preserve"> </t>
    </r>
    <r>
      <rPr>
        <sz val="12"/>
        <color theme="1"/>
        <rFont val="ＭＳ Ｐゴシック"/>
        <family val="3"/>
        <charset val="129"/>
        <scheme val="minor"/>
      </rPr>
      <t>추가패턴</t>
    </r>
    <r>
      <rPr>
        <sz val="12"/>
        <color theme="1"/>
        <rFont val="ＭＳ Ｐゴシック"/>
        <family val="2"/>
        <scheme val="minor"/>
      </rPr>
      <t xml:space="preserve"> id</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제외한다</t>
    </r>
    <r>
      <rPr>
        <sz val="12"/>
        <color theme="1"/>
        <rFont val="ＭＳ Ｐゴシック"/>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</si>
  <si>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</si>
  <si>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</si>
  <si>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</si>
  <si>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</si>
  <si>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</si>
  <si>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</si>
  <si>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</si>
  <si>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</si>
  <si>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ＭＳ Ｐゴシック"/>
        <family val="3"/>
        <charset val="129"/>
        <scheme val="minor"/>
      </rPr>
      <t>단위</t>
    </r>
    <r>
      <rPr>
        <sz val="12"/>
        <color theme="1"/>
        <rFont val="ＭＳ Ｐゴシック"/>
        <family val="2"/>
        <scheme val="minor"/>
      </rPr>
      <t xml:space="preserve"> + </t>
    </r>
    <r>
      <rPr>
        <sz val="12"/>
        <color theme="1"/>
        <rFont val="ＭＳ Ｐゴシック"/>
        <family val="3"/>
        <charset val="129"/>
        <scheme val="minor"/>
      </rPr>
      <t>레이스정보</t>
    </r>
    <r>
      <rPr>
        <sz val="12"/>
        <color theme="1"/>
        <rFont val="ＭＳ Ｐゴシック"/>
        <family val="2"/>
        <scheme val="minor"/>
      </rPr>
      <t xml:space="preserve"> 2</t>
    </r>
    <r>
      <rPr>
        <sz val="12"/>
        <color theme="1"/>
        <rFont val="ＭＳ Ｐゴシック"/>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</si>
  <si>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</si>
  <si>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</si>
  <si>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</si>
  <si>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ＭＳ Ｐゴシック"/>
        <family val="3"/>
        <charset val="129"/>
        <scheme val="minor"/>
      </rPr>
      <t>구분전략</t>
    </r>
    <r>
      <rPr>
        <sz val="12"/>
        <color theme="1"/>
        <rFont val="ＭＳ Ｐゴシック"/>
        <family val="2"/>
        <scheme val="minor"/>
      </rPr>
      <t xml:space="preserve"> </t>
    </r>
    <r>
      <rPr>
        <sz val="12"/>
        <color theme="1"/>
        <rFont val="ＭＳ Ｐゴシック"/>
        <family val="3"/>
        <charset val="129"/>
        <scheme val="minor"/>
      </rPr>
      <t>수립</t>
    </r>
    <phoneticPr fontId="7"/>
  </si>
  <si>
    <r>
      <t>2.</t>
    </r>
    <r>
      <rPr>
        <sz val="12"/>
        <color theme="1"/>
        <rFont val="ＭＳ Ｐゴシック"/>
        <family val="3"/>
        <charset val="129"/>
        <scheme val="minor"/>
      </rPr>
      <t>해당</t>
    </r>
    <r>
      <rPr>
        <sz val="12"/>
        <color theme="1"/>
        <rFont val="ＭＳ Ｐゴシック"/>
        <family val="2"/>
        <scheme val="minor"/>
      </rPr>
      <t xml:space="preserve"> term</t>
    </r>
    <r>
      <rPr>
        <sz val="12"/>
        <color theme="1"/>
        <rFont val="ＭＳ Ｐゴシック"/>
        <family val="3"/>
        <charset val="129"/>
        <scheme val="minor"/>
      </rPr>
      <t>구분으로</t>
    </r>
    <r>
      <rPr>
        <sz val="12"/>
        <color theme="1"/>
        <rFont val="ＭＳ Ｐゴシック"/>
        <family val="2"/>
        <scheme val="minor"/>
      </rPr>
      <t xml:space="preserve"> </t>
    </r>
    <r>
      <rPr>
        <sz val="12"/>
        <color theme="1"/>
        <rFont val="ＭＳ Ｐゴシック"/>
        <family val="3"/>
        <charset val="129"/>
        <scheme val="minor"/>
      </rPr>
      <t>집중</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ID</t>
    </r>
    <r>
      <rPr>
        <sz val="12"/>
        <color theme="1"/>
        <rFont val="ＭＳ Ｐゴシック"/>
        <family val="3"/>
        <charset val="129"/>
        <scheme val="minor"/>
      </rPr>
      <t>선정해서</t>
    </r>
    <r>
      <rPr>
        <sz val="12"/>
        <color theme="1"/>
        <rFont val="ＭＳ Ｐゴシック"/>
        <family val="2"/>
        <scheme val="minor"/>
      </rPr>
      <t xml:space="preserve"> evaluation</t>
    </r>
    <r>
      <rPr>
        <sz val="12"/>
        <color theme="1"/>
        <rFont val="ＭＳ Ｐゴシック"/>
        <family val="3"/>
        <charset val="129"/>
        <scheme val="minor"/>
      </rPr>
      <t>데이터</t>
    </r>
    <r>
      <rPr>
        <sz val="12"/>
        <color theme="1"/>
        <rFont val="ＭＳ Ｐゴシック"/>
        <family val="2"/>
        <scheme val="minor"/>
      </rPr>
      <t xml:space="preserve"> </t>
    </r>
    <r>
      <rPr>
        <sz val="12"/>
        <color theme="1"/>
        <rFont val="ＭＳ Ｐゴシック"/>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</si>
  <si>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</si>
  <si>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</si>
  <si>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</si>
  <si>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</si>
  <si>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</si>
  <si>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</si>
  <si>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</si>
  <si>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</si>
  <si>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</si>
  <si>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</si>
  <si>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</si>
  <si>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</si>
  <si>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</si>
  <si>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</si>
  <si>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</si>
  <si>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</si>
  <si>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</si>
  <si>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</si>
  <si>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</si>
  <si>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</si>
  <si>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</si>
  <si>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</si>
  <si>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</si>
  <si>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</si>
  <si>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</si>
  <si>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</si>
  <si>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</si>
  <si>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</si>
  <si>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</si>
  <si>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</si>
  <si>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</si>
  <si>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</si>
  <si>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</si>
  <si>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</si>
  <si>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</si>
  <si>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</si>
  <si>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</si>
  <si>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</si>
  <si>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</si>
  <si>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</si>
  <si>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</si>
  <si>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</si>
  <si>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</si>
  <si>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</si>
  <si>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</si>
  <si>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</si>
  <si>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</si>
  <si>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</si>
  <si>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</si>
  <si>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</si>
  <si>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</si>
  <si>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</si>
  <si>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</si>
  <si>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</si>
  <si>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</si>
  <si>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</si>
  <si>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</si>
  <si>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</si>
  <si>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</si>
  <si>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</si>
  <si>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</si>
  <si>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</si>
  <si>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</si>
  <si>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</si>
  <si>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</si>
  <si>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</si>
  <si>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</si>
  <si>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</si>
  <si>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</si>
  <si>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</si>
  <si>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</si>
  <si>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</si>
  <si>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</si>
  <si>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삭제한다</t>
    </r>
    <phoneticPr fontId="7"/>
  </si>
  <si>
    <r>
      <t>term</t>
    </r>
    <r>
      <rPr>
        <sz val="12"/>
        <color theme="1"/>
        <rFont val="ＭＳ Ｐゴシック"/>
        <family val="3"/>
        <charset val="129"/>
        <scheme val="minor"/>
      </rPr>
      <t>구분에서</t>
    </r>
    <r>
      <rPr>
        <sz val="12"/>
        <color theme="1"/>
        <rFont val="ＭＳ Ｐゴシック"/>
        <family val="2"/>
        <scheme val="minor"/>
      </rPr>
      <t xml:space="preserve"> 15</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</si>
  <si>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</si>
  <si>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</si>
  <si>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</si>
  <si>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</si>
  <si>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</si>
  <si>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</si>
  <si>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</si>
  <si>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</si>
  <si>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</si>
  <si>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</si>
  <si>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</si>
  <si>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</si>
  <si>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기존데이터</t>
    </r>
    <r>
      <rPr>
        <sz val="12"/>
        <color theme="1"/>
        <rFont val="ＭＳ Ｐゴシック"/>
        <family val="2"/>
        <scheme val="minor"/>
      </rPr>
      <t xml:space="preserve"> </t>
    </r>
    <r>
      <rPr>
        <sz val="12"/>
        <color theme="1"/>
        <rFont val="ＭＳ Ｐゴシック"/>
        <family val="3"/>
        <charset val="129"/>
        <scheme val="minor"/>
      </rPr>
      <t>삭제처리</t>
    </r>
    <r>
      <rPr>
        <sz val="12"/>
        <color theme="1"/>
        <rFont val="ＭＳ Ｐゴシック"/>
        <family val="2"/>
        <scheme val="minor"/>
      </rPr>
      <t xml:space="preserve"> </t>
    </r>
    <r>
      <rPr>
        <sz val="12"/>
        <color theme="1"/>
        <rFont val="ＭＳ Ｐゴシック"/>
        <family val="3"/>
        <charset val="129"/>
        <scheme val="minor"/>
      </rPr>
      <t>부분</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되돌릴</t>
    </r>
    <r>
      <rPr>
        <sz val="12"/>
        <color theme="1"/>
        <rFont val="ＭＳ Ｐゴシック"/>
        <family val="2"/>
        <scheme val="minor"/>
      </rPr>
      <t xml:space="preserve"> </t>
    </r>
    <r>
      <rPr>
        <sz val="12"/>
        <color theme="1"/>
        <rFont val="ＭＳ Ｐゴシック"/>
        <family val="3"/>
        <charset val="129"/>
        <scheme val="minor"/>
      </rPr>
      <t>것</t>
    </r>
    <phoneticPr fontId="7"/>
  </si>
  <si>
    <r>
      <t>prediction1,2,3 3</t>
    </r>
    <r>
      <rPr>
        <b/>
        <sz val="12"/>
        <color theme="1"/>
        <rFont val="ＭＳ Ｐゴシック"/>
        <family val="3"/>
        <charset val="129"/>
        <scheme val="minor"/>
      </rPr>
      <t>개모두</t>
    </r>
    <r>
      <rPr>
        <b/>
        <sz val="12"/>
        <color theme="1"/>
        <rFont val="ＭＳ Ｐゴシック"/>
        <family val="2"/>
        <scheme val="minor"/>
      </rPr>
      <t xml:space="preserve"> </t>
    </r>
    <r>
      <rPr>
        <b/>
        <sz val="12"/>
        <color theme="1"/>
        <rFont val="ＭＳ Ｐゴシック"/>
        <family val="3"/>
        <charset val="129"/>
        <scheme val="minor"/>
      </rPr>
      <t>중복이</t>
    </r>
    <r>
      <rPr>
        <b/>
        <sz val="12"/>
        <color theme="1"/>
        <rFont val="ＭＳ Ｐゴシック"/>
        <family val="2"/>
        <scheme val="minor"/>
      </rPr>
      <t xml:space="preserve"> </t>
    </r>
    <r>
      <rPr>
        <b/>
        <sz val="12"/>
        <color theme="1"/>
        <rFont val="ＭＳ Ｐゴシック"/>
        <family val="3"/>
        <charset val="129"/>
        <scheme val="minor"/>
      </rPr>
      <t>없게끔</t>
    </r>
    <r>
      <rPr>
        <b/>
        <sz val="12"/>
        <color theme="1"/>
        <rFont val="ＭＳ Ｐゴシック"/>
        <family val="2"/>
        <scheme val="minor"/>
      </rPr>
      <t xml:space="preserve"> </t>
    </r>
    <r>
      <rPr>
        <b/>
        <sz val="12"/>
        <color theme="1"/>
        <rFont val="ＭＳ Ｐゴシック"/>
        <family val="3"/>
        <charset val="129"/>
        <scheme val="minor"/>
      </rPr>
      <t>해서</t>
    </r>
    <r>
      <rPr>
        <b/>
        <sz val="12"/>
        <color theme="1"/>
        <rFont val="ＭＳ Ｐゴシック"/>
        <family val="2"/>
        <scheme val="minor"/>
      </rPr>
      <t xml:space="preserve"> result</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전체</t>
    </r>
    <r>
      <rPr>
        <b/>
        <sz val="12"/>
        <color theme="1"/>
        <rFont val="ＭＳ Ｐゴシック"/>
        <family val="2"/>
        <scheme val="minor"/>
      </rPr>
      <t xml:space="preserve"> </t>
    </r>
    <r>
      <rPr>
        <b/>
        <sz val="12"/>
        <color theme="1"/>
        <rFont val="ＭＳ Ｐゴシック"/>
        <family val="3"/>
        <charset val="129"/>
        <scheme val="minor"/>
      </rPr>
      <t>재생성한다</t>
    </r>
    <r>
      <rPr>
        <b/>
        <sz val="12"/>
        <color theme="1"/>
        <rFont val="ＭＳ Ｐゴシック"/>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</si>
  <si>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</si>
  <si>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</si>
  <si>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</si>
  <si>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</si>
  <si>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</si>
  <si>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</si>
  <si>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</si>
  <si>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</si>
  <si>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</si>
  <si>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</si>
  <si>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</si>
  <si>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</si>
  <si>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</si>
  <si>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</si>
  <si>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</si>
  <si>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</si>
  <si>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</si>
  <si>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</si>
  <si>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</si>
  <si>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</si>
  <si>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</si>
  <si>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</si>
  <si>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</si>
  <si>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</si>
  <si>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ＭＳ Ｐゴシック"/>
        <family val="3"/>
        <charset val="129"/>
        <scheme val="minor"/>
      </rPr>
      <t>성능비교</t>
    </r>
    <phoneticPr fontId="7"/>
  </si>
  <si>
    <t>가장 성능이 좋은 방식 하나를 선정</t>
    <phoneticPr fontId="7"/>
  </si>
  <si>
    <r>
      <t>2. 1.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99xxx</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하나</t>
    </r>
    <r>
      <rPr>
        <sz val="12"/>
        <color theme="1"/>
        <rFont val="ＭＳ Ｐゴシック"/>
        <family val="2"/>
        <scheme val="minor"/>
      </rPr>
      <t xml:space="preserve"> </t>
    </r>
    <r>
      <rPr>
        <sz val="12"/>
        <color theme="1"/>
        <rFont val="ＭＳ Ｐゴシック"/>
        <family val="3"/>
        <charset val="129"/>
        <scheme val="minor"/>
      </rPr>
      <t>선정</t>
    </r>
    <phoneticPr fontId="7"/>
  </si>
  <si>
    <t>pk3t1</t>
  </si>
  <si>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</si>
  <si>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</si>
  <si>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</si>
  <si>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</si>
  <si>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</si>
  <si>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</si>
  <si>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</si>
  <si>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</si>
  <si>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</si>
  <si>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</si>
  <si>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</si>
  <si>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</si>
  <si>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</si>
  <si>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</si>
  <si>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</si>
  <si>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</si>
  <si>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</si>
  <si>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</si>
  <si>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</si>
  <si>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</si>
  <si>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</si>
  <si>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</si>
  <si>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</si>
  <si>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</si>
  <si>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</si>
  <si>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</si>
  <si>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</si>
  <si>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</si>
  <si>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</si>
  <si>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</si>
  <si>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</si>
  <si>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</si>
  <si>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</si>
  <si>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</si>
  <si>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</si>
  <si>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</si>
  <si>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</si>
  <si>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</si>
  <si>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</si>
  <si>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</si>
  <si>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</si>
  <si>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</si>
  <si>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</si>
  <si>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</si>
  <si>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</si>
  <si>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</si>
  <si>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</si>
  <si>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</si>
  <si>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</si>
  <si>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</si>
  <si>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</si>
  <si>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</si>
  <si>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</si>
  <si>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</si>
  <si>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</si>
  <si>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</si>
  <si>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</si>
  <si>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</si>
  <si>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</si>
  <si>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</si>
  <si>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</si>
  <si>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</si>
  <si>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</si>
  <si>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</si>
  <si>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</si>
  <si>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</si>
  <si>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</si>
  <si>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</si>
  <si>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</si>
  <si>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</si>
  <si>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</si>
  <si>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</si>
  <si>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</si>
  <si>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</si>
  <si>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</si>
  <si>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</si>
  <si>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</si>
  <si>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</si>
  <si>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</si>
  <si>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</si>
  <si>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</si>
  <si>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</si>
  <si>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</si>
  <si>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</si>
  <si>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</si>
  <si>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</si>
  <si>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</si>
  <si>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</si>
  <si>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</si>
  <si>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</si>
  <si>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</si>
  <si>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</si>
  <si>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</si>
  <si>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</si>
  <si>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</si>
  <si>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</si>
  <si>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</si>
  <si>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</si>
  <si>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</si>
  <si>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</si>
  <si>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</si>
  <si>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</si>
  <si>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</si>
  <si>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</si>
  <si>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</si>
  <si>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</si>
  <si>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</si>
  <si>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</si>
  <si>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</si>
  <si>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</si>
  <si>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</si>
  <si>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</si>
  <si>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</si>
  <si>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</si>
  <si>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</si>
  <si>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</si>
  <si>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</si>
  <si>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</si>
  <si>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</si>
  <si>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</si>
  <si>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</si>
  <si>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</si>
  <si>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</si>
  <si>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</si>
  <si>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</si>
  <si>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</si>
  <si>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</si>
  <si>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</si>
  <si>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</si>
  <si>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</si>
  <si>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</si>
  <si>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</si>
  <si>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</si>
  <si>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</si>
  <si>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</si>
  <si>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</si>
  <si>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</si>
  <si>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</si>
  <si>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</si>
  <si>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</si>
  <si>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</si>
  <si>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</si>
  <si>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</si>
  <si>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</si>
  <si>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</si>
  <si>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</si>
  <si>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</si>
  <si>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</si>
  <si>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</si>
  <si>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</si>
  <si>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</si>
  <si>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</si>
  <si>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</si>
  <si>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</si>
  <si>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</si>
  <si>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</si>
  <si>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</si>
  <si>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</si>
  <si>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</si>
  <si>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</si>
  <si>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</si>
  <si>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</si>
  <si>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</si>
  <si>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</si>
  <si>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</si>
  <si>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</si>
  <si>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</si>
  <si>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</si>
  <si>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</si>
  <si>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</si>
  <si>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</si>
  <si>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</si>
  <si>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</si>
  <si>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</si>
  <si>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</si>
  <si>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</si>
  <si>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</si>
  <si>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</si>
  <si>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</si>
  <si>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</si>
  <si>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</si>
  <si>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</si>
  <si>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</si>
  <si>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</si>
  <si>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</si>
  <si>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</si>
  <si>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</si>
  <si>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</si>
  <si>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</si>
  <si>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</si>
  <si>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</si>
  <si>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</si>
  <si>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</si>
  <si>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</si>
  <si>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</si>
  <si>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</si>
  <si>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</si>
  <si>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</si>
  <si>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</si>
  <si>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</si>
  <si>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</si>
  <si>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</si>
  <si>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</si>
  <si>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</si>
  <si>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</si>
  <si>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</si>
  <si>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</si>
  <si>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</si>
  <si>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</si>
  <si>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</si>
  <si>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</si>
  <si>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</si>
  <si>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</si>
  <si>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</si>
  <si>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</si>
  <si>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</si>
  <si>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</si>
  <si>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</si>
  <si>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</si>
  <si>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</si>
  <si>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</si>
  <si>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</si>
  <si>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</si>
  <si>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</si>
  <si>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</si>
  <si>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</si>
  <si>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</si>
  <si>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</si>
  <si>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</si>
  <si>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</si>
  <si>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</si>
  <si>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</si>
  <si>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</si>
  <si>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</si>
  <si>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</si>
  <si>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</si>
  <si>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</si>
  <si>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</si>
  <si>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</si>
  <si>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</si>
  <si>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</si>
  <si>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</si>
  <si>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</si>
  <si>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</si>
  <si>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</si>
  <si>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</si>
  <si>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</si>
  <si>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</si>
  <si>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</si>
  <si>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ＭＳ Ｐゴシック"/>
        <family val="3"/>
        <charset val="129"/>
        <scheme val="minor"/>
      </rPr>
      <t>의</t>
    </r>
    <r>
      <rPr>
        <sz val="12"/>
        <color theme="1"/>
        <rFont val="ＭＳ Ｐゴシック"/>
        <family val="2"/>
        <scheme val="minor"/>
      </rPr>
      <t xml:space="preserve"> ml_classification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더해서</t>
    </r>
    <r>
      <rPr>
        <sz val="12"/>
        <color theme="1"/>
        <rFont val="ＭＳ Ｐゴシック"/>
        <family val="2"/>
        <scheme val="minor"/>
      </rPr>
      <t xml:space="preserve"> popular kumiban, popular bodds</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학습시킨다</t>
    </r>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</si>
  <si>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</si>
  <si>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</si>
  <si>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</si>
  <si>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</si>
  <si>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</si>
  <si>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</si>
  <si>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</si>
  <si>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</si>
  <si>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</si>
  <si>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</si>
  <si>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</si>
  <si>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</si>
  <si>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</si>
  <si>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</si>
  <si>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</si>
  <si>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probabilities1[0] rpb1</t>
    <phoneticPr fontId="7"/>
  </si>
  <si>
    <t>probabilities1[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</si>
  <si>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</si>
  <si>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</si>
  <si>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</si>
  <si>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</si>
  <si>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</si>
  <si>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</si>
  <si>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</si>
  <si>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</si>
  <si>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</si>
  <si>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</si>
  <si>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</si>
  <si>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</si>
  <si>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</si>
  <si>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</si>
  <si>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</si>
  <si>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</si>
  <si>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</si>
  <si>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</si>
  <si>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</si>
  <si>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</si>
  <si>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</si>
  <si>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</si>
  <si>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</si>
  <si>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</si>
  <si>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</si>
  <si>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</si>
  <si>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</si>
  <si>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</si>
  <si>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</si>
  <si>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</si>
  <si>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</si>
  <si>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</si>
  <si>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</si>
  <si>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</si>
  <si>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</si>
  <si>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</si>
  <si>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</si>
  <si>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</si>
  <si>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</si>
  <si>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</si>
  <si>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</si>
  <si>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</si>
  <si>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</si>
  <si>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</si>
  <si>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</si>
  <si>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</si>
  <si>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</si>
  <si>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</si>
  <si>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</si>
  <si>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</si>
  <si>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</si>
  <si>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</si>
  <si>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</si>
  <si>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</si>
  <si>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</si>
  <si>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</si>
  <si>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</si>
  <si>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</si>
  <si>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</si>
  <si>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</si>
  <si>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</si>
  <si>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</si>
  <si>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</si>
  <si>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</si>
  <si>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</si>
  <si>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</si>
  <si>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</si>
  <si>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</si>
  <si>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</si>
  <si>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</si>
  <si>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</si>
  <si>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</si>
  <si>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</si>
  <si>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</si>
  <si>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</si>
  <si>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</si>
  <si>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</si>
  <si>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</si>
  <si>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</si>
  <si>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t>
    <phoneticPr fontId="7"/>
  </si>
  <si>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</si>
  <si>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</si>
  <si>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</si>
  <si>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</si>
  <si>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</si>
  <si>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</si>
  <si>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</si>
  <si>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</si>
  <si>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</si>
  <si>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</si>
  <si>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</si>
  <si>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</si>
  <si>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</si>
  <si>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</si>
  <si>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</si>
  <si>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</si>
  <si>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</si>
  <si>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</si>
  <si>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</si>
  <si>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</si>
  <si>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</si>
  <si>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</si>
  <si>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</si>
  <si>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</si>
  <si>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</si>
  <si>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</si>
  <si>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</si>
  <si>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</si>
  <si>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</si>
  <si>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</si>
  <si>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</si>
  <si>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</si>
  <si>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</si>
  <si>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</si>
  <si>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</si>
  <si>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</si>
  <si>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</si>
  <si>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</si>
  <si>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</si>
  <si>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</si>
  <si>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</si>
  <si>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</si>
  <si>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</si>
  <si>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</si>
  <si>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</si>
  <si>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</si>
  <si>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</si>
  <si>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</si>
  <si>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</si>
  <si>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</si>
  <si>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</si>
  <si>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</si>
  <si>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</si>
  <si>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</si>
  <si>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</si>
  <si>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</si>
  <si>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</si>
  <si>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</si>
  <si>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</si>
  <si>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</si>
  <si>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</si>
  <si>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</si>
  <si>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</si>
  <si>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</si>
  <si>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</si>
  <si>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</si>
  <si>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</si>
  <si>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</si>
  <si>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</si>
  <si>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</si>
  <si>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</si>
  <si>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</si>
  <si>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</si>
  <si>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</si>
  <si>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</si>
  <si>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</si>
  <si>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</si>
  <si>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</si>
  <si>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</si>
  <si>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 rpb</t>
    <phoneticPr fontId="7"/>
  </si>
  <si>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</si>
  <si>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</si>
  <si>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</si>
  <si>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</si>
  <si>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</si>
  <si>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</si>
  <si>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</si>
  <si>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</si>
  <si>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</si>
  <si>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</si>
  <si>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</si>
  <si>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</si>
  <si>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</si>
  <si>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</si>
  <si>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</si>
  <si>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</si>
  <si>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</si>
  <si>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</si>
  <si>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</si>
  <si>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</si>
  <si>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</si>
  <si>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</si>
  <si>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</si>
  <si>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</si>
  <si>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</si>
  <si>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</si>
  <si>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</si>
  <si>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</si>
  <si>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</si>
  <si>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</si>
  <si>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</si>
  <si>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</si>
  <si>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</si>
  <si>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</si>
  <si>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</si>
  <si>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</si>
  <si>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</si>
  <si>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</si>
  <si>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</si>
  <si>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</si>
  <si>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</si>
  <si>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</si>
  <si>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</si>
  <si>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</si>
  <si>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</si>
  <si>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</si>
  <si>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</si>
  <si>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</si>
  <si>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</si>
  <si>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</si>
  <si>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</si>
  <si>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</si>
  <si>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</si>
  <si>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</si>
  <si>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</si>
  <si>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</si>
  <si>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</si>
  <si>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</si>
  <si>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</si>
  <si>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</si>
  <si>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</si>
  <si>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</si>
  <si>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</si>
  <si>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</si>
  <si>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</si>
  <si>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</si>
  <si>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</si>
  <si>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</si>
  <si>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</si>
  <si>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</si>
  <si>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</si>
  <si>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</si>
  <si>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</si>
  <si>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</si>
  <si>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</si>
  <si>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</si>
  <si>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</si>
  <si>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</si>
  <si>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</si>
  <si>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</si>
  <si>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</si>
  <si>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</si>
  <si>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</si>
  <si>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ＭＳ Ｐゴシック"/>
        <family val="3"/>
        <charset val="129"/>
        <scheme val="minor"/>
      </rPr>
      <t>과</t>
    </r>
    <r>
      <rPr>
        <sz val="12"/>
        <color theme="1"/>
        <rFont val="ＭＳ Ｐゴシック"/>
        <family val="2"/>
        <scheme val="minor"/>
      </rPr>
      <t xml:space="preserve"> 90103 </t>
    </r>
    <r>
      <rPr>
        <sz val="12"/>
        <color theme="1"/>
        <rFont val="ＭＳ Ｐゴシック"/>
        <family val="3"/>
        <charset val="129"/>
        <scheme val="minor"/>
      </rPr>
      <t>모델비교</t>
    </r>
    <phoneticPr fontId="7"/>
  </si>
  <si>
    <t>아래 두 모델을 시뮬레이션 대상 모델로 선정한다</t>
    <phoneticPr fontId="7"/>
  </si>
  <si>
    <r>
      <t xml:space="preserve">70103+bork </t>
    </r>
    <r>
      <rPr>
        <sz val="12"/>
        <color theme="1"/>
        <rFont val="ＭＳ Ｐゴシック"/>
        <family val="3"/>
        <charset val="129"/>
        <scheme val="minor"/>
      </rPr>
      <t>모델실험</t>
    </r>
    <r>
      <rPr>
        <sz val="12"/>
        <color theme="1"/>
        <rFont val="ＭＳ Ｐゴシック"/>
        <family val="2"/>
        <scheme val="minor"/>
      </rPr>
      <t xml:space="preserve">  (90103</t>
    </r>
    <r>
      <rPr>
        <sz val="12"/>
        <color theme="1"/>
        <rFont val="ＭＳ Ｐゴシック"/>
        <family val="3"/>
        <charset val="129"/>
        <scheme val="minor"/>
      </rPr>
      <t>을</t>
    </r>
    <r>
      <rPr>
        <sz val="12"/>
        <color theme="1"/>
        <rFont val="ＭＳ Ｐゴシック"/>
        <family val="2"/>
        <scheme val="minor"/>
      </rPr>
      <t xml:space="preserve"> 2</t>
    </r>
    <r>
      <rPr>
        <sz val="12"/>
        <color theme="1"/>
        <rFont val="ＭＳ Ｐゴシック"/>
        <family val="3"/>
        <charset val="129"/>
        <scheme val="minor"/>
      </rPr>
      <t>차학습</t>
    </r>
    <r>
      <rPr>
        <sz val="12"/>
        <color theme="1"/>
        <rFont val="ＭＳ Ｐゴシック"/>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</si>
  <si>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</si>
  <si>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</si>
  <si>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</si>
  <si>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</si>
  <si>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</si>
  <si>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</si>
  <si>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</si>
  <si>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</si>
  <si>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</si>
  <si>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</si>
  <si>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</si>
  <si>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</si>
  <si>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</si>
  <si>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</si>
  <si>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</si>
  <si>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</si>
  <si>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</si>
  <si>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</si>
  <si>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</si>
  <si>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</si>
  <si>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</si>
  <si>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</si>
  <si>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</si>
  <si>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</si>
  <si>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</si>
  <si>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</si>
  <si>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</si>
  <si>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</si>
  <si>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</si>
  <si>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</si>
  <si>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</si>
  <si>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</si>
  <si>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</si>
  <si>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</si>
  <si>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</si>
  <si>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</si>
  <si>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</si>
  <si>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</si>
  <si>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</si>
  <si>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</si>
  <si>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</si>
  <si>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</si>
  <si>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</si>
  <si>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</si>
  <si>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</si>
  <si>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</si>
  <si>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</si>
  <si>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</si>
  <si>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ＭＳ Ｐゴシック"/>
        <family val="3"/>
        <charset val="129"/>
        <scheme val="minor"/>
      </rPr>
      <t>나온거</t>
    </r>
    <r>
      <rPr>
        <sz val="12"/>
        <color theme="1"/>
        <rFont val="ＭＳ Ｐゴシック"/>
        <family val="2"/>
        <scheme val="minor"/>
      </rPr>
      <t xml:space="preserve"> </t>
    </r>
    <r>
      <rPr>
        <sz val="12"/>
        <color theme="1"/>
        <rFont val="ＭＳ Ｐゴシック"/>
        <family val="3"/>
        <charset val="129"/>
        <scheme val="minor"/>
      </rPr>
      <t>재현해볼것</t>
    </r>
    <phoneticPr fontId="7"/>
  </si>
  <si>
    <r>
      <t>rank1</t>
    </r>
    <r>
      <rPr>
        <sz val="12"/>
        <color theme="1"/>
        <rFont val="ＭＳ Ｐゴシック"/>
        <family val="3"/>
        <charset val="129"/>
        <scheme val="minor"/>
      </rPr>
      <t>만</t>
    </r>
    <r>
      <rPr>
        <sz val="12"/>
        <color theme="1"/>
        <rFont val="ＭＳ Ｐゴシック"/>
        <family val="2"/>
        <scheme val="minor"/>
      </rPr>
      <t xml:space="preserve"> nw</t>
    </r>
    <r>
      <rPr>
        <sz val="12"/>
        <color theme="1"/>
        <rFont val="ＭＳ Ｐゴシック"/>
        <family val="3"/>
        <charset val="129"/>
        <scheme val="minor"/>
      </rPr>
      <t>채용</t>
    </r>
    <r>
      <rPr>
        <sz val="12"/>
        <color theme="1"/>
        <rFont val="ＭＳ Ｐゴシック"/>
        <family val="2"/>
        <scheme val="minor"/>
      </rPr>
      <t>?</t>
    </r>
    <phoneticPr fontId="7"/>
  </si>
  <si>
    <t>기본 그래프 관찰</t>
    <phoneticPr fontId="7"/>
  </si>
  <si>
    <r>
      <t>3T</t>
    </r>
    <r>
      <rPr>
        <sz val="12"/>
        <color theme="1"/>
        <rFont val="ＭＳ Ｐゴシック"/>
        <family val="3"/>
        <charset val="129"/>
        <scheme val="minor"/>
      </rPr>
      <t>에서는</t>
    </r>
    <r>
      <rPr>
        <sz val="12"/>
        <color theme="1"/>
        <rFont val="ＭＳ Ｐゴシック"/>
        <family val="2"/>
        <scheme val="minor"/>
      </rPr>
      <t xml:space="preserve"> </t>
    </r>
    <r>
      <rPr>
        <sz val="12"/>
        <color theme="1"/>
        <rFont val="ＭＳ Ｐゴシック"/>
        <family val="3"/>
        <charset val="129"/>
        <scheme val="minor"/>
      </rPr>
      <t>직전</t>
    </r>
    <r>
      <rPr>
        <sz val="12"/>
        <color theme="1"/>
        <rFont val="ＭＳ Ｐゴシック"/>
        <family val="2"/>
        <scheme val="minor"/>
      </rPr>
      <t>/</t>
    </r>
    <r>
      <rPr>
        <sz val="12"/>
        <color theme="1"/>
        <rFont val="ＭＳ Ｐゴシック"/>
        <family val="3"/>
        <charset val="129"/>
        <scheme val="minor"/>
      </rPr>
      <t>확정옺즈</t>
    </r>
    <r>
      <rPr>
        <sz val="12"/>
        <color theme="1"/>
        <rFont val="ＭＳ Ｐゴシック"/>
        <family val="2"/>
        <scheme val="minor"/>
      </rPr>
      <t xml:space="preserve"> </t>
    </r>
    <r>
      <rPr>
        <sz val="12"/>
        <color theme="1"/>
        <rFont val="ＭＳ Ｐゴシック"/>
        <family val="3"/>
        <charset val="129"/>
        <scheme val="minor"/>
      </rPr>
      <t>차이가</t>
    </r>
    <r>
      <rPr>
        <sz val="12"/>
        <color theme="1"/>
        <rFont val="ＭＳ Ｐゴシック"/>
        <family val="2"/>
        <scheme val="minor"/>
      </rPr>
      <t xml:space="preserve"> </t>
    </r>
    <r>
      <rPr>
        <sz val="12"/>
        <color theme="1"/>
        <rFont val="ＭＳ Ｐゴシック"/>
        <family val="3"/>
        <charset val="129"/>
        <scheme val="minor"/>
      </rPr>
      <t>적으므로</t>
    </r>
    <r>
      <rPr>
        <sz val="12"/>
        <color theme="1"/>
        <rFont val="ＭＳ Ｐゴシック"/>
        <family val="2"/>
        <scheme val="minor"/>
      </rPr>
      <t xml:space="preserve"> </t>
    </r>
    <r>
      <rPr>
        <sz val="12"/>
        <color theme="1"/>
        <rFont val="ＭＳ Ｐゴシック"/>
        <family val="3"/>
        <charset val="129"/>
        <scheme val="minor"/>
      </rPr>
      <t>예전의</t>
    </r>
    <r>
      <rPr>
        <sz val="12"/>
        <color theme="1"/>
        <rFont val="ＭＳ Ｐゴシック"/>
        <family val="2"/>
        <scheme val="minor"/>
      </rPr>
      <t xml:space="preserve"> </t>
    </r>
    <r>
      <rPr>
        <sz val="12"/>
        <color theme="1"/>
        <rFont val="ＭＳ Ｐゴシック"/>
        <family val="3"/>
        <charset val="129"/>
        <scheme val="minor"/>
      </rPr>
      <t>확정옺즈에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그래프를</t>
    </r>
    <r>
      <rPr>
        <sz val="12"/>
        <color theme="1"/>
        <rFont val="ＭＳ Ｐゴシック"/>
        <family val="2"/>
        <scheme val="minor"/>
      </rPr>
      <t xml:space="preserve"> </t>
    </r>
    <r>
      <rPr>
        <sz val="12"/>
        <color theme="1"/>
        <rFont val="ＭＳ Ｐゴシック"/>
        <family val="3"/>
        <charset val="129"/>
        <scheme val="minor"/>
      </rPr>
      <t>관찰하여</t>
    </r>
    <r>
      <rPr>
        <sz val="12"/>
        <color theme="1"/>
        <rFont val="ＭＳ Ｐゴシック"/>
        <family val="2"/>
        <scheme val="minor"/>
      </rPr>
      <t xml:space="preserve"> </t>
    </r>
    <r>
      <rPr>
        <sz val="12"/>
        <color theme="1"/>
        <rFont val="ＭＳ Ｐゴシック"/>
        <family val="3"/>
        <charset val="129"/>
        <scheme val="minor"/>
      </rPr>
      <t>특성을</t>
    </r>
    <r>
      <rPr>
        <sz val="12"/>
        <color theme="1"/>
        <rFont val="ＭＳ Ｐゴシック"/>
        <family val="2"/>
        <scheme val="minor"/>
      </rPr>
      <t xml:space="preserve"> </t>
    </r>
    <r>
      <rPr>
        <sz val="12"/>
        <color theme="1"/>
        <rFont val="ＭＳ Ｐゴシック"/>
        <family val="3"/>
        <charset val="129"/>
        <scheme val="minor"/>
      </rPr>
      <t>파악해본다</t>
    </r>
    <phoneticPr fontId="7"/>
  </si>
  <si>
    <t>fs_1</t>
    <phoneticPr fontId="7"/>
  </si>
  <si>
    <t>isvenus</t>
    <phoneticPr fontId="7"/>
  </si>
  <si>
    <t>女性戦</t>
    <rPh sb="0" eb="3">
      <t>ジョセイセン</t>
    </rPh>
    <phoneticPr fontId="7"/>
  </si>
  <si>
    <t>sime</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</si>
  <si>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</si>
  <si>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</si>
  <si>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</si>
  <si>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</si>
  <si>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</si>
  <si>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</si>
  <si>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</si>
  <si>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</si>
  <si>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</si>
  <si>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</si>
  <si>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</si>
  <si>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</si>
  <si>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</si>
  <si>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</si>
  <si>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</si>
  <si>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</si>
  <si>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</si>
  <si>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</si>
  <si>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</si>
  <si>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</si>
  <si>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</si>
  <si>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</si>
  <si>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</si>
  <si>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</si>
  <si>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</si>
  <si>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</si>
  <si>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</si>
  <si>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</si>
  <si>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</si>
  <si>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</si>
  <si>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</si>
  <si>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</si>
  <si>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</si>
  <si>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</si>
  <si>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</si>
  <si>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</si>
  <si>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</si>
  <si>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</si>
  <si>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</si>
  <si>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</si>
  <si>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</si>
  <si>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</si>
  <si>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</si>
  <si>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</si>
  <si>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</si>
  <si>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</si>
  <si>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</si>
  <si>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</si>
  <si>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ＭＳ Ｐゴシック"/>
        <family val="2"/>
        <scheme val="minor"/>
      </rPr>
      <t xml:space="preserve"> 2</t>
    </r>
    <r>
      <rPr>
        <sz val="12"/>
        <color rgb="FFFF0000"/>
        <rFont val="ＭＳ Ｐゴシック"/>
        <family val="3"/>
        <charset val="129"/>
        <scheme val="minor"/>
      </rPr>
      <t>차학습시키면</t>
    </r>
    <r>
      <rPr>
        <sz val="12"/>
        <color rgb="FFFF0000"/>
        <rFont val="ＭＳ Ｐゴシック"/>
        <family val="2"/>
        <scheme val="minor"/>
      </rPr>
      <t xml:space="preserve"> </t>
    </r>
    <r>
      <rPr>
        <sz val="12"/>
        <color rgb="FFFF0000"/>
        <rFont val="ＭＳ Ｐゴシック"/>
        <family val="3"/>
        <charset val="129"/>
        <scheme val="minor"/>
      </rPr>
      <t>인코스에대한</t>
    </r>
    <r>
      <rPr>
        <sz val="12"/>
        <color rgb="FFFF0000"/>
        <rFont val="ＭＳ Ｐゴシック"/>
        <family val="2"/>
        <scheme val="minor"/>
      </rPr>
      <t xml:space="preserve"> </t>
    </r>
    <r>
      <rPr>
        <sz val="12"/>
        <color rgb="FFFF0000"/>
        <rFont val="ＭＳ Ｐゴシック"/>
        <family val="3"/>
        <charset val="129"/>
        <scheme val="minor"/>
      </rPr>
      <t>바이어스를</t>
    </r>
    <r>
      <rPr>
        <sz val="12"/>
        <color rgb="FFFF0000"/>
        <rFont val="ＭＳ Ｐゴシック"/>
        <family val="2"/>
        <scheme val="minor"/>
      </rPr>
      <t xml:space="preserve"> </t>
    </r>
    <r>
      <rPr>
        <sz val="12"/>
        <color rgb="FFFF0000"/>
        <rFont val="ＭＳ Ｐゴシック"/>
        <family val="3"/>
        <charset val="129"/>
        <scheme val="minor"/>
      </rPr>
      <t>급증가시키고</t>
    </r>
    <r>
      <rPr>
        <sz val="12"/>
        <color rgb="FFFF0000"/>
        <rFont val="ＭＳ Ｐゴシック"/>
        <family val="2"/>
        <scheme val="minor"/>
      </rPr>
      <t xml:space="preserve"> </t>
    </r>
    <r>
      <rPr>
        <sz val="12"/>
        <color rgb="FFFF0000"/>
        <rFont val="ＭＳ Ｐゴシック"/>
        <family val="3"/>
        <charset val="129"/>
        <scheme val="minor"/>
      </rPr>
      <t>성능은</t>
    </r>
    <r>
      <rPr>
        <sz val="12"/>
        <color rgb="FFFF0000"/>
        <rFont val="ＭＳ Ｐゴシック"/>
        <family val="2"/>
        <scheme val="minor"/>
      </rPr>
      <t xml:space="preserve"> </t>
    </r>
    <r>
      <rPr>
        <sz val="12"/>
        <color rgb="FFFF0000"/>
        <rFont val="ＭＳ Ｐゴシック"/>
        <family val="3"/>
        <charset val="129"/>
        <scheme val="minor"/>
      </rPr>
      <t>좋아지지</t>
    </r>
    <r>
      <rPr>
        <sz val="12"/>
        <color rgb="FFFF0000"/>
        <rFont val="ＭＳ Ｐゴシック"/>
        <family val="2"/>
        <scheme val="minor"/>
      </rPr>
      <t xml:space="preserve"> </t>
    </r>
    <r>
      <rPr>
        <sz val="12"/>
        <color rgb="FFFF0000"/>
        <rFont val="ＭＳ Ｐゴシック"/>
        <family val="3"/>
        <charset val="129"/>
        <scheme val="minor"/>
      </rPr>
      <t>않으므로</t>
    </r>
    <r>
      <rPr>
        <sz val="12"/>
        <color rgb="FFFF0000"/>
        <rFont val="ＭＳ Ｐゴシック"/>
        <family val="2"/>
        <scheme val="minor"/>
      </rPr>
      <t xml:space="preserve"> </t>
    </r>
    <r>
      <rPr>
        <sz val="12"/>
        <color rgb="FFFF0000"/>
        <rFont val="ＭＳ Ｐゴシック"/>
        <family val="3"/>
        <charset val="129"/>
        <scheme val="minor"/>
      </rPr>
      <t>하지않는다</t>
    </r>
    <r>
      <rPr>
        <sz val="12"/>
        <color rgb="FFFF0000"/>
        <rFont val="ＭＳ Ｐゴシック"/>
        <family val="2"/>
        <scheme val="minor"/>
      </rPr>
      <t>. model.xls</t>
    </r>
    <r>
      <rPr>
        <sz val="12"/>
        <color rgb="FFFF0000"/>
        <rFont val="ＭＳ Ｐゴシック"/>
        <family val="3"/>
        <charset val="129"/>
        <scheme val="minor"/>
      </rPr>
      <t>의</t>
    </r>
    <r>
      <rPr>
        <sz val="12"/>
        <color rgb="FFFF0000"/>
        <rFont val="ＭＳ Ｐゴシック"/>
        <family val="2"/>
        <scheme val="minor"/>
      </rPr>
      <t xml:space="preserve"> </t>
    </r>
    <r>
      <rPr>
        <sz val="12"/>
        <color rgb="FFFF0000"/>
        <rFont val="ＭＳ Ｐゴシック"/>
        <family val="3"/>
        <charset val="129"/>
        <scheme val="minor"/>
      </rPr>
      <t>실험</t>
    </r>
    <r>
      <rPr>
        <sz val="12"/>
        <color rgb="FFFF0000"/>
        <rFont val="ＭＳ Ｐゴシック"/>
        <family val="2"/>
        <scheme val="minor"/>
      </rPr>
      <t>2</t>
    </r>
    <r>
      <rPr>
        <sz val="12"/>
        <color rgb="FFFF0000"/>
        <rFont val="ＭＳ Ｐゴシック"/>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</si>
  <si>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</si>
  <si>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</si>
  <si>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</si>
  <si>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</si>
  <si>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</si>
  <si>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</si>
  <si>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</si>
  <si>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</si>
  <si>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</si>
  <si>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</si>
  <si>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</si>
  <si>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</si>
  <si>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</si>
  <si>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</si>
  <si>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</si>
  <si>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</si>
  <si>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</si>
  <si>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</si>
  <si>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</si>
  <si>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</si>
  <si>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</si>
  <si>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</si>
  <si>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</si>
  <si>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</si>
  <si>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</si>
  <si>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</si>
  <si>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</si>
  <si>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</si>
  <si>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</si>
  <si>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</si>
  <si>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</si>
  <si>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</si>
  <si>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</si>
  <si>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</si>
  <si>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</si>
  <si>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</si>
  <si>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</si>
  <si>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</si>
  <si>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</si>
  <si>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</si>
  <si>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</si>
  <si>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</si>
  <si>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</si>
  <si>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</si>
  <si>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</si>
  <si>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</si>
  <si>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</si>
  <si>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</si>
  <si>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</si>
  <si>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</si>
  <si>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</si>
  <si>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</si>
  <si>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</si>
  <si>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</si>
  <si>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</si>
  <si>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</si>
  <si>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</si>
  <si>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</si>
  <si>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</si>
  <si>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</si>
  <si>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</si>
  <si>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</si>
  <si>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</si>
  <si>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</si>
  <si>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</si>
  <si>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</si>
  <si>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</si>
  <si>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</si>
  <si>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</si>
  <si>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</si>
  <si>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</si>
  <si>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</si>
  <si>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</si>
  <si>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</si>
  <si>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</si>
  <si>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</si>
  <si>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</si>
  <si>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</si>
  <si>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</si>
  <si>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</si>
  <si>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</si>
  <si>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</si>
  <si>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</si>
  <si>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</si>
  <si>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</si>
  <si>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</si>
  <si>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</si>
  <si>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</si>
  <si>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</si>
  <si>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</si>
  <si>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</si>
  <si>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</si>
  <si>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</si>
  <si>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</si>
  <si>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</si>
  <si>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</si>
  <si>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</si>
  <si>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</si>
  <si>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</si>
  <si>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</si>
  <si>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</si>
  <si>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</si>
  <si>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</si>
  <si>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</si>
  <si>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</si>
  <si>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</si>
  <si>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</si>
  <si>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</si>
  <si>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</si>
  <si>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</si>
  <si>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</si>
  <si>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</si>
  <si>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</si>
  <si>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</si>
  <si>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</si>
  <si>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</si>
  <si>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</si>
  <si>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</si>
  <si>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</si>
  <si>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</si>
  <si>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</si>
  <si>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</si>
  <si>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</si>
  <si>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</si>
  <si>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</si>
  <si>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</si>
  <si>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</si>
  <si>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</si>
  <si>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</si>
  <si>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</si>
  <si>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</si>
  <si>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</si>
  <si>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</si>
  <si>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</si>
  <si>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</si>
  <si>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</si>
  <si>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</si>
  <si>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</si>
  <si>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</si>
  <si>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</si>
  <si>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</si>
  <si>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</si>
  <si>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</si>
  <si>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</si>
  <si>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</si>
  <si>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</si>
  <si>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</si>
  <si>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</si>
  <si>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</si>
  <si>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</si>
  <si>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</si>
  <si>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</si>
  <si>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</si>
  <si>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</si>
  <si>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</si>
  <si>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</si>
  <si>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</si>
  <si>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</si>
  <si>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</si>
  <si>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</si>
  <si>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</si>
  <si>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</si>
  <si>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</si>
  <si>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</si>
  <si>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</si>
  <si>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</si>
  <si>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</si>
  <si>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</si>
  <si>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</si>
  <si>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</si>
  <si>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</si>
  <si>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</si>
  <si>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</si>
  <si>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</si>
  <si>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</si>
  <si>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</si>
  <si>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</si>
  <si>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</si>
  <si>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</si>
  <si>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</si>
  <si>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</si>
  <si>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</si>
  <si>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</si>
  <si>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</si>
  <si>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</si>
  <si>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</si>
  <si>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</si>
  <si>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</si>
  <si>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</si>
  <si>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</si>
  <si>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</si>
  <si>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</si>
  <si>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</si>
  <si>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</si>
  <si>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</si>
  <si>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</si>
  <si>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</si>
  <si>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</si>
  <si>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</si>
  <si>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</si>
  <si>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</si>
  <si>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</si>
  <si>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</si>
  <si>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</si>
  <si>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</si>
  <si>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</si>
  <si>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</si>
  <si>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</si>
  <si>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</si>
  <si>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</si>
  <si>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</si>
  <si>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</si>
  <si>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</si>
  <si>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</si>
  <si>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</si>
  <si>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</si>
  <si>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</si>
  <si>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</si>
  <si>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</si>
  <si>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</si>
  <si>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</si>
  <si>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</si>
  <si>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</si>
  <si>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</si>
  <si>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</si>
  <si>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</si>
  <si>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</si>
  <si>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</si>
  <si>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</si>
  <si>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</si>
  <si>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</si>
  <si>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</si>
  <si>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</si>
  <si>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</si>
  <si>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</si>
  <si>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</si>
  <si>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</si>
  <si>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</si>
  <si>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</si>
  <si>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</si>
  <si>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</si>
  <si>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</si>
  <si>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</si>
  <si>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</si>
  <si>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</si>
  <si>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</si>
  <si>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</si>
  <si>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</si>
  <si>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</si>
  <si>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</si>
  <si>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</si>
  <si>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</si>
  <si>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</si>
  <si>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</si>
  <si>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</si>
  <si>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</si>
  <si>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</si>
  <si>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</si>
  <si>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</si>
  <si>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</si>
  <si>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</si>
  <si>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</si>
  <si>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</si>
  <si>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</si>
  <si>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</si>
  <si>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</si>
  <si>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</si>
  <si>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</si>
  <si>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</si>
  <si>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</si>
  <si>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</si>
  <si>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</si>
  <si>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</si>
  <si>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</si>
  <si>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</si>
  <si>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</si>
  <si>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</si>
  <si>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</si>
  <si>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</si>
  <si>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</si>
  <si>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</si>
  <si>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</si>
  <si>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</si>
  <si>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</si>
  <si>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</si>
  <si>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</si>
  <si>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</si>
  <si>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</si>
  <si>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</si>
  <si>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</si>
  <si>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</si>
  <si>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</si>
  <si>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</si>
  <si>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</si>
  <si>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</si>
  <si>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</si>
  <si>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</si>
  <si>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</si>
  <si>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</si>
  <si>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</si>
  <si>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</si>
  <si>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</si>
  <si>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</si>
  <si>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</si>
  <si>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</si>
  <si>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</si>
  <si>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</si>
  <si>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</si>
  <si>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</si>
  <si>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</si>
  <si>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</si>
  <si>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</si>
  <si>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</si>
  <si>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</si>
  <si>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</si>
  <si>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</si>
  <si>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</si>
  <si>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</si>
  <si>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</si>
  <si>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</si>
  <si>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</si>
  <si>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</si>
  <si>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</si>
  <si>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</si>
  <si>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</si>
  <si>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</si>
  <si>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</si>
  <si>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</si>
  <si>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</si>
  <si>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</si>
  <si>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</si>
  <si>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</si>
  <si>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</si>
  <si>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</si>
  <si>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</si>
  <si>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</si>
  <si>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</si>
  <si>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</si>
  <si>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</si>
  <si>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</si>
  <si>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</si>
  <si>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</si>
  <si>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</si>
  <si>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</si>
  <si>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</si>
  <si>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</si>
  <si>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</si>
  <si>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</si>
  <si>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</si>
  <si>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</si>
  <si>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</si>
  <si>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</si>
  <si>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</si>
  <si>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</si>
  <si>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</si>
  <si>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</si>
  <si>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</si>
  <si>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</si>
  <si>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</si>
  <si>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</si>
  <si>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</si>
  <si>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기준으로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실험으로</t>
    </r>
    <r>
      <rPr>
        <sz val="12"/>
        <color theme="1"/>
        <rFont val="ＭＳ Ｐゴシック"/>
        <family val="2"/>
        <scheme val="minor"/>
      </rPr>
      <t xml:space="preserve"> </t>
    </r>
    <r>
      <rPr>
        <sz val="12"/>
        <color theme="1"/>
        <rFont val="ＭＳ Ｐゴシック"/>
        <family val="3"/>
        <charset val="129"/>
        <scheme val="minor"/>
      </rPr>
      <t>넘어간다</t>
    </r>
    <r>
      <rPr>
        <sz val="12"/>
        <color theme="1"/>
        <rFont val="ＭＳ Ｐゴシック"/>
        <family val="2"/>
        <scheme val="minor"/>
      </rPr>
      <t>.</t>
    </r>
    <phoneticPr fontId="7"/>
  </si>
  <si>
    <r>
      <t>이유</t>
    </r>
    <r>
      <rPr>
        <sz val="12"/>
        <color theme="1"/>
        <rFont val="ＭＳ Ｐゴシック"/>
        <family val="3"/>
        <charset val="129"/>
        <scheme val="minor"/>
      </rPr>
      <t xml:space="preserve">: </t>
    </r>
    <phoneticPr fontId="7"/>
  </si>
  <si>
    <r>
      <t>123,124,125,126</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기준으로</t>
    </r>
    <r>
      <rPr>
        <sz val="12"/>
        <color theme="1"/>
        <rFont val="ＭＳ Ｐゴシック"/>
        <family val="2"/>
        <scheme val="minor"/>
      </rPr>
      <t xml:space="preserve"> </t>
    </r>
    <r>
      <rPr>
        <sz val="12"/>
        <color theme="1"/>
        <rFont val="ＭＳ Ｐゴシック"/>
        <family val="3"/>
        <charset val="129"/>
        <scheme val="minor"/>
      </rPr>
      <t>기간분할시</t>
    </r>
    <r>
      <rPr>
        <sz val="12"/>
        <color theme="1"/>
        <rFont val="ＭＳ Ｐゴシック"/>
        <family val="2"/>
        <scheme val="minor"/>
      </rPr>
      <t xml:space="preserve"> </t>
    </r>
    <r>
      <rPr>
        <sz val="12"/>
        <color theme="1"/>
        <rFont val="ＭＳ Ｐゴシック"/>
        <family val="3"/>
        <charset val="129"/>
        <scheme val="minor"/>
      </rPr>
      <t>흑자옺즈가</t>
    </r>
    <r>
      <rPr>
        <sz val="12"/>
        <color theme="1"/>
        <rFont val="ＭＳ Ｐゴシック"/>
        <family val="2"/>
        <scheme val="minor"/>
      </rPr>
      <t xml:space="preserve"> </t>
    </r>
    <r>
      <rPr>
        <sz val="12"/>
        <color theme="1"/>
        <rFont val="ＭＳ Ｐゴシック"/>
        <family val="3"/>
        <charset val="129"/>
        <scheme val="minor"/>
      </rPr>
      <t>안정적으로</t>
    </r>
    <r>
      <rPr>
        <sz val="12"/>
        <color theme="1"/>
        <rFont val="ＭＳ Ｐゴシック"/>
        <family val="2"/>
        <scheme val="minor"/>
      </rPr>
      <t xml:space="preserve"> </t>
    </r>
    <r>
      <rPr>
        <sz val="12"/>
        <color theme="1"/>
        <rFont val="ＭＳ Ｐゴシック"/>
        <family val="3"/>
        <charset val="129"/>
        <scheme val="minor"/>
      </rPr>
      <t>보였기</t>
    </r>
    <r>
      <rPr>
        <sz val="12"/>
        <color theme="1"/>
        <rFont val="ＭＳ Ｐゴシック"/>
        <family val="2"/>
        <scheme val="minor"/>
      </rPr>
      <t xml:space="preserve"> </t>
    </r>
    <r>
      <rPr>
        <sz val="12"/>
        <color theme="1"/>
        <rFont val="ＭＳ Ｐゴシック"/>
        <family val="3"/>
        <charset val="129"/>
        <scheme val="minor"/>
      </rPr>
      <t>때문</t>
    </r>
    <r>
      <rPr>
        <sz val="12"/>
        <color theme="1"/>
        <rFont val="ＭＳ Ｐゴシック"/>
        <family val="2"/>
        <scheme val="minor"/>
      </rPr>
      <t>.  31609</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매우</t>
    </r>
    <r>
      <rPr>
        <sz val="12"/>
        <color theme="1"/>
        <rFont val="ＭＳ Ｐゴシック"/>
        <family val="2"/>
        <scheme val="minor"/>
      </rPr>
      <t xml:space="preserve"> </t>
    </r>
    <r>
      <rPr>
        <sz val="12"/>
        <color theme="1"/>
        <rFont val="ＭＳ Ｐゴシック"/>
        <family val="3"/>
        <charset val="129"/>
        <scheme val="minor"/>
      </rPr>
      <t>급변하였다</t>
    </r>
    <r>
      <rPr>
        <sz val="12"/>
        <color theme="1"/>
        <rFont val="ＭＳ Ｐゴシック"/>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</si>
  <si>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</si>
  <si>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</si>
  <si>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</si>
  <si>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</si>
  <si>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</si>
  <si>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</si>
  <si>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</si>
  <si>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</si>
  <si>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</si>
  <si>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</si>
  <si>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</si>
  <si>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</si>
  <si>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</si>
  <si>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A1-A1-01</t>
  </si>
  <si>
    <t>A1-A1-02</t>
  </si>
  <si>
    <t>A1-A1-03</t>
  </si>
  <si>
    <t>A1-A1-04</t>
  </si>
  <si>
    <t>A1-A1-05</t>
  </si>
  <si>
    <t>A1-A1-06</t>
  </si>
  <si>
    <t>A1-A1-07</t>
  </si>
  <si>
    <t>A1-A1-08</t>
  </si>
  <si>
    <t>A1-A1-09</t>
  </si>
  <si>
    <t>A1-A1-10</t>
  </si>
  <si>
    <t>A1-A1-11</t>
  </si>
  <si>
    <t>A1-A1-12</t>
  </si>
  <si>
    <t>A1-A1-13</t>
  </si>
  <si>
    <t>A1-A1-14</t>
  </si>
  <si>
    <t>A1-A1-15</t>
  </si>
  <si>
    <t>A1-A1-16</t>
  </si>
  <si>
    <t>A1-A1-17</t>
  </si>
  <si>
    <t>A1-A1-18</t>
  </si>
  <si>
    <t>A1-A1-19</t>
  </si>
  <si>
    <t>A1-A1-20</t>
  </si>
  <si>
    <t>A1-A1-21</t>
  </si>
  <si>
    <t>A1-A1-22</t>
  </si>
  <si>
    <t>A1-A1-23</t>
  </si>
  <si>
    <t>A1-A1-24</t>
  </si>
  <si>
    <t>A1-A2-01</t>
  </si>
  <si>
    <t>A1-A2-02</t>
  </si>
  <si>
    <t>A1-A2-03</t>
  </si>
  <si>
    <t>A1-A2-04</t>
  </si>
  <si>
    <t>A1-A2-05</t>
  </si>
  <si>
    <t>A1-A2-06</t>
  </si>
  <si>
    <t>A1-A2-07</t>
  </si>
  <si>
    <t>A1-A2-08</t>
  </si>
  <si>
    <t>A1-A2-09</t>
  </si>
  <si>
    <t>A1-A2-10</t>
  </si>
  <si>
    <t>A1-A2-11</t>
  </si>
  <si>
    <t>A1-A2-12</t>
  </si>
  <si>
    <t>A1-A2-13</t>
  </si>
  <si>
    <t>A1-A2-14</t>
  </si>
  <si>
    <t>A1-A2-15</t>
  </si>
  <si>
    <t>A1-A2-16</t>
  </si>
  <si>
    <t>A1-A2-17</t>
  </si>
  <si>
    <t>A1-A2-18</t>
  </si>
  <si>
    <t>A1-A2-19</t>
  </si>
  <si>
    <t>A1-A2-20</t>
  </si>
  <si>
    <t>A1-A2-21</t>
  </si>
  <si>
    <t>A1-A2-22</t>
  </si>
  <si>
    <t>A1-A2-23</t>
  </si>
  <si>
    <t>A1-A2-24</t>
  </si>
  <si>
    <t>A1-B1-01</t>
  </si>
  <si>
    <t>A1-B1-02</t>
  </si>
  <si>
    <t>A1-B1-03</t>
  </si>
  <si>
    <t>A1-B1-04</t>
  </si>
  <si>
    <t>A1-B1-05</t>
  </si>
  <si>
    <t>A1-B1-06</t>
  </si>
  <si>
    <t>A1-B1-07</t>
  </si>
  <si>
    <t>A1-B1-08</t>
  </si>
  <si>
    <t>A1-B1-09</t>
  </si>
  <si>
    <t>A1-B1-10</t>
  </si>
  <si>
    <t>A1-B1-11</t>
  </si>
  <si>
    <t>A1-B1-12</t>
  </si>
  <si>
    <t>A1-B1-13</t>
  </si>
  <si>
    <t>A1-B1-14</t>
  </si>
  <si>
    <t>A1-B1-15</t>
  </si>
  <si>
    <t>A1-B1-16</t>
  </si>
  <si>
    <t>A1-B1-17</t>
  </si>
  <si>
    <t>A1-B1-18</t>
  </si>
  <si>
    <t>A1-B1-19</t>
  </si>
  <si>
    <t>A1-B1-20</t>
  </si>
  <si>
    <t>A1-B1-21</t>
  </si>
  <si>
    <t>A1-B1-22</t>
  </si>
  <si>
    <t>A1-B1-23</t>
  </si>
  <si>
    <t>A1-B1-24</t>
  </si>
  <si>
    <t>A1-B2-01</t>
  </si>
  <si>
    <t>A1-B2-07</t>
  </si>
  <si>
    <t>A1-B2-10</t>
  </si>
  <si>
    <t>A1-B2-11</t>
  </si>
  <si>
    <t>A1-B2-13</t>
  </si>
  <si>
    <t>A1-B2-14</t>
  </si>
  <si>
    <t>A1-B2-16</t>
  </si>
  <si>
    <t>A1-B2-18</t>
  </si>
  <si>
    <t>A1-B2-19</t>
  </si>
  <si>
    <t>A1-B2-22</t>
  </si>
  <si>
    <t>A1-B2-23</t>
  </si>
  <si>
    <t>A2-A1-01</t>
  </si>
  <si>
    <t>A2-A1-02</t>
  </si>
  <si>
    <t>A2-A1-03</t>
  </si>
  <si>
    <t>A2-A1-04</t>
  </si>
  <si>
    <t>A2-A1-05</t>
  </si>
  <si>
    <t>A2-A1-06</t>
  </si>
  <si>
    <t>A2-A1-07</t>
  </si>
  <si>
    <t>A2-A1-08</t>
  </si>
  <si>
    <t>A2-A1-09</t>
  </si>
  <si>
    <t>A2-A1-10</t>
  </si>
  <si>
    <t>A2-A1-11</t>
  </si>
  <si>
    <t>A2-A1-12</t>
  </si>
  <si>
    <t>A2-A1-13</t>
  </si>
  <si>
    <t>A2-A1-14</t>
  </si>
  <si>
    <t>A2-A1-15</t>
  </si>
  <si>
    <t>A2-A1-16</t>
  </si>
  <si>
    <t>A2-A1-17</t>
  </si>
  <si>
    <t>A2-A1-18</t>
  </si>
  <si>
    <t>A2-A1-19</t>
  </si>
  <si>
    <t>A2-A1-20</t>
  </si>
  <si>
    <t>A2-A1-21</t>
  </si>
  <si>
    <t>A2-A1-22</t>
  </si>
  <si>
    <t>A2-A1-23</t>
  </si>
  <si>
    <t>A2-A1-24</t>
  </si>
  <si>
    <t>A2-A2-01</t>
  </si>
  <si>
    <t>A2-A2-02</t>
  </si>
  <si>
    <t>A2-A2-03</t>
  </si>
  <si>
    <t>A2-A2-04</t>
  </si>
  <si>
    <t>A2-A2-05</t>
  </si>
  <si>
    <t>A2-A2-06</t>
  </si>
  <si>
    <t>A2-A2-07</t>
  </si>
  <si>
    <t>A2-A2-08</t>
  </si>
  <si>
    <t>A2-A2-09</t>
  </si>
  <si>
    <t>A2-A2-10</t>
  </si>
  <si>
    <t>A2-A2-11</t>
  </si>
  <si>
    <t>A2-A2-12</t>
  </si>
  <si>
    <t>A2-A2-13</t>
  </si>
  <si>
    <t>A2-A2-14</t>
  </si>
  <si>
    <t>A2-A2-15</t>
  </si>
  <si>
    <t>A2-A2-16</t>
  </si>
  <si>
    <t>A2-A2-17</t>
  </si>
  <si>
    <t>A2-A2-18</t>
  </si>
  <si>
    <t>A2-A2-19</t>
  </si>
  <si>
    <t>A2-A2-20</t>
  </si>
  <si>
    <t>A2-A2-21</t>
  </si>
  <si>
    <t>A2-A2-22</t>
  </si>
  <si>
    <t>A2-A2-23</t>
  </si>
  <si>
    <t>A2-A2-24</t>
  </si>
  <si>
    <t>A2-B1-01</t>
  </si>
  <si>
    <t>A2-B1-02</t>
  </si>
  <si>
    <t>A2-B1-03</t>
  </si>
  <si>
    <t>A2-B1-04</t>
  </si>
  <si>
    <t>A2-B1-05</t>
  </si>
  <si>
    <t>A2-B1-06</t>
  </si>
  <si>
    <t>A2-B1-07</t>
  </si>
  <si>
    <t>A2-B1-08</t>
  </si>
  <si>
    <t>A2-B1-09</t>
  </si>
  <si>
    <t>A2-B1-10</t>
  </si>
  <si>
    <t>A2-B1-11</t>
  </si>
  <si>
    <t>A2-B1-12</t>
  </si>
  <si>
    <t>A2-B1-13</t>
  </si>
  <si>
    <t>A2-B1-14</t>
  </si>
  <si>
    <t>A2-B1-15</t>
  </si>
  <si>
    <t>A2-B1-16</t>
  </si>
  <si>
    <t>A2-B1-17</t>
  </si>
  <si>
    <t>A2-B1-18</t>
  </si>
  <si>
    <t>A2-B1-19</t>
  </si>
  <si>
    <t>A2-B1-20</t>
  </si>
  <si>
    <t>A2-B1-21</t>
  </si>
  <si>
    <t>A2-B1-22</t>
  </si>
  <si>
    <t>A2-B1-23</t>
  </si>
  <si>
    <t>A2-B1-24</t>
  </si>
  <si>
    <t>A2-B2-02</t>
  </si>
  <si>
    <t>A2-B2-04</t>
  </si>
  <si>
    <t>A2-B2-08</t>
  </si>
  <si>
    <t>A2-B2-10</t>
  </si>
  <si>
    <t>A2-B2-11</t>
  </si>
  <si>
    <t>A2-B2-12</t>
  </si>
  <si>
    <t>A2-B2-14</t>
  </si>
  <si>
    <t>A2-B2-16</t>
  </si>
  <si>
    <t>A2-B2-17</t>
  </si>
  <si>
    <t>A2-B2-18</t>
  </si>
  <si>
    <t>A2-B2-19</t>
  </si>
  <si>
    <t>A2-B2-20</t>
  </si>
  <si>
    <t>A2-B2-21</t>
  </si>
  <si>
    <t>A2-B2-22</t>
  </si>
  <si>
    <t>A2-B2-23</t>
  </si>
  <si>
    <t>B1-A1-01</t>
  </si>
  <si>
    <t>B1-A1-02</t>
  </si>
  <si>
    <t>B1-A1-03</t>
  </si>
  <si>
    <t>B1-A1-04</t>
  </si>
  <si>
    <t>B1-A1-05</t>
  </si>
  <si>
    <t>B1-A1-06</t>
  </si>
  <si>
    <t>B1-A1-07</t>
  </si>
  <si>
    <t>B1-A1-08</t>
  </si>
  <si>
    <t>B1-A1-09</t>
  </si>
  <si>
    <t>B1-A1-10</t>
  </si>
  <si>
    <t>B1-A1-11</t>
  </si>
  <si>
    <t>B1-A1-12</t>
  </si>
  <si>
    <t>B1-A1-13</t>
  </si>
  <si>
    <t>B1-A1-14</t>
  </si>
  <si>
    <t>B1-A1-15</t>
  </si>
  <si>
    <t>B1-A1-16</t>
  </si>
  <si>
    <t>B1-A1-17</t>
  </si>
  <si>
    <t>B1-A1-18</t>
  </si>
  <si>
    <t>B1-A1-19</t>
  </si>
  <si>
    <t>B1-A1-20</t>
  </si>
  <si>
    <t>B1-A1-21</t>
  </si>
  <si>
    <t>B1-A1-22</t>
  </si>
  <si>
    <t>B1-A1-23</t>
  </si>
  <si>
    <t>B1-A1-24</t>
  </si>
  <si>
    <t>B1-A2-01</t>
  </si>
  <si>
    <t>B1-A2-02</t>
  </si>
  <si>
    <t>B1-A2-03</t>
  </si>
  <si>
    <t>B1-A2-04</t>
  </si>
  <si>
    <t>B1-A2-05</t>
  </si>
  <si>
    <t>B1-A2-06</t>
  </si>
  <si>
    <t>B1-A2-07</t>
  </si>
  <si>
    <t>B1-A2-08</t>
  </si>
  <si>
    <t>B1-A2-09</t>
  </si>
  <si>
    <t>B1-A2-10</t>
  </si>
  <si>
    <t>B1-A2-11</t>
  </si>
  <si>
    <t>B1-A2-12</t>
  </si>
  <si>
    <t>B1-A2-13</t>
  </si>
  <si>
    <t>B1-A2-14</t>
  </si>
  <si>
    <t>B1-A2-15</t>
  </si>
  <si>
    <t>B1-A2-16</t>
  </si>
  <si>
    <t>B1-A2-17</t>
  </si>
  <si>
    <t>B1-A2-18</t>
  </si>
  <si>
    <t>B1-A2-19</t>
  </si>
  <si>
    <t>B1-A2-20</t>
  </si>
  <si>
    <t>B1-A2-21</t>
  </si>
  <si>
    <t>B1-A2-22</t>
  </si>
  <si>
    <t>B1-A2-23</t>
  </si>
  <si>
    <t>B1-A2-24</t>
  </si>
  <si>
    <t>B1-B1-01</t>
  </si>
  <si>
    <t>B1-B1-02</t>
  </si>
  <si>
    <t>B1-B1-03</t>
  </si>
  <si>
    <t>B1-B1-04</t>
  </si>
  <si>
    <t>B1-B1-05</t>
  </si>
  <si>
    <t>B1-B1-06</t>
  </si>
  <si>
    <t>B1-B1-07</t>
  </si>
  <si>
    <t>B1-B1-08</t>
  </si>
  <si>
    <t>B1-B1-09</t>
  </si>
  <si>
    <t>B1-B1-10</t>
  </si>
  <si>
    <t>B1-B1-11</t>
  </si>
  <si>
    <t>B1-B1-12</t>
  </si>
  <si>
    <t>B1-B1-13</t>
  </si>
  <si>
    <t>B1-B1-14</t>
  </si>
  <si>
    <t>B1-B1-15</t>
  </si>
  <si>
    <t>B1-B1-16</t>
  </si>
  <si>
    <t>B1-B1-17</t>
  </si>
  <si>
    <t>B1-B1-18</t>
  </si>
  <si>
    <t>B1-B1-19</t>
  </si>
  <si>
    <t>B1-B1-20</t>
  </si>
  <si>
    <t>B1-B1-21</t>
  </si>
  <si>
    <t>B1-B1-22</t>
  </si>
  <si>
    <t>B1-B1-23</t>
  </si>
  <si>
    <t>B1-B1-24</t>
  </si>
  <si>
    <t>B1-B2-01</t>
  </si>
  <si>
    <t>B1-B2-03</t>
  </si>
  <si>
    <t>B1-B2-04</t>
  </si>
  <si>
    <t>B1-B2-06</t>
  </si>
  <si>
    <t>B1-B2-07</t>
  </si>
  <si>
    <t>B1-B2-08</t>
  </si>
  <si>
    <t>B1-B2-09</t>
  </si>
  <si>
    <t>B1-B2-12</t>
  </si>
  <si>
    <t>B1-B2-15</t>
  </si>
  <si>
    <t>B1-B2-16</t>
  </si>
  <si>
    <t>B1-B2-17</t>
  </si>
  <si>
    <t>B1-B2-19</t>
  </si>
  <si>
    <t>B1-B2-20</t>
  </si>
  <si>
    <t>B1-B2-23</t>
  </si>
  <si>
    <t>B1-B2-24</t>
  </si>
  <si>
    <t>B2-A1-03</t>
  </si>
  <si>
    <t>B2-A1-08</t>
  </si>
  <si>
    <t>B2-A1-09</t>
  </si>
  <si>
    <t>B2-A1-17</t>
  </si>
  <si>
    <t>B2-A1-18</t>
  </si>
  <si>
    <t>B2-A1-23</t>
  </si>
  <si>
    <t>B2-A1-24</t>
  </si>
  <si>
    <t>B2-A2-02</t>
  </si>
  <si>
    <t>B2-A2-03</t>
  </si>
  <si>
    <t>B2-A2-06</t>
  </si>
  <si>
    <t>B2-A2-08</t>
  </si>
  <si>
    <t>B2-A2-09</t>
  </si>
  <si>
    <t>B2-A2-14</t>
  </si>
  <si>
    <t>B2-A2-17</t>
  </si>
  <si>
    <t>B2-A2-19</t>
  </si>
  <si>
    <t>B2-A2-22</t>
  </si>
  <si>
    <t>B2-A2-23</t>
  </si>
  <si>
    <t>B2-A2-24</t>
  </si>
  <si>
    <t>B2-B1-02</t>
  </si>
  <si>
    <t>B2-B1-03</t>
  </si>
  <si>
    <t>B2-B1-04</t>
  </si>
  <si>
    <t>B2-B1-05</t>
  </si>
  <si>
    <t>B2-B1-06</t>
  </si>
  <si>
    <t>B2-B1-07</t>
  </si>
  <si>
    <t>B2-B1-09</t>
  </si>
  <si>
    <t>B2-B1-11</t>
  </si>
  <si>
    <t>B2-B1-14</t>
  </si>
  <si>
    <t>B2-B1-15</t>
  </si>
  <si>
    <t>B2-B1-16</t>
  </si>
  <si>
    <t>B2-B1-17</t>
  </si>
  <si>
    <t>B2-B1-18</t>
  </si>
  <si>
    <t>B2-B1-19</t>
  </si>
  <si>
    <t>B2-B1-20</t>
  </si>
  <si>
    <t>B2-B1-21</t>
  </si>
  <si>
    <t>B2-B1-22</t>
  </si>
  <si>
    <t>B2-B1-23</t>
  </si>
  <si>
    <t>B2-B1-24</t>
  </si>
  <si>
    <t>B2-B2-03</t>
  </si>
  <si>
    <t>B2-B2-06</t>
  </si>
  <si>
    <t>B2-B2-07</t>
  </si>
  <si>
    <t>B2-B2-11</t>
  </si>
  <si>
    <t>2G</t>
  </si>
  <si>
    <t>2M</t>
  </si>
  <si>
    <t>2N</t>
  </si>
  <si>
    <t>3G</t>
  </si>
  <si>
    <t>3N</t>
  </si>
  <si>
    <t>3P</t>
  </si>
  <si>
    <t>3R</t>
  </si>
  <si>
    <t>3X</t>
  </si>
  <si>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</si>
  <si>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</si>
  <si>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</si>
  <si>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</si>
  <si>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</si>
  <si>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</si>
  <si>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</si>
  <si>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출력한다</t>
    </r>
    <phoneticPr fontId="7"/>
  </si>
  <si>
    <r>
      <t>ressult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바로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할</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있게</t>
    </r>
    <r>
      <rPr>
        <sz val="12"/>
        <color theme="1"/>
        <rFont val="ＭＳ Ｐゴシック"/>
        <family val="2"/>
        <scheme val="minor"/>
      </rPr>
      <t xml:space="preserve"> </t>
    </r>
    <r>
      <rPr>
        <sz val="12"/>
        <color theme="1"/>
        <rFont val="ＭＳ Ｐゴシック"/>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</si>
  <si>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</si>
  <si>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</si>
  <si>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ＭＳ Ｐゴシック"/>
        <family val="3"/>
        <charset val="129"/>
        <scheme val="minor"/>
      </rPr>
      <t>방법으로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</si>
  <si>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</si>
  <si>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</si>
  <si>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</si>
  <si>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</si>
  <si>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</si>
  <si>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</si>
  <si>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ＭＳ Ｐゴシック"/>
        <family val="3"/>
        <charset val="129"/>
        <scheme val="minor"/>
      </rPr>
      <t>에</t>
    </r>
    <r>
      <rPr>
        <sz val="12"/>
        <color theme="1"/>
        <rFont val="ＭＳ Ｐゴシック"/>
        <family val="2"/>
        <scheme val="minor"/>
      </rPr>
      <t xml:space="preserve"> i02,i04,i09</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최종</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해본다</t>
    </r>
    <phoneticPr fontId="7"/>
  </si>
  <si>
    <t>2.</t>
    <phoneticPr fontId="7"/>
  </si>
  <si>
    <r>
      <t xml:space="preserve">bork 1, 2, 3... </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각각에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하고</t>
    </r>
    <r>
      <rPr>
        <sz val="12"/>
        <color theme="1"/>
        <rFont val="ＭＳ Ｐゴシック"/>
        <family val="2"/>
        <scheme val="minor"/>
      </rPr>
      <t xml:space="preserve"> </t>
    </r>
    <r>
      <rPr>
        <sz val="12"/>
        <color theme="1"/>
        <rFont val="ＭＳ Ｐゴシック"/>
        <family val="3"/>
        <charset val="129"/>
        <scheme val="minor"/>
      </rPr>
      <t>합친다</t>
    </r>
    <phoneticPr fontId="7"/>
  </si>
  <si>
    <t>3.</t>
    <phoneticPr fontId="7"/>
  </si>
  <si>
    <r>
      <t>6666</t>
    </r>
    <r>
      <rPr>
        <sz val="12"/>
        <color theme="1"/>
        <rFont val="ＭＳ Ｐゴシック"/>
        <family val="3"/>
        <charset val="129"/>
        <scheme val="minor"/>
      </rPr>
      <t>으로</t>
    </r>
    <r>
      <rPr>
        <sz val="12"/>
        <color theme="1"/>
        <rFont val="ＭＳ Ｐゴシック"/>
        <family val="2"/>
        <scheme val="minor"/>
      </rPr>
      <t xml:space="preserve"> 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방식을</t>
    </r>
    <r>
      <rPr>
        <sz val="12"/>
        <color theme="1"/>
        <rFont val="ＭＳ Ｐゴシック"/>
        <family val="2"/>
        <scheme val="minor"/>
      </rPr>
      <t xml:space="preserve"> </t>
    </r>
    <r>
      <rPr>
        <sz val="12"/>
        <color theme="1"/>
        <rFont val="ＭＳ Ｐゴシック"/>
        <family val="3"/>
        <charset val="129"/>
        <scheme val="minor"/>
      </rPr>
      <t>재실행한다</t>
    </r>
    <phoneticPr fontId="7"/>
  </si>
  <si>
    <t>4.</t>
    <phoneticPr fontId="7"/>
  </si>
  <si>
    <r>
      <t>prob1, prob2</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버블그래프</t>
    </r>
    <r>
      <rPr>
        <sz val="12"/>
        <color theme="1"/>
        <rFont val="ＭＳ Ｐゴシック"/>
        <family val="2"/>
        <scheme val="minor"/>
      </rPr>
      <t xml:space="preserve"> </t>
    </r>
    <r>
      <rPr>
        <sz val="12"/>
        <color theme="1"/>
        <rFont val="ＭＳ Ｐゴシック"/>
        <family val="3"/>
        <charset val="129"/>
        <scheme val="minor"/>
      </rPr>
      <t>만든후</t>
    </r>
    <r>
      <rPr>
        <sz val="12"/>
        <color theme="1"/>
        <rFont val="ＭＳ Ｐゴシック"/>
        <family val="2"/>
        <scheme val="minor"/>
      </rPr>
      <t xml:space="preserve"> </t>
    </r>
    <r>
      <rPr>
        <sz val="12"/>
        <color theme="1"/>
        <rFont val="ＭＳ Ｐゴシック"/>
        <family val="3"/>
        <charset val="129"/>
        <scheme val="minor"/>
      </rPr>
      <t>범위</t>
    </r>
    <r>
      <rPr>
        <sz val="12"/>
        <color theme="1"/>
        <rFont val="ＭＳ Ｐゴシック"/>
        <family val="2"/>
        <scheme val="minor"/>
      </rPr>
      <t xml:space="preserve"> </t>
    </r>
    <r>
      <rPr>
        <sz val="12"/>
        <color theme="1"/>
        <rFont val="ＭＳ Ｐゴシック"/>
        <family val="3"/>
        <charset val="129"/>
        <scheme val="minor"/>
      </rPr>
      <t>투표하는</t>
    </r>
    <r>
      <rPr>
        <sz val="12"/>
        <color theme="1"/>
        <rFont val="ＭＳ Ｐゴシック"/>
        <family val="2"/>
        <scheme val="minor"/>
      </rPr>
      <t xml:space="preserve"> </t>
    </r>
    <r>
      <rPr>
        <sz val="12"/>
        <color theme="1"/>
        <rFont val="ＭＳ Ｐゴシック"/>
        <family val="3"/>
        <charset val="129"/>
        <scheme val="minor"/>
      </rPr>
      <t>방식으로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한다</t>
    </r>
    <phoneticPr fontId="7"/>
  </si>
  <si>
    <t>5.</t>
    <phoneticPr fontId="7"/>
  </si>
  <si>
    <r>
      <t>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wk</t>
    </r>
    <r>
      <rPr>
        <sz val="12"/>
        <color theme="1"/>
        <rFont val="ＭＳ Ｐゴシック"/>
        <family val="3"/>
        <charset val="129"/>
        <scheme val="minor"/>
      </rPr>
      <t>와</t>
    </r>
    <r>
      <rPr>
        <sz val="12"/>
        <color theme="1"/>
        <rFont val="ＭＳ Ｐゴシック"/>
        <family val="2"/>
        <scheme val="minor"/>
      </rPr>
      <t xml:space="preserve"> prob</t>
    </r>
    <r>
      <rPr>
        <sz val="12"/>
        <color theme="1"/>
        <rFont val="ＭＳ Ｐゴシック"/>
        <family val="3"/>
        <charset val="129"/>
        <scheme val="minor"/>
      </rPr>
      <t>로만</t>
    </r>
    <r>
      <rPr>
        <sz val="12"/>
        <color theme="1"/>
        <rFont val="ＭＳ Ｐゴシック"/>
        <family val="2"/>
        <scheme val="minor"/>
      </rPr>
      <t xml:space="preserve"> </t>
    </r>
    <r>
      <rPr>
        <sz val="12"/>
        <color theme="1"/>
        <rFont val="ＭＳ Ｐゴシック"/>
        <family val="3"/>
        <charset val="129"/>
        <scheme val="minor"/>
      </rPr>
      <t>그룹범위</t>
    </r>
    <r>
      <rPr>
        <sz val="12"/>
        <color theme="1"/>
        <rFont val="ＭＳ Ｐゴシック"/>
        <family val="2"/>
        <scheme val="minor"/>
      </rPr>
      <t xml:space="preserve"> </t>
    </r>
    <r>
      <rPr>
        <sz val="12"/>
        <color theme="1"/>
        <rFont val="ＭＳ Ｐゴシック"/>
        <family val="3"/>
        <charset val="129"/>
        <scheme val="minor"/>
      </rPr>
      <t>좁혀서</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</si>
  <si>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</si>
  <si>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</si>
  <si>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</si>
  <si>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</si>
  <si>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</si>
  <si>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</si>
  <si>
    <t>rk-1</t>
    <phoneticPr fontId="7"/>
  </si>
  <si>
    <t>true</t>
    <phoneticPr fontId="7"/>
  </si>
  <si>
    <t>x</t>
    <phoneticPr fontId="7"/>
  </si>
  <si>
    <t>(rank::text) classes</t>
    <phoneticPr fontId="7"/>
  </si>
  <si>
    <t>sex</t>
    <phoneticPr fontId="7"/>
  </si>
  <si>
    <t>age</t>
    <phoneticPr fontId="7"/>
  </si>
  <si>
    <t>age</t>
    <phoneticPr fontId="7"/>
  </si>
  <si>
    <t>numeric</t>
    <phoneticPr fontId="7"/>
  </si>
  <si>
    <t>sex sex</t>
    <phoneticPr fontId="7"/>
  </si>
  <si>
    <t>age age</t>
    <phoneticPr fontId="7"/>
  </si>
  <si>
    <t>lv</t>
    <phoneticPr fontId="7"/>
  </si>
  <si>
    <t>level lv</t>
    <phoneticPr fontId="7"/>
  </si>
  <si>
    <t>weight</t>
    <phoneticPr fontId="7"/>
  </si>
  <si>
    <t>cast(weight, double precision) weight</t>
    <phoneticPr fontId="7"/>
  </si>
  <si>
    <t>branch</t>
    <phoneticPr fontId="7"/>
  </si>
  <si>
    <t>branch branch</t>
    <phoneticPr fontId="7"/>
  </si>
  <si>
    <t>exhibit</t>
    <phoneticPr fontId="7"/>
  </si>
  <si>
    <t>cast(exhibit, double precision) exhibit</t>
    <phoneticPr fontId="7"/>
  </si>
  <si>
    <t>rk_1</t>
    <phoneticPr fontId="7"/>
  </si>
  <si>
    <t># CatBoostRanker 1</t>
    <phoneticPr fontId="7"/>
  </si>
  <si>
    <t>mm,jyo,race,turn,grade,raty,femcnt,alvt,weekday,sime,fixent,en1,en4,en6,nw1,nw4,nw6,n2w1,n2w4,n2w6,n3w1,n3w4,n3w6,lw1,lw4,lw6,l2w1,l2w4,l2w6,l3w1,l3w4,l3w6,m2w1,m2w4,m2w6,sex1,sex4,sex6,lv1,lv4,lv6,age1,age4,age6,weit1,weit4,weit6,fly1,fly4,fly6,late1,late4,late6,avgst1,avgst4,avgst6</t>
    <phoneticPr fontId="7"/>
  </si>
  <si>
    <t>entry::text en</t>
    <phoneticPr fontId="7"/>
  </si>
  <si>
    <t>age::text age</t>
    <phoneticPr fontId="7"/>
  </si>
  <si>
    <t>weight::text weight</t>
    <phoneticPr fontId="7"/>
  </si>
  <si>
    <t>exhibit::text exhibit</t>
    <phoneticPr fontId="7"/>
  </si>
  <si>
    <t>race,racetype::text</t>
    <phoneticPr fontId="7"/>
  </si>
  <si>
    <t>raceid</t>
    <phoneticPr fontId="7"/>
  </si>
  <si>
    <t>concat_ws('', race.ymd, race.jyocd, lpad(race.raceno::text, 2, '0')) raceid</t>
    <phoneticPr fontId="7"/>
  </si>
  <si>
    <t>concat_ws('', race.ymd, race.jyocd, lpad(race.raceno::text, 2, '0'))::int raceid</t>
    <phoneticPr fontId="7"/>
  </si>
  <si>
    <t>waku</t>
    <phoneticPr fontId="7"/>
  </si>
  <si>
    <t>waku::text waku</t>
    <phoneticPr fontId="7"/>
  </si>
  <si>
    <t>waku waku</t>
    <phoneticPr fontId="7"/>
  </si>
  <si>
    <t>int64</t>
    <phoneticPr fontId="7"/>
  </si>
  <si>
    <t>category</t>
  </si>
  <si>
    <t>int</t>
    <phoneticPr fontId="7"/>
  </si>
  <si>
    <t>2024/2/25</t>
    <phoneticPr fontId="7"/>
  </si>
  <si>
    <r>
      <t>feature</t>
    </r>
    <r>
      <rPr>
        <sz val="12"/>
        <color theme="1"/>
        <rFont val="ＭＳ Ｐゴシック"/>
        <family val="3"/>
        <charset val="129"/>
        <scheme val="minor"/>
      </rPr>
      <t>데이터</t>
    </r>
    <r>
      <rPr>
        <sz val="12"/>
        <color theme="1"/>
        <rFont val="ＭＳ Ｐゴシック"/>
        <family val="2"/>
        <scheme val="minor"/>
      </rPr>
      <t xml:space="preserve"> </t>
    </r>
    <r>
      <rPr>
        <sz val="12"/>
        <color theme="1"/>
        <rFont val="ＭＳ Ｐゴシック"/>
        <family val="3"/>
        <charset val="129"/>
        <scheme val="minor"/>
      </rPr>
      <t>타입을</t>
    </r>
    <r>
      <rPr>
        <sz val="12"/>
        <color theme="1"/>
        <rFont val="ＭＳ Ｐゴシック"/>
        <family val="2"/>
        <scheme val="minor"/>
      </rPr>
      <t xml:space="preserve"> PYTHON</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허용하는</t>
    </r>
    <r>
      <rPr>
        <sz val="12"/>
        <color theme="1"/>
        <rFont val="ＭＳ Ｐゴシック"/>
        <family val="2"/>
        <scheme val="minor"/>
      </rPr>
      <t xml:space="preserve"> </t>
    </r>
    <r>
      <rPr>
        <sz val="12"/>
        <color theme="1"/>
        <rFont val="ＭＳ Ｐゴシック"/>
        <family val="3"/>
        <charset val="129"/>
        <scheme val="minor"/>
      </rPr>
      <t>데이터</t>
    </r>
    <r>
      <rPr>
        <sz val="12"/>
        <color theme="1"/>
        <rFont val="ＭＳ Ｐゴシック"/>
        <family val="2"/>
        <scheme val="minor"/>
      </rPr>
      <t xml:space="preserve"> </t>
    </r>
    <r>
      <rPr>
        <sz val="12"/>
        <color theme="1"/>
        <rFont val="ＭＳ Ｐゴシック"/>
        <family val="3"/>
        <charset val="129"/>
        <scheme val="minor"/>
      </rPr>
      <t>타입으로</t>
    </r>
    <r>
      <rPr>
        <sz val="12"/>
        <color theme="1"/>
        <rFont val="ＭＳ Ｐゴシック"/>
        <family val="2"/>
        <scheme val="minor"/>
      </rPr>
      <t xml:space="preserve"> </t>
    </r>
    <r>
      <rPr>
        <sz val="12"/>
        <color theme="1"/>
        <rFont val="ＭＳ Ｐゴシック"/>
        <family val="3"/>
        <charset val="129"/>
        <scheme val="minor"/>
      </rPr>
      <t>바꾼다</t>
    </r>
    <r>
      <rPr>
        <sz val="12"/>
        <color theme="1"/>
        <rFont val="ＭＳ Ｐゴシック"/>
        <family val="2"/>
        <scheme val="minor"/>
      </rPr>
      <t xml:space="preserve">. </t>
    </r>
    <r>
      <rPr>
        <sz val="12"/>
        <color theme="1"/>
        <rFont val="ＭＳ Ｐゴシック"/>
        <family val="3"/>
        <charset val="129"/>
        <scheme val="minor"/>
      </rPr>
      <t>최초에는</t>
    </r>
    <r>
      <rPr>
        <sz val="12"/>
        <color theme="1"/>
        <rFont val="ＭＳ Ｐゴシック"/>
        <family val="2"/>
        <scheme val="minor"/>
      </rPr>
      <t xml:space="preserve"> weka</t>
    </r>
    <r>
      <rPr>
        <sz val="12"/>
        <color theme="1"/>
        <rFont val="ＭＳ Ｐゴシック"/>
        <family val="3"/>
        <charset val="129"/>
        <scheme val="minor"/>
      </rPr>
      <t>의</t>
    </r>
    <r>
      <rPr>
        <sz val="12"/>
        <color theme="1"/>
        <rFont val="ＭＳ Ｐゴシック"/>
        <family val="2"/>
        <scheme val="minor"/>
      </rPr>
      <t xml:space="preserve"> arff</t>
    </r>
    <r>
      <rPr>
        <sz val="12"/>
        <color theme="1"/>
        <rFont val="ＭＳ Ｐゴシック"/>
        <family val="3"/>
        <charset val="129"/>
        <scheme val="minor"/>
      </rPr>
      <t>포맷에</t>
    </r>
    <r>
      <rPr>
        <sz val="12"/>
        <color theme="1"/>
        <rFont val="ＭＳ Ｐゴシック"/>
        <family val="2"/>
        <scheme val="minor"/>
      </rPr>
      <t xml:space="preserve"> </t>
    </r>
    <r>
      <rPr>
        <sz val="12"/>
        <color theme="1"/>
        <rFont val="ＭＳ Ｐゴシック"/>
        <family val="3"/>
        <charset val="129"/>
        <scheme val="minor"/>
      </rPr>
      <t>맞추기</t>
    </r>
    <r>
      <rPr>
        <sz val="12"/>
        <color theme="1"/>
        <rFont val="ＭＳ Ｐゴシック"/>
        <family val="2"/>
        <scheme val="minor"/>
      </rPr>
      <t xml:space="preserve"> </t>
    </r>
    <r>
      <rPr>
        <sz val="12"/>
        <color theme="1"/>
        <rFont val="ＭＳ Ｐゴシック"/>
        <family val="3"/>
        <charset val="129"/>
        <scheme val="minor"/>
      </rPr>
      <t>위해서</t>
    </r>
    <r>
      <rPr>
        <sz val="12"/>
        <color theme="1"/>
        <rFont val="ＭＳ Ｐゴシック"/>
        <family val="2"/>
        <scheme val="minor"/>
      </rPr>
      <t xml:space="preserve"> numeric, nominal</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사용하였고</t>
    </r>
    <phoneticPr fontId="7"/>
  </si>
  <si>
    <t>이에 따라 python을 사용시에는 각각 float, category로 변환하였으나, python에서는 int, int64등도 사용할 수 있으므로 이에 맞춘다.</t>
    <phoneticPr fontId="7"/>
  </si>
  <si>
    <t>나중에 weka를 다시 사용해야 한다면 weka쪽 모델 서버쪽에서 python데이터타입을 weka용으로 변환하는 것으로 한다.</t>
    <phoneticPr fontId="7"/>
  </si>
  <si>
    <t>현재 weka-&gt;python변환용인 BoatConst.featureTypeMap은 그대로 놔둔다. (관련 코드 변경이 귀찮고 혹시 모를 나중을 위해서)</t>
    <phoneticPr fontId="7"/>
  </si>
  <si>
    <t>현행 numeric, nominal</t>
    <phoneticPr fontId="7"/>
  </si>
  <si>
    <t>이후 int, int64, float, category</t>
    <phoneticPr fontId="7"/>
  </si>
  <si>
    <t>com_confidence comconfidence</t>
    <phoneticPr fontId="7"/>
  </si>
  <si>
    <t>float</t>
    <phoneticPr fontId="7"/>
  </si>
  <si>
    <t>category</t>
    <phoneticPr fontId="7"/>
  </si>
  <si>
    <t>sex[1] sex1</t>
    <phoneticPr fontId="7"/>
  </si>
  <si>
    <t>sex[2] sex2</t>
    <phoneticPr fontId="7"/>
  </si>
  <si>
    <t>sex[3] sex3</t>
    <phoneticPr fontId="7"/>
  </si>
  <si>
    <t>sex[4] sex4</t>
    <phoneticPr fontId="7"/>
  </si>
  <si>
    <t>sex[5] sex5</t>
    <phoneticPr fontId="7"/>
  </si>
  <si>
    <t>sex[6] sex6</t>
    <phoneticPr fontId="7"/>
  </si>
  <si>
    <t>level[1] lv1</t>
    <phoneticPr fontId="7"/>
  </si>
  <si>
    <t>level[2] lv2</t>
    <phoneticPr fontId="7"/>
  </si>
  <si>
    <t>level[3] lv3</t>
    <phoneticPr fontId="7"/>
  </si>
  <si>
    <t>level[4] lv4</t>
    <phoneticPr fontId="7"/>
  </si>
  <si>
    <t>level[5] lv5</t>
    <phoneticPr fontId="7"/>
  </si>
  <si>
    <t>level[6] lv6</t>
    <phoneticPr fontId="7"/>
  </si>
  <si>
    <t>age[1]::text age1</t>
    <phoneticPr fontId="7"/>
  </si>
  <si>
    <t>int</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</si>
  <si>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phoneticPr fontId="7"/>
  </si>
  <si>
    <t>float</t>
    <phoneticPr fontId="7"/>
  </si>
  <si>
    <t>float</t>
    <phoneticPr fontId="7"/>
  </si>
  <si>
    <t>nw</t>
    <phoneticPr fontId="7"/>
  </si>
  <si>
    <t>fly</t>
    <phoneticPr fontId="7"/>
  </si>
  <si>
    <t>late</t>
    <phoneticPr fontId="7"/>
  </si>
  <si>
    <t>avgst</t>
    <phoneticPr fontId="7"/>
  </si>
  <si>
    <t>avgtime</t>
    <phoneticPr fontId="7"/>
  </si>
  <si>
    <t>n2w</t>
    <phoneticPr fontId="7"/>
  </si>
  <si>
    <t>n3w</t>
    <phoneticPr fontId="7"/>
  </si>
  <si>
    <t>lw</t>
    <phoneticPr fontId="7"/>
  </si>
  <si>
    <t>l2w</t>
    <phoneticPr fontId="7"/>
  </si>
  <si>
    <t>l3w</t>
    <phoneticPr fontId="7"/>
  </si>
  <si>
    <t>m2w</t>
    <phoneticPr fontId="7"/>
  </si>
  <si>
    <t>m3w</t>
    <phoneticPr fontId="7"/>
  </si>
  <si>
    <t>mtno</t>
    <phoneticPr fontId="7"/>
  </si>
  <si>
    <t>b2w</t>
    <phoneticPr fontId="7"/>
  </si>
  <si>
    <t>b3w</t>
    <phoneticPr fontId="7"/>
  </si>
  <si>
    <r>
      <t>flying::</t>
    </r>
    <r>
      <rPr>
        <sz val="12"/>
        <color theme="1"/>
        <rFont val="ＭＳ Ｐゴシック"/>
        <family val="3"/>
        <charset val="129"/>
        <scheme val="minor"/>
      </rPr>
      <t>text fly</t>
    </r>
    <phoneticPr fontId="7"/>
  </si>
  <si>
    <r>
      <rPr>
        <sz val="12"/>
        <color theme="1"/>
        <rFont val="ＭＳ Ｐゴシック"/>
        <family val="3"/>
        <charset val="129"/>
        <scheme val="minor"/>
      </rPr>
      <t>late</t>
    </r>
    <r>
      <rPr>
        <sz val="12"/>
        <color theme="1"/>
        <rFont val="ＭＳ Ｐゴシック"/>
        <family val="2"/>
        <scheme val="minor"/>
      </rPr>
      <t>::</t>
    </r>
    <r>
      <rPr>
        <sz val="12"/>
        <color theme="1"/>
        <rFont val="ＭＳ Ｐゴシック"/>
        <family val="3"/>
        <charset val="129"/>
        <scheme val="minor"/>
      </rPr>
      <t>text late</t>
    </r>
    <phoneticPr fontId="7"/>
  </si>
  <si>
    <t>averagestart::text avgst</t>
    <phoneticPr fontId="7"/>
  </si>
  <si>
    <t>flying fly</t>
    <phoneticPr fontId="7"/>
  </si>
  <si>
    <t>late late</t>
    <phoneticPr fontId="7"/>
  </si>
  <si>
    <t>cast(averagestart as double precision) avgst</t>
    <phoneticPr fontId="7"/>
  </si>
  <si>
    <t>avgtime::text avgtime</t>
    <phoneticPr fontId="7"/>
  </si>
  <si>
    <t>cast(avgtime as double precision) avgtime</t>
    <phoneticPr fontId="7"/>
  </si>
  <si>
    <t>nationwiningrate::text nw</t>
    <phoneticPr fontId="7"/>
  </si>
  <si>
    <t>cast(nationwiningrate as double precision) nw</t>
    <phoneticPr fontId="7"/>
  </si>
  <si>
    <t>nation2winingrate::text n2w</t>
    <phoneticPr fontId="7"/>
  </si>
  <si>
    <t>cast(nation2winingrate as double precision) n2w</t>
    <phoneticPr fontId="7"/>
  </si>
  <si>
    <t>nation3winingrate::text n3w</t>
    <phoneticPr fontId="7"/>
  </si>
  <si>
    <t>cast(nation3winingrate as double precision) n3w</t>
    <phoneticPr fontId="7"/>
  </si>
  <si>
    <t>cast(localwiningrate as double precision) lw</t>
    <phoneticPr fontId="7"/>
  </si>
  <si>
    <t>localwiningrate::text lw</t>
    <phoneticPr fontId="7"/>
  </si>
  <si>
    <t>local2winingrate::text lw</t>
    <phoneticPr fontId="7"/>
  </si>
  <si>
    <t>local3winingrate::text lw</t>
    <phoneticPr fontId="7"/>
  </si>
  <si>
    <t>cast(local2winingrate as double precision) l2w</t>
    <phoneticPr fontId="7"/>
  </si>
  <si>
    <t>cast(local3winingrate as double precision) l3w</t>
    <phoneticPr fontId="7"/>
  </si>
  <si>
    <t>motorno::text mtno</t>
    <phoneticPr fontId="7"/>
  </si>
  <si>
    <t>motorno mtno</t>
    <phoneticPr fontId="7"/>
  </si>
  <si>
    <t>motor2winingrate::text m2w</t>
    <phoneticPr fontId="7"/>
  </si>
  <si>
    <t>cast(motor2winingrate as double precision) m2w</t>
    <phoneticPr fontId="7"/>
  </si>
  <si>
    <t>cast(motor3winingrate as double precision) m3w</t>
    <phoneticPr fontId="7"/>
  </si>
  <si>
    <t>boat2winingrate::text b2w</t>
    <phoneticPr fontId="7"/>
  </si>
  <si>
    <t>boat3winingrate::text b3w</t>
    <phoneticPr fontId="7"/>
  </si>
  <si>
    <t>boatno btno</t>
    <phoneticPr fontId="7"/>
  </si>
  <si>
    <t>cast(boat2winingrate as double precision) b2w</t>
    <phoneticPr fontId="7"/>
  </si>
  <si>
    <r>
      <t xml:space="preserve"># ranking </t>
    </r>
    <r>
      <rPr>
        <sz val="12"/>
        <color theme="1"/>
        <rFont val="ＭＳ Ｐゴシック"/>
        <family val="3"/>
        <charset val="129"/>
        <scheme val="minor"/>
      </rPr>
      <t>알고리즘에</t>
    </r>
    <r>
      <rPr>
        <sz val="12"/>
        <color theme="1"/>
        <rFont val="ＭＳ Ｐゴシック"/>
        <family val="2"/>
        <scheme val="minor"/>
      </rPr>
      <t xml:space="preserve"> </t>
    </r>
    <r>
      <rPr>
        <sz val="12"/>
        <color theme="1"/>
        <rFont val="ＭＳ Ｐゴシック"/>
        <family val="3"/>
        <charset val="129"/>
        <scheme val="minor"/>
      </rPr>
      <t>필요한</t>
    </r>
    <r>
      <rPr>
        <sz val="12"/>
        <color theme="1"/>
        <rFont val="ＭＳ Ｐゴシック"/>
        <family val="2"/>
        <scheme val="minor"/>
      </rPr>
      <t xml:space="preserve"> </t>
    </r>
    <r>
      <rPr>
        <sz val="12"/>
        <color theme="1"/>
        <rFont val="ＭＳ Ｐゴシック"/>
        <family val="3"/>
        <charset val="129"/>
        <scheme val="minor"/>
      </rPr>
      <t>항목들</t>
    </r>
    <r>
      <rPr>
        <sz val="12"/>
        <color theme="1"/>
        <rFont val="ＭＳ Ｐゴシック"/>
        <family val="2"/>
        <scheme val="minor"/>
      </rPr>
      <t xml:space="preserve"> (catboostranker)</t>
    </r>
    <phoneticPr fontId="7"/>
  </si>
  <si>
    <t>mm,jyo,race,turn,grade,raty,femcnt,alvt,time,fixent,raceid,en,sex,age,lv,weight,branch,exhibit,waku,fly,late,avgst,avgtime,nw,n2w,n3w,lw,l2w,l3w,mtno,m2w,btno,b2w</t>
    <phoneticPr fontId="7"/>
  </si>
  <si>
    <t>rk_cate_1</t>
    <phoneticPr fontId="7"/>
  </si>
  <si>
    <t>float</t>
    <phoneticPr fontId="7"/>
  </si>
  <si>
    <t>int</t>
    <phoneticPr fontId="7"/>
  </si>
  <si>
    <t>flying[1] fly1</t>
    <phoneticPr fontId="7"/>
  </si>
  <si>
    <t>flying[2] fly2</t>
    <phoneticPr fontId="7"/>
  </si>
  <si>
    <t>flying[3] fly3</t>
    <phoneticPr fontId="7"/>
  </si>
  <si>
    <t>flying[4] fly4</t>
    <phoneticPr fontId="7"/>
  </si>
  <si>
    <t>flying[5] fly5</t>
    <phoneticPr fontId="7"/>
  </si>
  <si>
    <t>flying[6] fly6</t>
    <phoneticPr fontId="7"/>
  </si>
  <si>
    <t>late[1] late1</t>
    <phoneticPr fontId="7"/>
  </si>
  <si>
    <t>late[2] late2</t>
    <phoneticPr fontId="7"/>
  </si>
  <si>
    <t>late[3] late3</t>
    <phoneticPr fontId="7"/>
  </si>
  <si>
    <t>late[4] late4</t>
    <phoneticPr fontId="7"/>
  </si>
  <si>
    <t>late[5] late5</t>
    <phoneticPr fontId="7"/>
  </si>
  <si>
    <t>late[6] late6</t>
    <phoneticPr fontId="7"/>
  </si>
  <si>
    <t>float</t>
    <phoneticPr fontId="7"/>
  </si>
  <si>
    <t>pd1</t>
    <phoneticPr fontId="7"/>
  </si>
  <si>
    <t>prediction1 pd1</t>
    <phoneticPr fontId="7"/>
  </si>
  <si>
    <t>pd2</t>
    <phoneticPr fontId="7"/>
  </si>
  <si>
    <t>prediction2 pd2</t>
    <phoneticPr fontId="7"/>
  </si>
  <si>
    <t>prediction1 pd2</t>
    <phoneticPr fontId="7"/>
  </si>
  <si>
    <t>pd3</t>
    <phoneticPr fontId="7"/>
  </si>
  <si>
    <t>prediction3 pd3</t>
    <phoneticPr fontId="7"/>
  </si>
  <si>
    <t>prediction1 pd3</t>
    <phoneticPr fontId="7"/>
  </si>
  <si>
    <t>prob1</t>
    <phoneticPr fontId="7"/>
  </si>
  <si>
    <t>numeric</t>
    <phoneticPr fontId="7"/>
  </si>
  <si>
    <t>probability1::text prob1</t>
    <phoneticPr fontId="7"/>
  </si>
  <si>
    <t>probability1 prob1</t>
    <phoneticPr fontId="7"/>
  </si>
  <si>
    <t>prob2</t>
    <phoneticPr fontId="7"/>
  </si>
  <si>
    <t>probability2::text prob2</t>
    <phoneticPr fontId="7"/>
  </si>
  <si>
    <t>probability2 prob2</t>
    <phoneticPr fontId="7"/>
  </si>
  <si>
    <t>prob3</t>
    <phoneticPr fontId="7"/>
  </si>
  <si>
    <t>probability3::text prob3</t>
    <phoneticPr fontId="7"/>
  </si>
  <si>
    <t>probability3 prob3</t>
    <phoneticPr fontId="7"/>
  </si>
  <si>
    <t>#bork</t>
    <phoneticPr fontId="7"/>
  </si>
  <si>
    <t>bork</t>
    <phoneticPr fontId="7"/>
  </si>
  <si>
    <t>nominal</t>
    <phoneticPr fontId="7"/>
  </si>
  <si>
    <t>mr.bet_oddsrank::text bork</t>
    <phoneticPr fontId="7"/>
  </si>
  <si>
    <t>mr.bet_oddsrank bork</t>
    <phoneticPr fontId="7"/>
  </si>
  <si>
    <t>#bodds</t>
    <phoneticPr fontId="7"/>
  </si>
  <si>
    <t>bodds</t>
    <phoneticPr fontId="7"/>
  </si>
  <si>
    <t>mr.bet_odds::text bodds</t>
    <phoneticPr fontId="7"/>
  </si>
  <si>
    <t>cast(mr.bet_odds as double precision) bodds</t>
    <phoneticPr fontId="7"/>
  </si>
  <si>
    <t>bettype</t>
    <phoneticPr fontId="7"/>
  </si>
  <si>
    <t>mr.bettype bettype</t>
    <phoneticPr fontId="7"/>
  </si>
  <si>
    <t>bkumiban</t>
    <phoneticPr fontId="7"/>
  </si>
  <si>
    <t>mr.bet_kumiban bkumiban</t>
    <phoneticPr fontId="7"/>
  </si>
  <si>
    <t>om.bork::text bork</t>
    <phoneticPr fontId="7"/>
  </si>
  <si>
    <t>om.bork bork</t>
    <phoneticPr fontId="7"/>
  </si>
  <si>
    <t>om.bor::text bodds</t>
    <phoneticPr fontId="7"/>
  </si>
  <si>
    <t>om.bor bodds</t>
    <phoneticPr fontId="7"/>
  </si>
  <si>
    <r>
      <t>#2</t>
    </r>
    <r>
      <rPr>
        <sz val="12"/>
        <color theme="1"/>
        <rFont val="ＭＳ Ｐゴシック"/>
        <family val="3"/>
        <charset val="129"/>
        <scheme val="minor"/>
      </rPr>
      <t>차적으</t>
    </r>
    <r>
      <rPr>
        <sz val="12"/>
        <color theme="1"/>
        <rFont val="ＭＳ Ｐゴシック"/>
        <family val="2"/>
        <scheme val="minor"/>
      </rPr>
      <t>,</t>
    </r>
    <r>
      <rPr>
        <sz val="12"/>
        <color theme="1"/>
        <rFont val="ＭＳ Ｐゴシック"/>
        <family val="3"/>
        <charset val="129"/>
        <scheme val="minor"/>
      </rPr>
      <t>로</t>
    </r>
    <r>
      <rPr>
        <sz val="12"/>
        <color theme="1"/>
        <rFont val="ＭＳ Ｐゴシック"/>
        <family val="2"/>
        <scheme val="minor"/>
      </rP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학습시키는</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</si>
  <si>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</si>
  <si>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</si>
  <si>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</si>
  <si>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</si>
  <si>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</si>
  <si>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</si>
  <si>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</si>
  <si>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skewness1 r1skew</t>
    <phoneticPr fontId="7"/>
  </si>
  <si>
    <t>r1kurto</t>
    <phoneticPr fontId="7"/>
  </si>
  <si>
    <t>kurtosis1 r1kurto</t>
    <phoneticPr fontId="7"/>
  </si>
  <si>
    <t>skewness2 r2skew</t>
    <phoneticPr fontId="7"/>
  </si>
  <si>
    <t>kurtosis2 r2kurto</t>
    <phoneticPr fontId="7"/>
  </si>
  <si>
    <t>skewness3::text r3skew</t>
    <phoneticPr fontId="7"/>
  </si>
  <si>
    <t>skewness3 r3skew</t>
    <phoneticPr fontId="7"/>
  </si>
  <si>
    <t>r3kurto</t>
    <phoneticPr fontId="7"/>
  </si>
  <si>
    <t>kurtosis3::text r3kurto</t>
    <phoneticPr fontId="7"/>
  </si>
  <si>
    <t>kurtosis3 r3kurto</t>
    <phoneticPr fontId="7"/>
  </si>
  <si>
    <t>#popular kumiban 20</t>
    <phoneticPr fontId="7"/>
  </si>
  <si>
    <t># popular bodds 20</t>
    <phoneticPr fontId="7"/>
  </si>
  <si>
    <t>#pbo3t1</t>
    <phoneticPr fontId="7"/>
  </si>
  <si>
    <t>pbo3t1</t>
    <phoneticPr fontId="7"/>
  </si>
  <si>
    <t>pbo_3t[0]::text pbo3t1</t>
    <phoneticPr fontId="7"/>
  </si>
  <si>
    <t>pbo_3t[0] pbo3t1</t>
    <phoneticPr fontId="7"/>
  </si>
  <si>
    <t># most large kumiban's bodds 20</t>
    <phoneticPr fontId="7"/>
  </si>
  <si>
    <t># most large kumiban's bodds rank 20</t>
    <phoneticPr fontId="7"/>
  </si>
  <si>
    <t>pd123</t>
    <phoneticPr fontId="7"/>
  </si>
  <si>
    <t>prediction1 || prediction2 || prediction3 pd123</t>
    <phoneticPr fontId="7"/>
  </si>
  <si>
    <t>int</t>
    <phoneticPr fontId="7"/>
  </si>
  <si>
    <t>float</t>
    <phoneticPr fontId="7"/>
  </si>
  <si>
    <t>float</t>
    <phoneticPr fontId="7"/>
  </si>
  <si>
    <t>int</t>
    <phoneticPr fontId="7"/>
  </si>
  <si>
    <t>float</t>
    <phoneticPr fontId="7"/>
  </si>
  <si>
    <t>motor3winingrate::text m3w</t>
    <phoneticPr fontId="7"/>
  </si>
  <si>
    <t>btno</t>
    <phoneticPr fontId="7"/>
  </si>
  <si>
    <t>boatno::text btno</t>
    <phoneticPr fontId="7"/>
  </si>
  <si>
    <t>cast(boat3winingrate as double precision) b3w</t>
    <phoneticPr fontId="7"/>
  </si>
  <si>
    <t>mm,jyo,race,turn,grade,raty,time,fixent,raceid,en,sex,lv,branch,waku</t>
    <phoneticPr fontId="7"/>
  </si>
  <si>
    <t>rk_impt_1</t>
    <phoneticPr fontId="7"/>
  </si>
  <si>
    <r>
      <t>#</t>
    </r>
    <r>
      <rPr>
        <sz val="12"/>
        <color theme="1"/>
        <rFont val="ＭＳ Ｐゴシック"/>
        <family val="3"/>
        <charset val="129"/>
        <scheme val="minor"/>
      </rPr>
      <t>전부</t>
    </r>
    <phoneticPr fontId="7"/>
  </si>
  <si>
    <r>
      <t xml:space="preserve"># </t>
    </r>
    <r>
      <rPr>
        <sz val="12"/>
        <color theme="1"/>
        <rFont val="ＭＳ Ｐゴシック"/>
        <family val="3"/>
        <charset val="129"/>
        <scheme val="minor"/>
      </rPr>
      <t>카테고리변수만</t>
    </r>
    <r>
      <rPr>
        <sz val="12"/>
        <color theme="1"/>
        <rFont val="ＭＳ Ｐゴシック"/>
        <family val="2"/>
        <scheme val="minor"/>
      </rPr>
      <t xml:space="preserve"> </t>
    </r>
    <phoneticPr fontId="7"/>
  </si>
  <si>
    <r>
      <t># rk1</t>
    </r>
    <r>
      <rPr>
        <sz val="12"/>
        <color theme="1"/>
        <rFont val="ＭＳ Ｐゴシック"/>
        <family val="3"/>
        <charset val="129"/>
        <scheme val="minor"/>
      </rPr>
      <t>에서</t>
    </r>
    <r>
      <rPr>
        <sz val="12"/>
        <color theme="1"/>
        <rFont val="ＭＳ Ｐゴシック"/>
        <family val="2"/>
        <scheme val="minor"/>
      </rPr>
      <t xml:space="preserve"> importance</t>
    </r>
    <r>
      <rPr>
        <sz val="12"/>
        <color theme="1"/>
        <rFont val="ＭＳ Ｐゴシック"/>
        <family val="3"/>
        <charset val="129"/>
        <scheme val="minor"/>
      </rPr>
      <t>있는것만</t>
    </r>
    <phoneticPr fontId="7"/>
  </si>
  <si>
    <t>raceid,waku,nw,m2w,avgtime,en,sex,lw,exhibit,n3w,lv,fly,raty,femcnt</t>
    <phoneticPr fontId="7"/>
  </si>
  <si>
    <t>age[1] age1</t>
    <phoneticPr fontId="7"/>
  </si>
  <si>
    <r>
      <t>age[</t>
    </r>
    <r>
      <rPr>
        <sz val="12"/>
        <color theme="1"/>
        <rFont val="ＭＳ Ｐゴシック"/>
        <family val="2"/>
        <scheme val="minor"/>
      </rPr>
      <t>2</t>
    </r>
    <r>
      <rPr>
        <sz val="12"/>
        <color theme="1"/>
        <rFont val="ＭＳ Ｐゴシック"/>
        <family val="2"/>
        <scheme val="minor"/>
      </rPr>
      <t>] age</t>
    </r>
    <r>
      <rPr>
        <sz val="12"/>
        <color theme="1"/>
        <rFont val="ＭＳ Ｐゴシック"/>
        <family val="2"/>
        <scheme val="minor"/>
      </rPr>
      <t>2</t>
    </r>
    <phoneticPr fontId="7"/>
  </si>
  <si>
    <r>
      <t>age[</t>
    </r>
    <r>
      <rPr>
        <sz val="12"/>
        <color theme="1"/>
        <rFont val="ＭＳ Ｐゴシック"/>
        <family val="2"/>
        <scheme val="minor"/>
      </rPr>
      <t>3</t>
    </r>
    <r>
      <rPr>
        <sz val="12"/>
        <color theme="1"/>
        <rFont val="ＭＳ Ｐゴシック"/>
        <family val="2"/>
        <scheme val="minor"/>
      </rPr>
      <t>] age</t>
    </r>
    <r>
      <rPr>
        <sz val="12"/>
        <color theme="1"/>
        <rFont val="ＭＳ Ｐゴシック"/>
        <family val="2"/>
        <scheme val="minor"/>
      </rPr>
      <t>3</t>
    </r>
    <phoneticPr fontId="7"/>
  </si>
  <si>
    <t>age[4] age4</t>
    <phoneticPr fontId="7"/>
  </si>
  <si>
    <t>age[5] age5</t>
    <phoneticPr fontId="7"/>
  </si>
  <si>
    <r>
      <t>age[</t>
    </r>
    <r>
      <rPr>
        <sz val="12"/>
        <color theme="1"/>
        <rFont val="ＭＳ Ｐゴシック"/>
        <family val="2"/>
        <scheme val="minor"/>
      </rPr>
      <t>6</t>
    </r>
    <r>
      <rPr>
        <sz val="12"/>
        <color theme="1"/>
        <rFont val="ＭＳ Ｐゴシック"/>
        <family val="2"/>
        <scheme val="minor"/>
      </rPr>
      <t>] age</t>
    </r>
    <r>
      <rPr>
        <sz val="12"/>
        <color theme="1"/>
        <rFont val="ＭＳ Ｐゴシック"/>
        <family val="2"/>
        <scheme val="minor"/>
      </rPr>
      <t>6</t>
    </r>
    <phoneticPr fontId="7"/>
  </si>
  <si>
    <t>python C:/Dev/github/py_boatrace/boatrace/classification/catboost/BoatCatboostRankerTrainer.py params {csv_filepath} {model_filepath} {feature_name_list} {feature_type_list}</t>
  </si>
  <si>
    <t>rk_catb-1_py</t>
    <phoneticPr fontId="7"/>
  </si>
  <si>
    <r>
      <t>cast(weight</t>
    </r>
    <r>
      <rPr>
        <sz val="12"/>
        <color theme="1"/>
        <rFont val="ＭＳ Ｐゴシック"/>
        <family val="2"/>
        <scheme val="minor"/>
      </rPr>
      <t xml:space="preserve"> as</t>
    </r>
    <r>
      <rPr>
        <sz val="12"/>
        <color theme="1"/>
        <rFont val="ＭＳ Ｐゴシック"/>
        <family val="2"/>
        <scheme val="minor"/>
      </rPr>
      <t xml:space="preserve"> double precision) weight</t>
    </r>
    <phoneticPr fontId="7"/>
  </si>
  <si>
    <r>
      <t>cast(exhibit</t>
    </r>
    <r>
      <rPr>
        <sz val="12"/>
        <color theme="1"/>
        <rFont val="ＭＳ Ｐゴシック"/>
        <family val="2"/>
        <scheme val="minor"/>
      </rPr>
      <t xml:space="preserve"> as</t>
    </r>
    <r>
      <rPr>
        <sz val="12"/>
        <color theme="1"/>
        <rFont val="ＭＳ Ｐゴシック"/>
        <family val="2"/>
        <scheme val="minor"/>
      </rPr>
      <t xml:space="preserve"> double precision) exhibit</t>
    </r>
    <phoneticPr fontId="7"/>
  </si>
  <si>
    <r>
      <t>concat_ws('', race.ymd, race.jyocd, lpad(race.raceno::text, 2, '0'))</t>
    </r>
    <r>
      <rPr>
        <sz val="12"/>
        <color theme="1"/>
        <rFont val="ＭＳ Ｐゴシック"/>
        <family val="2"/>
        <scheme val="minor"/>
      </rPr>
      <t xml:space="preserve"> raceid</t>
    </r>
    <phoneticPr fontId="7"/>
  </si>
  <si>
    <r>
      <t>race.raceno</t>
    </r>
    <r>
      <rPr>
        <sz val="12"/>
        <color theme="1"/>
        <rFont val="ＭＳ Ｐゴシック"/>
        <family val="2"/>
        <scheme val="minor"/>
      </rPr>
      <t>::int</t>
    </r>
    <phoneticPr fontId="7"/>
  </si>
  <si>
    <t>min</t>
    <phoneticPr fontId="7"/>
  </si>
  <si>
    <t>max</t>
    <phoneticPr fontId="7"/>
  </si>
  <si>
    <t>batboostranker probability min, max</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</si>
</sst>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8">
    <font>
      <sz val="12"/>
      <color theme="1"/>
      <name val="ＭＳ Ｐゴシック"/>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ＭＳ Ｐゴシック"/>
      <family val="2"/>
      <scheme val="minor"/>
    </font>
    <font>
      <sz val="6"/>
      <name val="ＭＳ Ｐゴシック"/>
      <family val="3"/>
      <charset val="128"/>
      <scheme val="minor"/>
    </font>
    <font>
      <sz val="12"/>
      <color theme="1"/>
      <name val="ＭＳ Ｐゴシック"/>
      <family val="3"/>
      <charset val="129"/>
      <scheme val="minor"/>
    </font>
    <font>
      <b/>
      <sz val="12"/>
      <color theme="1"/>
      <name val="ＭＳ Ｐゴシック"/>
      <family val="3"/>
      <charset val="128"/>
      <scheme val="minor"/>
    </font>
    <font>
      <sz val="12"/>
      <color rgb="FFFF0000"/>
      <name val="ＭＳ Ｐゴシック"/>
      <family val="2"/>
      <scheme val="minor"/>
    </font>
    <font>
      <sz val="12"/>
      <color rgb="FFFF0000"/>
      <name val="ＭＳ Ｐゴシック"/>
      <family val="3"/>
      <charset val="129"/>
      <scheme val="minor"/>
    </font>
    <font>
      <b/>
      <sz val="12"/>
      <color rgb="FFFF0000"/>
      <name val="ＭＳ Ｐゴシック"/>
      <family val="2"/>
      <scheme val="minor"/>
    </font>
    <font>
      <sz val="6"/>
      <name val="ＭＳ Ｐゴシック"/>
      <family val="2"/>
      <charset val="128"/>
      <scheme val="minor"/>
    </font>
    <font>
      <b/>
      <sz val="12"/>
      <color rgb="FFFF0000"/>
      <name val="ＭＳ Ｐゴシック"/>
      <family val="3"/>
      <charset val="129"/>
      <scheme val="minor"/>
    </font>
    <font>
      <b/>
      <sz val="12"/>
      <color theme="1"/>
      <name val="ＭＳ Ｐゴシック"/>
      <family val="3"/>
      <charset val="129"/>
      <scheme val="minor"/>
    </font>
    <font>
      <b/>
      <sz val="12"/>
      <color theme="1"/>
      <name val="ＭＳ Ｐゴシック"/>
      <family val="2"/>
      <scheme val="minor"/>
    </font>
    <font>
      <sz val="12"/>
      <name val="ＭＳ Ｐゴシック"/>
      <family val="2"/>
      <scheme val="minor"/>
    </font>
    <font>
      <b/>
      <sz val="12"/>
      <name val="ＭＳ Ｐゴシック"/>
      <family val="2"/>
      <scheme val="minor"/>
    </font>
    <font>
      <strike/>
      <sz val="12"/>
      <color theme="1"/>
      <name val="ＭＳ Ｐゴシック"/>
      <family val="3"/>
      <charset val="129"/>
      <scheme val="minor"/>
    </font>
    <font>
      <strike/>
      <sz val="12"/>
      <color theme="1"/>
      <name val="ＭＳ Ｐゴシック"/>
      <family val="2"/>
      <scheme val="minor"/>
    </font>
    <font>
      <b/>
      <sz val="12"/>
      <color rgb="FF000000"/>
      <name val="ＭＳ Ｐゴシック"/>
      <family val="2"/>
      <scheme val="minor"/>
    </font>
    <font>
      <sz val="11"/>
      <color indexed="81"/>
      <name val="ＭＳ Ｐゴシック"/>
      <family val="2"/>
    </font>
    <font>
      <sz val="12"/>
      <color theme="1"/>
      <name val="ＭＳ Ｐゴシック"/>
      <scheme val="minor"/>
    </font>
    <font>
      <b/>
      <sz val="12"/>
      <color theme="1"/>
      <name val="ＭＳ Ｐゴシック"/>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ＭＳ Ｐゴシック"/>
      <family val="3"/>
      <charset val="129"/>
      <scheme val="minor"/>
    </font>
    <font>
      <b/>
      <strike/>
      <sz val="12"/>
      <name val="ＭＳ Ｐゴシック"/>
      <scheme val="minor"/>
    </font>
    <font>
      <b/>
      <strike/>
      <sz val="12"/>
      <name val="ＭＳ Ｐゴシック"/>
      <family val="3"/>
      <charset val="129"/>
      <scheme val="minor"/>
    </font>
    <font>
      <b/>
      <strike/>
      <sz val="12"/>
      <name val="ＭＳ Ｐゴシック"/>
      <family val="2"/>
      <scheme val="minor"/>
    </font>
    <font>
      <b/>
      <sz val="18"/>
      <color theme="1"/>
      <name val="ＭＳ Ｐゴシック"/>
      <scheme val="minor"/>
    </font>
    <font>
      <sz val="18"/>
      <color theme="1"/>
      <name val="ＭＳ Ｐゴシック"/>
      <family val="2"/>
      <scheme val="minor"/>
    </font>
    <font>
      <b/>
      <i/>
      <strike/>
      <sz val="18"/>
      <color theme="1"/>
      <name val="ＭＳ Ｐゴシック"/>
      <scheme val="minor"/>
    </font>
    <font>
      <b/>
      <sz val="12"/>
      <color rgb="FFFF0000"/>
      <name val="ＭＳ Ｐゴシック"/>
      <scheme val="minor"/>
    </font>
    <font>
      <sz val="11"/>
      <color theme="1"/>
      <name val="ＭＳ Ｐゴシック"/>
      <family val="2"/>
      <charset val="128"/>
      <scheme val="minor"/>
    </font>
    <font>
      <strike/>
      <sz val="11"/>
      <color theme="1"/>
      <name val="ＭＳ Ｐゴシック"/>
      <family val="2"/>
      <scheme val="minor"/>
    </font>
    <font>
      <sz val="11"/>
      <color rgb="FFFF0000"/>
      <name val="ＭＳ Ｐゴシック"/>
      <family val="2"/>
      <scheme val="minor"/>
    </font>
    <font>
      <strike/>
      <sz val="11"/>
      <color rgb="FFFF0000"/>
      <name val="ＭＳ Ｐゴシック"/>
      <family val="2"/>
      <scheme val="minor"/>
    </font>
    <font>
      <b/>
      <strike/>
      <sz val="12"/>
      <color theme="1"/>
      <name val="ＭＳ Ｐゴシック"/>
      <scheme val="minor"/>
    </font>
    <font>
      <b/>
      <strike/>
      <sz val="12"/>
      <color theme="1"/>
      <name val="ＭＳ Ｐゴシック"/>
      <family val="3"/>
      <charset val="129"/>
      <scheme val="minor"/>
    </font>
    <font>
      <b/>
      <strike/>
      <sz val="12"/>
      <color theme="1"/>
      <name val="ＭＳ Ｐゴシック"/>
      <family val="2"/>
      <scheme val="minor"/>
    </font>
    <font>
      <sz val="9"/>
      <color indexed="81"/>
      <name val="ＭＳ Ｐゴシック"/>
      <family val="2"/>
    </font>
    <font>
      <b/>
      <sz val="9"/>
      <color indexed="81"/>
      <name val="ＭＳ Ｐゴシック"/>
      <family val="2"/>
    </font>
    <font>
      <sz val="9"/>
      <color indexed="81"/>
      <name val="굴림"/>
      <family val="3"/>
      <charset val="129"/>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8"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55">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4"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5"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6"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7"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8" fillId="0" borderId="0" xfId="15" applyNumberFormat="1">
      <alignment vertical="center"/>
    </xf>
    <xf numFmtId="49" fontId="0" fillId="4" borderId="0" xfId="0" applyNumberFormat="1" applyFill="1"/>
    <xf numFmtId="49" fontId="8" fillId="4" borderId="0" xfId="0" applyNumberFormat="1" applyFont="1" applyFill="1"/>
    <xf numFmtId="49" fontId="41" fillId="0" borderId="0" xfId="15" quotePrefix="1" applyNumberFormat="1" applyFont="1">
      <alignment vertical="center"/>
    </xf>
    <xf numFmtId="49" fontId="40"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3" fillId="11" borderId="0" xfId="0" applyNumberFormat="1" applyFont="1" applyFill="1"/>
    <xf numFmtId="49" fontId="42" fillId="11" borderId="0" xfId="0" applyNumberFormat="1" applyFont="1" applyFill="1"/>
    <xf numFmtId="0" fontId="0" fillId="11" borderId="0" xfId="0" applyNumberFormat="1" applyFill="1"/>
    <xf numFmtId="0" fontId="0" fillId="0" borderId="0" xfId="0" applyAlignment="1">
      <alignment horizontal="center"/>
    </xf>
    <xf numFmtId="0" fontId="6" fillId="0" borderId="13" xfId="1" applyFill="1" applyBorder="1"/>
    <xf numFmtId="0" fontId="6" fillId="0" borderId="0" xfId="1" quotePrefix="1"/>
    <xf numFmtId="0" fontId="8" fillId="0" borderId="0" xfId="1" applyFont="1"/>
    <xf numFmtId="0" fontId="8" fillId="0" borderId="0" xfId="1" applyFont="1" applyFill="1"/>
    <xf numFmtId="0" fontId="23" fillId="0" borderId="13" xfId="1" applyFont="1" applyBorder="1"/>
    <xf numFmtId="0" fontId="6" fillId="0" borderId="13" xfId="1" applyBorder="1"/>
    <xf numFmtId="0" fontId="6" fillId="0" borderId="0" xfId="1" applyFill="1"/>
    <xf numFmtId="0" fontId="6" fillId="13" borderId="0" xfId="1" applyFill="1"/>
    <xf numFmtId="0" fontId="6" fillId="0" borderId="0" xfId="1" applyFill="1" applyBorder="1" applyAlignment="1">
      <alignment horizontal="left" vertical="center" wrapText="1"/>
    </xf>
  </cellXfs>
  <cellStyles count="183">
    <cellStyle name="標準"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28</xdr:row>
      <xdr:rowOff>173935</xdr:rowOff>
    </xdr:from>
    <xdr:to>
      <xdr:col>1</xdr:col>
      <xdr:colOff>7106477</xdr:colOff>
      <xdr:row>35</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0" zoomScaleNormal="100" workbookViewId="0">
      <selection activeCell="C2" sqref="C2"/>
    </sheetView>
  </sheetViews>
  <sheetFormatPr defaultColWidth="9" defaultRowHeight="14"/>
  <cols>
    <col min="1" max="1" width="16" style="166" customWidth="1"/>
    <col min="2" max="2" width="69" style="165" customWidth="1"/>
    <col min="3" max="3" width="3.33203125" style="164" customWidth="1"/>
    <col min="4" max="4" width="7.08203125" style="164" customWidth="1"/>
    <col min="5" max="5" width="7.83203125" style="164" customWidth="1"/>
    <col min="6" max="6" width="5.33203125" style="187" customWidth="1"/>
    <col min="7" max="7" width="2" style="164" customWidth="1"/>
    <col min="8" max="8" width="5.33203125" style="164" customWidth="1"/>
    <col min="9" max="9" width="6.25" style="164" customWidth="1"/>
    <col min="10" max="10" width="5.5" style="164" customWidth="1"/>
    <col min="11" max="11" width="4" style="164" customWidth="1"/>
    <col min="12" max="12" width="14" style="164" customWidth="1"/>
    <col min="13" max="13" width="19.25" style="164" customWidth="1"/>
    <col min="14" max="14" width="16.08203125" style="164" customWidth="1"/>
    <col min="15" max="15" width="9" style="164"/>
    <col min="16" max="16" width="17.75" style="164" customWidth="1"/>
    <col min="17" max="17" width="12.5" style="164" customWidth="1"/>
    <col min="18" max="16384" width="9" style="164"/>
  </cols>
  <sheetData>
    <row r="1" spans="1:14" ht="24.75" customHeight="1">
      <c r="A1" s="166" t="s">
        <v>1499</v>
      </c>
      <c r="B1" s="165" t="s">
        <v>1377</v>
      </c>
      <c r="D1" s="102" t="s">
        <v>2042</v>
      </c>
      <c r="E1" s="139" t="s">
        <v>2286</v>
      </c>
      <c r="F1" s="186" t="s">
        <v>2820</v>
      </c>
      <c r="G1" s="102"/>
      <c r="H1" s="140" t="s">
        <v>74</v>
      </c>
      <c r="I1" s="140" t="s">
        <v>78</v>
      </c>
      <c r="J1" s="140" t="s">
        <v>82</v>
      </c>
      <c r="L1" s="138" t="s">
        <v>2250</v>
      </c>
      <c r="M1" s="138" t="s">
        <v>2251</v>
      </c>
      <c r="N1" s="138" t="s">
        <v>2252</v>
      </c>
    </row>
    <row r="2" spans="1:14">
      <c r="A2" s="102" t="s">
        <v>124</v>
      </c>
      <c r="B2" s="29" t="s">
        <v>861</v>
      </c>
      <c r="D2" s="164">
        <v>1</v>
      </c>
      <c r="H2" s="141" t="s">
        <v>2287</v>
      </c>
      <c r="I2" s="141" t="s">
        <v>2287</v>
      </c>
      <c r="J2" s="141" t="s">
        <v>2287</v>
      </c>
      <c r="L2" s="133" t="s">
        <v>160</v>
      </c>
      <c r="M2" s="132" t="s">
        <v>2226</v>
      </c>
      <c r="N2" s="132" t="s">
        <v>2227</v>
      </c>
    </row>
    <row r="3" spans="1:14">
      <c r="A3" s="183" t="s">
        <v>2837</v>
      </c>
      <c r="B3" s="164" t="s">
        <v>2838</v>
      </c>
      <c r="D3" s="164">
        <v>163</v>
      </c>
      <c r="E3" s="164">
        <v>114</v>
      </c>
      <c r="F3" s="187">
        <f t="shared" ref="F3:F12" si="0">E3/D3</f>
        <v>0.69938650306748462</v>
      </c>
      <c r="H3" s="141" t="s">
        <v>2287</v>
      </c>
      <c r="I3" s="141" t="s">
        <v>2287</v>
      </c>
      <c r="J3" s="141" t="s">
        <v>2287</v>
      </c>
      <c r="L3" s="133" t="s">
        <v>1494</v>
      </c>
      <c r="M3" s="132" t="s">
        <v>2226</v>
      </c>
      <c r="N3" s="132" t="s">
        <v>2227</v>
      </c>
    </row>
    <row r="4" spans="1:14">
      <c r="A4" s="183" t="s">
        <v>5531</v>
      </c>
      <c r="B4" s="164" t="s">
        <v>2655</v>
      </c>
      <c r="D4" s="164">
        <v>288</v>
      </c>
      <c r="E4" s="164">
        <v>0</v>
      </c>
      <c r="F4" s="187">
        <f t="shared" si="0"/>
        <v>0</v>
      </c>
      <c r="H4" s="190" t="s">
        <v>2981</v>
      </c>
      <c r="I4" s="141" t="s">
        <v>2287</v>
      </c>
      <c r="J4" s="141" t="s">
        <v>2287</v>
      </c>
      <c r="L4" s="133"/>
      <c r="M4" s="132" t="s">
        <v>2230</v>
      </c>
      <c r="N4" s="132" t="s">
        <v>2227</v>
      </c>
    </row>
    <row r="5" spans="1:14">
      <c r="A5" s="183" t="s">
        <v>2812</v>
      </c>
      <c r="B5" s="164" t="s">
        <v>2044</v>
      </c>
      <c r="D5" s="164">
        <v>172</v>
      </c>
      <c r="E5" s="164">
        <v>63</v>
      </c>
      <c r="F5" s="187">
        <f t="shared" si="0"/>
        <v>0.36627906976744184</v>
      </c>
      <c r="H5" s="141" t="s">
        <v>2287</v>
      </c>
      <c r="I5" s="141" t="s">
        <v>2287</v>
      </c>
      <c r="J5" s="141" t="s">
        <v>2287</v>
      </c>
      <c r="L5" s="133" t="s">
        <v>1494</v>
      </c>
      <c r="M5" s="132" t="s">
        <v>2226</v>
      </c>
      <c r="N5" s="132" t="s">
        <v>2227</v>
      </c>
    </row>
    <row r="6" spans="1:14">
      <c r="A6" s="183" t="s">
        <v>2982</v>
      </c>
      <c r="B6" s="164" t="s">
        <v>2653</v>
      </c>
      <c r="D6" s="164">
        <v>168</v>
      </c>
      <c r="E6" s="164">
        <v>65</v>
      </c>
      <c r="F6" s="187">
        <f t="shared" si="0"/>
        <v>0.38690476190476192</v>
      </c>
      <c r="H6" s="141" t="s">
        <v>2287</v>
      </c>
      <c r="I6" s="141" t="s">
        <v>2287</v>
      </c>
      <c r="J6" s="141" t="s">
        <v>2287</v>
      </c>
      <c r="L6" s="133"/>
      <c r="M6" s="132"/>
      <c r="N6" s="132"/>
    </row>
    <row r="7" spans="1:14">
      <c r="A7" s="183" t="s">
        <v>1492</v>
      </c>
      <c r="B7" s="164" t="s">
        <v>1493</v>
      </c>
      <c r="D7" s="164">
        <v>84</v>
      </c>
      <c r="E7" s="164">
        <v>72</v>
      </c>
      <c r="F7" s="187">
        <f t="shared" si="0"/>
        <v>0.8571428571428571</v>
      </c>
      <c r="H7" s="141" t="s">
        <v>2287</v>
      </c>
      <c r="I7" s="141" t="s">
        <v>2287</v>
      </c>
      <c r="J7" s="141" t="s">
        <v>2287</v>
      </c>
      <c r="L7" s="133"/>
      <c r="M7" s="132" t="s">
        <v>2228</v>
      </c>
      <c r="N7" s="132" t="s">
        <v>2227</v>
      </c>
    </row>
    <row r="8" spans="1:14">
      <c r="A8" s="183" t="s">
        <v>2814</v>
      </c>
      <c r="B8" s="164" t="s">
        <v>2826</v>
      </c>
      <c r="D8" s="164">
        <v>42</v>
      </c>
      <c r="E8" s="164">
        <v>28</v>
      </c>
      <c r="F8" s="187">
        <f t="shared" si="0"/>
        <v>0.66666666666666663</v>
      </c>
      <c r="H8" s="141" t="s">
        <v>2287</v>
      </c>
      <c r="I8" s="141" t="s">
        <v>2287</v>
      </c>
      <c r="J8" s="141" t="s">
        <v>2287</v>
      </c>
      <c r="L8" s="133"/>
      <c r="M8" s="132" t="s">
        <v>2231</v>
      </c>
      <c r="N8" s="132" t="s">
        <v>2227</v>
      </c>
    </row>
    <row r="9" spans="1:14">
      <c r="A9" s="183" t="s">
        <v>2833</v>
      </c>
      <c r="B9" s="164" t="s">
        <v>2825</v>
      </c>
      <c r="D9" s="164">
        <v>49</v>
      </c>
      <c r="E9" s="164">
        <v>40</v>
      </c>
      <c r="F9" s="187">
        <f t="shared" si="0"/>
        <v>0.81632653061224492</v>
      </c>
      <c r="H9" s="141" t="s">
        <v>2287</v>
      </c>
      <c r="I9" s="141" t="s">
        <v>2287</v>
      </c>
      <c r="J9" s="141" t="s">
        <v>2287</v>
      </c>
      <c r="L9" s="133" t="s">
        <v>1504</v>
      </c>
      <c r="M9" s="132" t="s">
        <v>2226</v>
      </c>
      <c r="N9" s="132" t="s">
        <v>2227</v>
      </c>
    </row>
    <row r="10" spans="1:14">
      <c r="A10" s="183" t="s">
        <v>2815</v>
      </c>
      <c r="B10" s="164" t="s">
        <v>2656</v>
      </c>
      <c r="D10" s="164">
        <v>68</v>
      </c>
      <c r="E10" s="164">
        <v>42</v>
      </c>
      <c r="F10" s="187">
        <f t="shared" si="0"/>
        <v>0.61764705882352944</v>
      </c>
      <c r="H10" s="141" t="s">
        <v>2287</v>
      </c>
      <c r="I10" s="141" t="s">
        <v>2287</v>
      </c>
      <c r="J10" s="141" t="s">
        <v>2287</v>
      </c>
      <c r="L10" s="133"/>
      <c r="M10" s="132"/>
      <c r="N10" s="132"/>
    </row>
    <row r="11" spans="1:14">
      <c r="A11" s="183" t="s">
        <v>2834</v>
      </c>
      <c r="B11" s="164" t="s">
        <v>2840</v>
      </c>
      <c r="D11" s="164">
        <v>84</v>
      </c>
      <c r="E11" s="164">
        <v>45</v>
      </c>
      <c r="F11" s="187">
        <f t="shared" si="0"/>
        <v>0.5357142857142857</v>
      </c>
      <c r="H11" s="141" t="s">
        <v>2287</v>
      </c>
      <c r="I11" s="141" t="s">
        <v>2287</v>
      </c>
      <c r="J11" s="141" t="s">
        <v>2287</v>
      </c>
      <c r="L11" s="133"/>
      <c r="M11" s="132"/>
      <c r="N11" s="132"/>
    </row>
    <row r="12" spans="1:14">
      <c r="A12" s="183" t="s">
        <v>2845</v>
      </c>
      <c r="B12" s="164" t="s">
        <v>2846</v>
      </c>
      <c r="D12" s="164">
        <v>56</v>
      </c>
      <c r="E12" s="164">
        <v>30</v>
      </c>
      <c r="F12" s="187">
        <f t="shared" si="0"/>
        <v>0.5357142857142857</v>
      </c>
      <c r="H12" s="141" t="s">
        <v>2287</v>
      </c>
      <c r="I12" s="141" t="s">
        <v>2287</v>
      </c>
      <c r="J12" s="141" t="s">
        <v>2287</v>
      </c>
      <c r="L12" s="133"/>
      <c r="M12" s="132"/>
      <c r="N12" s="132"/>
    </row>
    <row r="13" spans="1:14">
      <c r="A13" s="193" t="s">
        <v>850</v>
      </c>
      <c r="B13" s="181" t="s">
        <v>2707</v>
      </c>
      <c r="D13" s="164">
        <v>63</v>
      </c>
      <c r="E13" s="164">
        <v>25</v>
      </c>
      <c r="F13" s="187">
        <f t="shared" ref="F13:F14" si="1">E13/D13</f>
        <v>0.3968253968253968</v>
      </c>
      <c r="H13" s="141" t="s">
        <v>2287</v>
      </c>
      <c r="I13" s="141" t="s">
        <v>2287</v>
      </c>
      <c r="J13" s="141" t="s">
        <v>2287</v>
      </c>
      <c r="L13" s="135"/>
      <c r="M13" s="132"/>
      <c r="N13" s="132"/>
    </row>
    <row r="14" spans="1:14">
      <c r="A14" s="189" t="s">
        <v>2706</v>
      </c>
      <c r="B14" s="181" t="s">
        <v>1812</v>
      </c>
      <c r="D14" s="164">
        <v>285</v>
      </c>
      <c r="E14" s="164">
        <v>40</v>
      </c>
      <c r="F14" s="187">
        <f t="shared" si="1"/>
        <v>0.14035087719298245</v>
      </c>
      <c r="H14" s="141" t="s">
        <v>2287</v>
      </c>
      <c r="I14" s="141" t="s">
        <v>2287</v>
      </c>
      <c r="J14" s="141" t="s">
        <v>2287</v>
      </c>
      <c r="L14" s="135"/>
      <c r="M14" s="132"/>
      <c r="N14" s="132"/>
    </row>
    <row r="15" spans="1:14">
      <c r="A15" s="195" t="s">
        <v>2808</v>
      </c>
      <c r="B15" s="164" t="s">
        <v>1609</v>
      </c>
      <c r="D15" s="164">
        <v>16</v>
      </c>
      <c r="E15" s="164">
        <v>16</v>
      </c>
      <c r="F15" s="187">
        <f>E15/D15</f>
        <v>1</v>
      </c>
      <c r="H15" s="141" t="s">
        <v>2287</v>
      </c>
      <c r="I15" s="141" t="s">
        <v>2287</v>
      </c>
      <c r="J15" s="141" t="s">
        <v>2287</v>
      </c>
      <c r="L15" s="133" t="s">
        <v>127</v>
      </c>
      <c r="M15" s="132" t="s">
        <v>2226</v>
      </c>
      <c r="N15" s="132" t="s">
        <v>2227</v>
      </c>
    </row>
    <row r="16" spans="1:14">
      <c r="A16" s="196" t="s">
        <v>2809</v>
      </c>
      <c r="B16" s="164" t="s">
        <v>1491</v>
      </c>
      <c r="D16" s="164">
        <v>64</v>
      </c>
      <c r="E16" s="164">
        <v>31</v>
      </c>
      <c r="F16" s="187">
        <f>E16/D16</f>
        <v>0.484375</v>
      </c>
      <c r="H16" s="141" t="s">
        <v>2287</v>
      </c>
      <c r="I16" s="141" t="s">
        <v>2287</v>
      </c>
      <c r="J16" s="141" t="s">
        <v>2287</v>
      </c>
      <c r="L16" s="133"/>
      <c r="M16" s="132" t="s">
        <v>2232</v>
      </c>
      <c r="N16" s="132" t="s">
        <v>2227</v>
      </c>
    </row>
    <row r="17" spans="1:14">
      <c r="A17" s="205" t="s">
        <v>3544</v>
      </c>
      <c r="B17" s="3" t="s">
        <v>3770</v>
      </c>
      <c r="D17" s="164">
        <v>64</v>
      </c>
      <c r="E17" s="164">
        <v>31</v>
      </c>
      <c r="F17" s="187">
        <f>E17/D17</f>
        <v>0.484375</v>
      </c>
      <c r="H17" s="141" t="s">
        <v>2287</v>
      </c>
      <c r="I17" s="141" t="s">
        <v>2287</v>
      </c>
      <c r="J17" s="141" t="s">
        <v>2287</v>
      </c>
      <c r="L17" s="133"/>
      <c r="M17" s="132" t="s">
        <v>2232</v>
      </c>
      <c r="N17" s="132" t="s">
        <v>2227</v>
      </c>
    </row>
    <row r="18" spans="1:14">
      <c r="A18" s="170" t="s">
        <v>2828</v>
      </c>
      <c r="B18" s="165" t="s">
        <v>3021</v>
      </c>
      <c r="D18" s="164">
        <v>32</v>
      </c>
      <c r="E18" s="164">
        <v>21</v>
      </c>
      <c r="F18" s="187">
        <f>E18/D18</f>
        <v>0.65625</v>
      </c>
      <c r="H18" s="141" t="s">
        <v>2287</v>
      </c>
      <c r="I18" s="141" t="s">
        <v>2287</v>
      </c>
      <c r="J18" s="141" t="s">
        <v>2287</v>
      </c>
      <c r="L18" s="137"/>
      <c r="M18" s="132" t="s">
        <v>2236</v>
      </c>
      <c r="N18" s="132" t="s">
        <v>2234</v>
      </c>
    </row>
    <row r="19" spans="1:14">
      <c r="A19" s="170" t="s">
        <v>2829</v>
      </c>
      <c r="B19" s="165" t="s">
        <v>2436</v>
      </c>
      <c r="D19" s="164">
        <v>126</v>
      </c>
      <c r="E19" s="164">
        <v>41</v>
      </c>
      <c r="F19" s="187">
        <f t="shared" ref="F19:F20" si="2">E19/D19</f>
        <v>0.32539682539682541</v>
      </c>
      <c r="H19" s="141" t="s">
        <v>2287</v>
      </c>
      <c r="I19" s="141" t="s">
        <v>2287</v>
      </c>
      <c r="J19" s="141" t="s">
        <v>2287</v>
      </c>
      <c r="L19" s="137" t="s">
        <v>1572</v>
      </c>
      <c r="M19" s="132" t="s">
        <v>2237</v>
      </c>
      <c r="N19" s="132" t="s">
        <v>2234</v>
      </c>
    </row>
    <row r="20" spans="1:14">
      <c r="A20" s="167" t="s">
        <v>2879</v>
      </c>
      <c r="B20" s="164" t="s">
        <v>2883</v>
      </c>
      <c r="D20" s="164">
        <v>210</v>
      </c>
      <c r="E20" s="164">
        <v>43</v>
      </c>
      <c r="F20" s="187">
        <f t="shared" si="2"/>
        <v>0.20476190476190476</v>
      </c>
      <c r="H20" s="141" t="s">
        <v>2287</v>
      </c>
      <c r="I20" s="141" t="s">
        <v>2287</v>
      </c>
      <c r="J20" s="141" t="s">
        <v>2287</v>
      </c>
    </row>
    <row r="21" spans="1:14">
      <c r="A21" s="170" t="s">
        <v>4163</v>
      </c>
      <c r="B21" s="165" t="s">
        <v>4164</v>
      </c>
      <c r="D21" s="164">
        <v>474</v>
      </c>
      <c r="E21" s="164">
        <v>55</v>
      </c>
      <c r="F21" s="187">
        <f t="shared" ref="F21:F22" si="3">E21/D21</f>
        <v>0.1160337552742616</v>
      </c>
      <c r="H21" s="141" t="s">
        <v>2287</v>
      </c>
      <c r="I21" s="141" t="s">
        <v>2287</v>
      </c>
      <c r="J21" s="141" t="s">
        <v>2287</v>
      </c>
    </row>
    <row r="22" spans="1:14">
      <c r="A22" s="167" t="s">
        <v>5529</v>
      </c>
      <c r="B22" s="164" t="s">
        <v>2902</v>
      </c>
      <c r="D22" s="164">
        <v>821</v>
      </c>
      <c r="E22" s="164">
        <v>53</v>
      </c>
      <c r="F22" s="187">
        <f t="shared" si="3"/>
        <v>6.4555420219244819E-2</v>
      </c>
      <c r="H22" s="190" t="s">
        <v>2981</v>
      </c>
      <c r="I22" s="141" t="s">
        <v>2287</v>
      </c>
      <c r="J22" s="141" t="s">
        <v>2287</v>
      </c>
      <c r="L22" s="135"/>
      <c r="M22" s="132"/>
      <c r="N22" s="132"/>
    </row>
    <row r="23" spans="1:14">
      <c r="A23" s="170" t="s">
        <v>2831</v>
      </c>
      <c r="B23" s="165" t="s">
        <v>1613</v>
      </c>
      <c r="D23" s="164">
        <v>194</v>
      </c>
      <c r="E23" s="164">
        <v>96</v>
      </c>
      <c r="F23" s="187">
        <f t="shared" ref="F23:F27" si="4">E23/D23</f>
        <v>0.49484536082474229</v>
      </c>
      <c r="H23" s="141" t="s">
        <v>2287</v>
      </c>
      <c r="I23" s="141" t="s">
        <v>2287</v>
      </c>
      <c r="J23" s="141" t="s">
        <v>2287</v>
      </c>
      <c r="L23" s="135" t="s">
        <v>1614</v>
      </c>
      <c r="M23" s="132" t="s">
        <v>2237</v>
      </c>
      <c r="N23" s="132" t="s">
        <v>2234</v>
      </c>
    </row>
    <row r="24" spans="1:14">
      <c r="A24" s="170" t="s">
        <v>1610</v>
      </c>
      <c r="B24" s="165" t="s">
        <v>2836</v>
      </c>
      <c r="D24" s="164">
        <v>59</v>
      </c>
      <c r="E24" s="164">
        <v>36</v>
      </c>
      <c r="F24" s="187">
        <f>E24/D24</f>
        <v>0.61016949152542377</v>
      </c>
      <c r="H24" s="141" t="s">
        <v>2287</v>
      </c>
      <c r="I24" s="141" t="s">
        <v>2287</v>
      </c>
      <c r="J24" s="141" t="s">
        <v>2287</v>
      </c>
      <c r="L24" s="135" t="s">
        <v>2082</v>
      </c>
      <c r="M24" s="132" t="s">
        <v>2237</v>
      </c>
      <c r="N24" s="132" t="s">
        <v>2234</v>
      </c>
    </row>
    <row r="25" spans="1:14">
      <c r="A25" s="170" t="s">
        <v>2830</v>
      </c>
      <c r="B25" s="165" t="s">
        <v>2998</v>
      </c>
      <c r="D25" s="164">
        <v>99</v>
      </c>
      <c r="E25" s="164">
        <v>65</v>
      </c>
      <c r="F25" s="187">
        <f>E25/D25</f>
        <v>0.65656565656565657</v>
      </c>
      <c r="H25" s="141" t="s">
        <v>2287</v>
      </c>
      <c r="I25" s="141" t="s">
        <v>2287</v>
      </c>
      <c r="J25" s="141" t="s">
        <v>2287</v>
      </c>
      <c r="L25" s="135"/>
      <c r="M25" s="132" t="s">
        <v>2232</v>
      </c>
      <c r="N25" s="132" t="s">
        <v>2227</v>
      </c>
    </row>
    <row r="26" spans="1:14">
      <c r="A26" s="170" t="s">
        <v>2835</v>
      </c>
      <c r="B26" s="165" t="s">
        <v>2494</v>
      </c>
      <c r="D26" s="164">
        <v>66</v>
      </c>
      <c r="E26" s="164">
        <v>33</v>
      </c>
      <c r="F26" s="187">
        <f>E26/D26</f>
        <v>0.5</v>
      </c>
      <c r="H26" s="141" t="s">
        <v>2287</v>
      </c>
      <c r="I26" s="141" t="s">
        <v>2287</v>
      </c>
      <c r="J26" s="141" t="s">
        <v>2287</v>
      </c>
      <c r="L26" s="135"/>
      <c r="M26" s="132" t="s">
        <v>2232</v>
      </c>
      <c r="N26" s="132" t="s">
        <v>2227</v>
      </c>
    </row>
    <row r="27" spans="1:14">
      <c r="A27" s="170" t="s">
        <v>2832</v>
      </c>
      <c r="B27" s="165" t="s">
        <v>3000</v>
      </c>
      <c r="D27" s="164">
        <v>59</v>
      </c>
      <c r="E27" s="164">
        <v>40</v>
      </c>
      <c r="F27" s="187">
        <f t="shared" si="4"/>
        <v>0.67796610169491522</v>
      </c>
      <c r="H27" s="141" t="s">
        <v>2287</v>
      </c>
      <c r="I27" s="141" t="s">
        <v>2287</v>
      </c>
      <c r="J27" s="141" t="s">
        <v>2287</v>
      </c>
      <c r="L27" s="135"/>
      <c r="M27" s="132" t="s">
        <v>2232</v>
      </c>
      <c r="N27" s="132" t="s">
        <v>2227</v>
      </c>
    </row>
    <row r="28" spans="1:14">
      <c r="A28" s="183" t="s">
        <v>2847</v>
      </c>
      <c r="B28" s="164" t="s">
        <v>2852</v>
      </c>
      <c r="D28" s="164">
        <v>96</v>
      </c>
      <c r="E28" s="164">
        <v>72</v>
      </c>
      <c r="F28" s="187">
        <f t="shared" ref="F28:F46" si="5">E28/D28</f>
        <v>0.75</v>
      </c>
      <c r="H28" s="141" t="s">
        <v>2287</v>
      </c>
      <c r="I28" s="141" t="s">
        <v>2287</v>
      </c>
      <c r="J28" s="141" t="s">
        <v>2287</v>
      </c>
      <c r="L28" s="135"/>
      <c r="M28" s="132" t="s">
        <v>2232</v>
      </c>
      <c r="N28" s="132" t="s">
        <v>2227</v>
      </c>
    </row>
    <row r="29" spans="1:14">
      <c r="A29" s="170" t="s">
        <v>2849</v>
      </c>
      <c r="B29" s="165" t="s">
        <v>2853</v>
      </c>
      <c r="D29" s="164">
        <v>28</v>
      </c>
      <c r="E29" s="164">
        <v>18</v>
      </c>
      <c r="F29" s="187">
        <f t="shared" si="5"/>
        <v>0.6428571428571429</v>
      </c>
      <c r="H29" s="141" t="s">
        <v>2287</v>
      </c>
      <c r="I29" s="141" t="s">
        <v>2287</v>
      </c>
      <c r="J29" s="141" t="s">
        <v>2287</v>
      </c>
      <c r="L29" s="135" t="s">
        <v>1611</v>
      </c>
      <c r="M29" s="132" t="s">
        <v>2237</v>
      </c>
      <c r="N29" s="132" t="s">
        <v>2234</v>
      </c>
    </row>
    <row r="30" spans="1:14">
      <c r="A30" s="183" t="s">
        <v>2848</v>
      </c>
      <c r="B30" s="164" t="s">
        <v>2858</v>
      </c>
      <c r="D30" s="164">
        <v>48</v>
      </c>
      <c r="E30" s="164">
        <v>34</v>
      </c>
      <c r="F30" s="187">
        <f t="shared" si="5"/>
        <v>0.70833333333333337</v>
      </c>
      <c r="H30" s="141" t="s">
        <v>2287</v>
      </c>
      <c r="I30" s="141" t="s">
        <v>2287</v>
      </c>
      <c r="J30" s="141" t="s">
        <v>2287</v>
      </c>
      <c r="L30" s="135" t="s">
        <v>1610</v>
      </c>
      <c r="M30" s="132" t="s">
        <v>2237</v>
      </c>
      <c r="N30" s="132" t="s">
        <v>2234</v>
      </c>
    </row>
    <row r="31" spans="1:14">
      <c r="A31" s="170" t="s">
        <v>2851</v>
      </c>
      <c r="B31" s="165" t="s">
        <v>2855</v>
      </c>
      <c r="D31" s="164">
        <v>32</v>
      </c>
      <c r="E31" s="164">
        <v>20</v>
      </c>
      <c r="F31" s="187">
        <f>E31/D31</f>
        <v>0.625</v>
      </c>
      <c r="H31" s="141" t="s">
        <v>2287</v>
      </c>
      <c r="I31" s="141" t="s">
        <v>2287</v>
      </c>
      <c r="J31" s="141" t="s">
        <v>2287</v>
      </c>
      <c r="L31" s="135" t="s">
        <v>1611</v>
      </c>
      <c r="M31" s="132" t="s">
        <v>2237</v>
      </c>
      <c r="N31" s="132" t="s">
        <v>2234</v>
      </c>
    </row>
    <row r="32" spans="1:14">
      <c r="A32" s="170" t="s">
        <v>2850</v>
      </c>
      <c r="B32" s="165" t="s">
        <v>2854</v>
      </c>
      <c r="D32" s="164">
        <v>24</v>
      </c>
      <c r="E32" s="164">
        <v>19</v>
      </c>
      <c r="F32" s="187">
        <f t="shared" si="5"/>
        <v>0.79166666666666663</v>
      </c>
      <c r="H32" s="141" t="s">
        <v>2287</v>
      </c>
      <c r="I32" s="141" t="s">
        <v>2287</v>
      </c>
      <c r="J32" s="141" t="s">
        <v>2287</v>
      </c>
      <c r="L32" s="135" t="s">
        <v>1611</v>
      </c>
      <c r="M32" s="132" t="s">
        <v>2237</v>
      </c>
      <c r="N32" s="132" t="s">
        <v>2234</v>
      </c>
    </row>
    <row r="33" spans="1:14">
      <c r="A33" s="170" t="s">
        <v>2934</v>
      </c>
      <c r="B33" s="165" t="s">
        <v>2939</v>
      </c>
      <c r="D33" s="164">
        <v>370</v>
      </c>
      <c r="E33" s="164">
        <v>66</v>
      </c>
      <c r="F33" s="187">
        <f t="shared" si="5"/>
        <v>0.17837837837837839</v>
      </c>
      <c r="H33" s="141" t="s">
        <v>2287</v>
      </c>
      <c r="I33" s="141" t="s">
        <v>2287</v>
      </c>
      <c r="J33" s="141" t="s">
        <v>2287</v>
      </c>
    </row>
    <row r="34" spans="1:14">
      <c r="A34" s="170" t="s">
        <v>5530</v>
      </c>
      <c r="B34" s="165" t="s">
        <v>2940</v>
      </c>
      <c r="D34" s="164">
        <v>621</v>
      </c>
      <c r="E34" s="164">
        <v>51</v>
      </c>
      <c r="F34" s="187">
        <f t="shared" si="5"/>
        <v>8.2125603864734303E-2</v>
      </c>
      <c r="H34" s="190" t="s">
        <v>2981</v>
      </c>
      <c r="I34" s="141" t="s">
        <v>2287</v>
      </c>
      <c r="J34" s="141" t="s">
        <v>2287</v>
      </c>
    </row>
    <row r="35" spans="1:14">
      <c r="A35" s="170" t="s">
        <v>2936</v>
      </c>
      <c r="B35" s="165" t="s">
        <v>2941</v>
      </c>
      <c r="D35" s="164">
        <v>396</v>
      </c>
      <c r="E35" s="164">
        <v>48</v>
      </c>
      <c r="F35" s="187">
        <f t="shared" si="5"/>
        <v>0.12121212121212122</v>
      </c>
      <c r="H35" s="141" t="s">
        <v>2287</v>
      </c>
      <c r="I35" s="141" t="s">
        <v>2287</v>
      </c>
      <c r="J35" s="141" t="s">
        <v>2287</v>
      </c>
    </row>
    <row r="36" spans="1:14">
      <c r="A36" s="170" t="s">
        <v>2937</v>
      </c>
      <c r="B36" s="165" t="s">
        <v>2942</v>
      </c>
      <c r="D36" s="164">
        <v>367</v>
      </c>
      <c r="E36" s="164">
        <v>57</v>
      </c>
      <c r="F36" s="187">
        <f t="shared" si="5"/>
        <v>0.15531335149863759</v>
      </c>
      <c r="H36" s="141" t="s">
        <v>2287</v>
      </c>
      <c r="I36" s="141" t="s">
        <v>2287</v>
      </c>
      <c r="J36" s="141" t="s">
        <v>2287</v>
      </c>
    </row>
    <row r="37" spans="1:14">
      <c r="A37" s="183" t="s">
        <v>2944</v>
      </c>
      <c r="B37" s="164" t="s">
        <v>2950</v>
      </c>
      <c r="D37" s="164">
        <v>383</v>
      </c>
      <c r="E37" s="164">
        <v>38</v>
      </c>
      <c r="F37" s="187">
        <f t="shared" si="5"/>
        <v>9.921671018276762E-2</v>
      </c>
      <c r="H37" s="141" t="s">
        <v>2287</v>
      </c>
      <c r="I37" s="141" t="s">
        <v>2287</v>
      </c>
      <c r="J37" s="141" t="s">
        <v>2287</v>
      </c>
    </row>
    <row r="38" spans="1:14">
      <c r="A38" s="170" t="s">
        <v>2945</v>
      </c>
      <c r="B38" s="165" t="s">
        <v>2951</v>
      </c>
      <c r="D38" s="164">
        <v>112</v>
      </c>
      <c r="E38" s="164">
        <v>52</v>
      </c>
      <c r="F38" s="187">
        <f t="shared" si="5"/>
        <v>0.4642857142857143</v>
      </c>
      <c r="H38" s="141" t="s">
        <v>2287</v>
      </c>
      <c r="I38" s="141" t="s">
        <v>2287</v>
      </c>
      <c r="J38" s="141" t="s">
        <v>2287</v>
      </c>
    </row>
    <row r="39" spans="1:14">
      <c r="A39" s="183" t="s">
        <v>2946</v>
      </c>
      <c r="B39" s="164" t="s">
        <v>2952</v>
      </c>
      <c r="D39" s="164">
        <v>191</v>
      </c>
      <c r="E39" s="164">
        <v>60</v>
      </c>
      <c r="F39" s="187">
        <f t="shared" si="5"/>
        <v>0.31413612565445026</v>
      </c>
      <c r="H39" s="141" t="s">
        <v>2287</v>
      </c>
      <c r="I39" s="141" t="s">
        <v>2287</v>
      </c>
      <c r="J39" s="141" t="s">
        <v>2287</v>
      </c>
    </row>
    <row r="40" spans="1:14">
      <c r="A40" s="170" t="s">
        <v>2948</v>
      </c>
      <c r="B40" s="165" t="s">
        <v>2954</v>
      </c>
      <c r="D40" s="164">
        <v>125</v>
      </c>
      <c r="E40" s="164">
        <v>39</v>
      </c>
      <c r="F40" s="187">
        <f t="shared" si="5"/>
        <v>0.312</v>
      </c>
      <c r="H40" s="141" t="s">
        <v>2287</v>
      </c>
      <c r="I40" s="141" t="s">
        <v>2287</v>
      </c>
      <c r="J40" s="141" t="s">
        <v>2287</v>
      </c>
      <c r="L40" s="137" t="s">
        <v>1568</v>
      </c>
      <c r="M40" s="132" t="s">
        <v>2237</v>
      </c>
      <c r="N40" s="132" t="s">
        <v>2234</v>
      </c>
    </row>
    <row r="41" spans="1:14">
      <c r="A41" s="170" t="s">
        <v>2949</v>
      </c>
      <c r="B41" s="165" t="s">
        <v>2955</v>
      </c>
      <c r="D41" s="164">
        <v>80</v>
      </c>
      <c r="E41" s="164">
        <v>31</v>
      </c>
      <c r="F41" s="187">
        <f t="shared" si="5"/>
        <v>0.38750000000000001</v>
      </c>
      <c r="H41" s="141" t="s">
        <v>2287</v>
      </c>
      <c r="I41" s="141" t="s">
        <v>2287</v>
      </c>
      <c r="J41" s="141" t="s">
        <v>2287</v>
      </c>
    </row>
    <row r="42" spans="1:14">
      <c r="A42" s="183" t="s">
        <v>4084</v>
      </c>
      <c r="B42" s="164" t="s">
        <v>2971</v>
      </c>
      <c r="D42" s="164">
        <v>1476</v>
      </c>
      <c r="E42" s="164">
        <v>53</v>
      </c>
      <c r="F42" s="187">
        <f t="shared" si="5"/>
        <v>3.5907859078590787E-2</v>
      </c>
      <c r="H42" s="190" t="s">
        <v>2981</v>
      </c>
      <c r="I42" s="141" t="s">
        <v>2287</v>
      </c>
      <c r="J42" s="141" t="s">
        <v>2287</v>
      </c>
      <c r="L42" s="137"/>
      <c r="M42" s="132" t="s">
        <v>2243</v>
      </c>
      <c r="N42" s="132" t="s">
        <v>2227</v>
      </c>
    </row>
    <row r="43" spans="1:14">
      <c r="A43" s="170" t="s">
        <v>3543</v>
      </c>
      <c r="B43" s="165" t="s">
        <v>4088</v>
      </c>
      <c r="D43" s="164">
        <v>438</v>
      </c>
      <c r="E43" s="164">
        <v>51</v>
      </c>
      <c r="F43" s="187">
        <f t="shared" si="5"/>
        <v>0.11643835616438356</v>
      </c>
      <c r="H43" s="141" t="s">
        <v>2287</v>
      </c>
      <c r="I43" s="141" t="s">
        <v>2287</v>
      </c>
      <c r="J43" s="141" t="s">
        <v>2287</v>
      </c>
      <c r="L43" s="137"/>
      <c r="M43" s="132" t="s">
        <v>2244</v>
      </c>
      <c r="N43" s="132" t="s">
        <v>2227</v>
      </c>
    </row>
    <row r="44" spans="1:14">
      <c r="A44" s="183" t="s">
        <v>2967</v>
      </c>
      <c r="B44" s="164" t="s">
        <v>2972</v>
      </c>
      <c r="D44" s="164">
        <v>741</v>
      </c>
      <c r="E44" s="164">
        <v>31</v>
      </c>
      <c r="F44" s="187">
        <f t="shared" si="5"/>
        <v>4.1835357624831308E-2</v>
      </c>
      <c r="H44" s="141" t="s">
        <v>2287</v>
      </c>
      <c r="I44" s="141" t="s">
        <v>2287</v>
      </c>
      <c r="J44" s="141" t="s">
        <v>2287</v>
      </c>
      <c r="L44" s="135" t="s">
        <v>1816</v>
      </c>
      <c r="M44" s="132" t="s">
        <v>2243</v>
      </c>
      <c r="N44" s="132" t="s">
        <v>2227</v>
      </c>
    </row>
    <row r="45" spans="1:14">
      <c r="A45" s="170" t="s">
        <v>2969</v>
      </c>
      <c r="B45" s="165" t="s">
        <v>3015</v>
      </c>
      <c r="D45" s="164">
        <v>466</v>
      </c>
      <c r="E45" s="164">
        <v>35</v>
      </c>
      <c r="F45" s="187">
        <f t="shared" si="5"/>
        <v>7.5107296137339061E-2</v>
      </c>
      <c r="H45" s="141" t="s">
        <v>2287</v>
      </c>
      <c r="I45" s="141" t="s">
        <v>2287</v>
      </c>
      <c r="J45" s="141" t="s">
        <v>2287</v>
      </c>
      <c r="L45" s="137" t="s">
        <v>2083</v>
      </c>
      <c r="M45" s="132" t="s">
        <v>2246</v>
      </c>
      <c r="N45" s="132" t="s">
        <v>2245</v>
      </c>
    </row>
    <row r="46" spans="1:14">
      <c r="A46" s="170" t="s">
        <v>2970</v>
      </c>
      <c r="B46" s="165" t="s">
        <v>2973</v>
      </c>
      <c r="D46" s="164">
        <v>253</v>
      </c>
      <c r="E46" s="164">
        <v>47</v>
      </c>
      <c r="F46" s="187">
        <f t="shared" si="5"/>
        <v>0.1857707509881423</v>
      </c>
      <c r="H46" s="141" t="s">
        <v>2287</v>
      </c>
      <c r="I46" s="141" t="s">
        <v>2287</v>
      </c>
      <c r="J46" s="141" t="s">
        <v>2287</v>
      </c>
      <c r="L46" s="135" t="s">
        <v>2036</v>
      </c>
      <c r="M46" s="132" t="s">
        <v>2237</v>
      </c>
      <c r="N46" s="132" t="s">
        <v>2234</v>
      </c>
    </row>
    <row r="47" spans="1:14">
      <c r="A47" s="170" t="s">
        <v>3013</v>
      </c>
      <c r="B47" s="165" t="s">
        <v>3016</v>
      </c>
      <c r="D47" s="164">
        <v>323</v>
      </c>
      <c r="E47" s="164">
        <v>41</v>
      </c>
      <c r="F47" s="187">
        <f>E47/D47</f>
        <v>0.12693498452012383</v>
      </c>
      <c r="H47" s="141" t="s">
        <v>2287</v>
      </c>
      <c r="I47" s="141" t="s">
        <v>2287</v>
      </c>
      <c r="J47" s="141" t="s">
        <v>2287</v>
      </c>
      <c r="L47" s="137"/>
      <c r="M47" s="132" t="s">
        <v>2244</v>
      </c>
      <c r="N47" s="132" t="s">
        <v>2227</v>
      </c>
    </row>
    <row r="48" spans="1:14">
      <c r="A48" s="170" t="s">
        <v>3022</v>
      </c>
      <c r="B48" s="165" t="s">
        <v>3017</v>
      </c>
      <c r="D48" s="164">
        <v>159</v>
      </c>
      <c r="E48" s="164">
        <v>44</v>
      </c>
      <c r="F48" s="187">
        <f t="shared" ref="F48:F52" si="6">E48/D48</f>
        <v>0.27672955974842767</v>
      </c>
      <c r="H48" s="141" t="s">
        <v>2287</v>
      </c>
      <c r="I48" s="141" t="s">
        <v>2287</v>
      </c>
      <c r="J48" s="141" t="s">
        <v>2287</v>
      </c>
      <c r="L48" s="137"/>
      <c r="M48" s="132" t="s">
        <v>2244</v>
      </c>
      <c r="N48" s="132" t="s">
        <v>2227</v>
      </c>
    </row>
    <row r="49" spans="1:14">
      <c r="A49" s="170" t="s">
        <v>3023</v>
      </c>
      <c r="B49" s="165" t="s">
        <v>3002</v>
      </c>
      <c r="D49" s="164">
        <v>197</v>
      </c>
      <c r="E49" s="164">
        <v>67</v>
      </c>
      <c r="F49" s="187">
        <f>E49/D49</f>
        <v>0.34010152284263961</v>
      </c>
      <c r="H49" s="141" t="s">
        <v>2287</v>
      </c>
      <c r="I49" s="141" t="s">
        <v>2287</v>
      </c>
      <c r="J49" s="141" t="s">
        <v>2287</v>
      </c>
      <c r="L49" s="137"/>
      <c r="M49" s="132" t="s">
        <v>2244</v>
      </c>
      <c r="N49" s="132" t="s">
        <v>2227</v>
      </c>
    </row>
    <row r="50" spans="1:14">
      <c r="A50" s="170" t="s">
        <v>2999</v>
      </c>
      <c r="B50" s="165" t="s">
        <v>3001</v>
      </c>
      <c r="D50" s="164">
        <v>393</v>
      </c>
      <c r="E50" s="164">
        <v>43</v>
      </c>
      <c r="F50" s="187">
        <f t="shared" si="6"/>
        <v>0.10941475826972011</v>
      </c>
      <c r="H50" s="141" t="s">
        <v>2287</v>
      </c>
      <c r="I50" s="141" t="s">
        <v>2287</v>
      </c>
      <c r="J50" s="141" t="s">
        <v>2287</v>
      </c>
      <c r="L50" s="137"/>
      <c r="M50" s="132" t="s">
        <v>2244</v>
      </c>
      <c r="N50" s="132" t="s">
        <v>2227</v>
      </c>
    </row>
    <row r="51" spans="1:14">
      <c r="A51" s="170" t="s">
        <v>3034</v>
      </c>
      <c r="B51" s="165" t="s">
        <v>3037</v>
      </c>
      <c r="D51" s="164">
        <v>413</v>
      </c>
      <c r="E51" s="164">
        <v>46</v>
      </c>
      <c r="F51" s="187">
        <f t="shared" si="6"/>
        <v>0.11138014527845036</v>
      </c>
      <c r="H51" s="141" t="s">
        <v>2287</v>
      </c>
      <c r="I51" s="141" t="s">
        <v>2287</v>
      </c>
      <c r="J51" s="141" t="s">
        <v>2287</v>
      </c>
    </row>
    <row r="52" spans="1:14">
      <c r="A52" s="170" t="s">
        <v>3035</v>
      </c>
      <c r="B52" s="165" t="s">
        <v>3038</v>
      </c>
      <c r="D52" s="164">
        <v>185</v>
      </c>
      <c r="E52" s="164">
        <v>44</v>
      </c>
      <c r="F52" s="187">
        <f t="shared" si="6"/>
        <v>0.23783783783783785</v>
      </c>
      <c r="H52" s="141" t="s">
        <v>2287</v>
      </c>
      <c r="I52" s="141" t="s">
        <v>2287</v>
      </c>
      <c r="J52" s="141" t="s">
        <v>2287</v>
      </c>
    </row>
    <row r="53" spans="1:14">
      <c r="A53" s="166" t="s">
        <v>4093</v>
      </c>
      <c r="B53" s="165" t="s">
        <v>4087</v>
      </c>
      <c r="L53" s="137"/>
      <c r="M53" s="132" t="s">
        <v>2243</v>
      </c>
      <c r="N53" s="132" t="s">
        <v>2227</v>
      </c>
    </row>
    <row r="54" spans="1:14">
      <c r="A54" s="166" t="s">
        <v>4089</v>
      </c>
      <c r="B54" s="165" t="s">
        <v>4090</v>
      </c>
      <c r="L54" s="137"/>
      <c r="M54" s="132" t="s">
        <v>2244</v>
      </c>
      <c r="N54" s="132" t="s">
        <v>2227</v>
      </c>
    </row>
    <row r="55" spans="1:14">
      <c r="A55" s="166" t="s">
        <v>4085</v>
      </c>
      <c r="B55" s="165" t="s">
        <v>4091</v>
      </c>
      <c r="L55" s="135" t="s">
        <v>1816</v>
      </c>
      <c r="M55" s="132" t="s">
        <v>2243</v>
      </c>
      <c r="N55" s="132" t="s">
        <v>2227</v>
      </c>
    </row>
    <row r="56" spans="1:14">
      <c r="A56" s="166" t="s">
        <v>4086</v>
      </c>
      <c r="B56" s="165" t="s">
        <v>4160</v>
      </c>
      <c r="L56" s="135"/>
      <c r="M56" s="132" t="s">
        <v>2244</v>
      </c>
      <c r="N56" s="132" t="s">
        <v>2227</v>
      </c>
    </row>
    <row r="57" spans="1:14">
      <c r="A57" s="166" t="s">
        <v>4168</v>
      </c>
      <c r="B57" s="157" t="s">
        <v>4161</v>
      </c>
      <c r="L57" s="135" t="s">
        <v>2095</v>
      </c>
      <c r="M57" s="132" t="s">
        <v>2237</v>
      </c>
      <c r="N57" s="132" t="s">
        <v>2234</v>
      </c>
    </row>
    <row r="58" spans="1:14">
      <c r="A58" s="166" t="s">
        <v>4170</v>
      </c>
      <c r="B58" s="165" t="s">
        <v>4165</v>
      </c>
      <c r="L58" s="135" t="s">
        <v>2094</v>
      </c>
      <c r="M58" s="132" t="s">
        <v>2247</v>
      </c>
      <c r="N58" s="132" t="s">
        <v>2234</v>
      </c>
    </row>
    <row r="59" spans="1:14">
      <c r="A59" s="166" t="s">
        <v>4167</v>
      </c>
      <c r="B59" s="165" t="s">
        <v>4166</v>
      </c>
      <c r="L59" s="135"/>
      <c r="M59" s="132" t="s">
        <v>2246</v>
      </c>
      <c r="N59" s="132" t="s">
        <v>2245</v>
      </c>
    </row>
    <row r="60" spans="1:14">
      <c r="A60" s="166" t="s">
        <v>5198</v>
      </c>
      <c r="B60" s="165" t="s">
        <v>5199</v>
      </c>
      <c r="L60" s="135" t="s">
        <v>2093</v>
      </c>
      <c r="M60" s="132" t="s">
        <v>2248</v>
      </c>
      <c r="N60" s="132" t="s">
        <v>2234</v>
      </c>
    </row>
    <row r="61" spans="1:14">
      <c r="A61" s="166" t="s">
        <v>5201</v>
      </c>
      <c r="B61" s="166" t="s">
        <v>5200</v>
      </c>
      <c r="L61" s="135" t="s">
        <v>2095</v>
      </c>
      <c r="M61" s="132" t="s">
        <v>2237</v>
      </c>
      <c r="N61" s="132" t="s">
        <v>2234</v>
      </c>
    </row>
    <row r="62" spans="1:14">
      <c r="A62" s="166" t="s">
        <v>5202</v>
      </c>
      <c r="B62" s="165" t="s">
        <v>5203</v>
      </c>
      <c r="L62" s="135"/>
      <c r="M62" s="132" t="s">
        <v>2246</v>
      </c>
      <c r="N62" s="132" t="s">
        <v>2245</v>
      </c>
    </row>
    <row r="63" spans="1:14">
      <c r="A63" s="166" t="s">
        <v>5204</v>
      </c>
      <c r="B63" s="165" t="s">
        <v>5207</v>
      </c>
      <c r="L63" s="135" t="s">
        <v>2094</v>
      </c>
      <c r="M63" s="132" t="s">
        <v>2247</v>
      </c>
      <c r="N63" s="132" t="s">
        <v>2234</v>
      </c>
    </row>
    <row r="64" spans="1:14">
      <c r="A64" s="166" t="s">
        <v>5205</v>
      </c>
      <c r="B64" s="166" t="s">
        <v>5208</v>
      </c>
      <c r="L64" s="135"/>
      <c r="M64" s="132" t="s">
        <v>2246</v>
      </c>
      <c r="N64" s="132" t="s">
        <v>2245</v>
      </c>
    </row>
    <row r="65" spans="1:14">
      <c r="A65" s="166" t="s">
        <v>5206</v>
      </c>
      <c r="B65" s="165" t="s">
        <v>5209</v>
      </c>
      <c r="L65" s="135" t="s">
        <v>2093</v>
      </c>
      <c r="M65" s="132" t="s">
        <v>2248</v>
      </c>
      <c r="N65" s="132" t="s">
        <v>2234</v>
      </c>
    </row>
    <row r="66" spans="1:14">
      <c r="L66" s="137" t="s">
        <v>2083</v>
      </c>
      <c r="M66" s="132" t="s">
        <v>2246</v>
      </c>
      <c r="N66" s="132" t="s">
        <v>2245</v>
      </c>
    </row>
    <row r="67" spans="1:14">
      <c r="L67" s="135" t="s">
        <v>2036</v>
      </c>
      <c r="M67" s="132" t="s">
        <v>2237</v>
      </c>
      <c r="N67" s="132" t="s">
        <v>2234</v>
      </c>
    </row>
    <row r="68" spans="1:14">
      <c r="A68" s="51" t="s">
        <v>2455</v>
      </c>
      <c r="B68" s="158" t="s">
        <v>2456</v>
      </c>
      <c r="L68" s="137" t="s">
        <v>2279</v>
      </c>
      <c r="M68" s="132" t="s">
        <v>2243</v>
      </c>
      <c r="N68" s="132" t="s">
        <v>2227</v>
      </c>
    </row>
    <row r="69" spans="1:14">
      <c r="L69" s="135" t="s">
        <v>2037</v>
      </c>
      <c r="M69" s="132" t="s">
        <v>2246</v>
      </c>
      <c r="N69" s="132" t="s">
        <v>2245</v>
      </c>
    </row>
    <row r="70" spans="1:14">
      <c r="L70" s="135" t="s">
        <v>2095</v>
      </c>
      <c r="M70" s="132" t="s">
        <v>2237</v>
      </c>
      <c r="N70" s="132" t="s">
        <v>2234</v>
      </c>
    </row>
    <row r="71" spans="1:14">
      <c r="L71" s="135"/>
      <c r="M71" s="132" t="s">
        <v>2246</v>
      </c>
      <c r="N71" s="132" t="s">
        <v>2245</v>
      </c>
    </row>
    <row r="72" spans="1:14">
      <c r="L72" s="135" t="s">
        <v>2094</v>
      </c>
      <c r="M72" s="132" t="s">
        <v>2247</v>
      </c>
      <c r="N72" s="132" t="s">
        <v>2234</v>
      </c>
    </row>
    <row r="73" spans="1:14">
      <c r="L73" s="135"/>
      <c r="M73" s="132" t="s">
        <v>2246</v>
      </c>
      <c r="N73" s="132" t="s">
        <v>2245</v>
      </c>
    </row>
    <row r="74" spans="1:14">
      <c r="L74" s="135" t="s">
        <v>2093</v>
      </c>
      <c r="M74" s="132" t="s">
        <v>2248</v>
      </c>
      <c r="N74" s="132" t="s">
        <v>2234</v>
      </c>
    </row>
    <row r="75" spans="1:14">
      <c r="A75" s="185" t="s">
        <v>2652</v>
      </c>
      <c r="B75" s="157"/>
    </row>
    <row r="76" spans="1:14">
      <c r="A76" s="154" t="s">
        <v>1509</v>
      </c>
      <c r="B76" s="157" t="s">
        <v>2045</v>
      </c>
      <c r="D76" s="164">
        <v>33</v>
      </c>
      <c r="H76" s="141"/>
      <c r="I76" s="141"/>
      <c r="J76" s="141"/>
      <c r="L76" s="134" t="s">
        <v>1508</v>
      </c>
      <c r="M76" s="132" t="s">
        <v>2236</v>
      </c>
      <c r="N76" s="132" t="s">
        <v>2234</v>
      </c>
    </row>
    <row r="77" spans="1:14">
      <c r="A77" s="157" t="s">
        <v>1808</v>
      </c>
      <c r="B77" s="157" t="s">
        <v>1812</v>
      </c>
      <c r="D77" s="164">
        <v>129</v>
      </c>
      <c r="E77" s="164">
        <v>19</v>
      </c>
      <c r="H77" s="141"/>
      <c r="I77" s="141"/>
      <c r="J77" s="141"/>
      <c r="L77" s="134" t="s">
        <v>1505</v>
      </c>
      <c r="M77" s="132" t="s">
        <v>2237</v>
      </c>
      <c r="N77" s="132" t="s">
        <v>2234</v>
      </c>
    </row>
    <row r="78" spans="1:14">
      <c r="A78" s="184" t="s">
        <v>2974</v>
      </c>
      <c r="H78" s="141" t="s">
        <v>2291</v>
      </c>
      <c r="I78" s="141" t="s">
        <v>2291</v>
      </c>
      <c r="J78" s="141" t="s">
        <v>2291</v>
      </c>
      <c r="L78" s="135" t="s">
        <v>1813</v>
      </c>
      <c r="M78" s="132" t="s">
        <v>2248</v>
      </c>
      <c r="N78" s="132" t="s">
        <v>2234</v>
      </c>
    </row>
    <row r="79" spans="1:14">
      <c r="A79" s="142" t="s">
        <v>1507</v>
      </c>
      <c r="B79" s="157" t="s">
        <v>2321</v>
      </c>
      <c r="D79" s="164">
        <v>10</v>
      </c>
      <c r="H79" s="141" t="s">
        <v>2296</v>
      </c>
      <c r="I79" s="141" t="s">
        <v>2291</v>
      </c>
      <c r="J79" s="141" t="s">
        <v>2296</v>
      </c>
      <c r="L79" s="136" t="s">
        <v>2046</v>
      </c>
      <c r="M79" s="132" t="s">
        <v>2248</v>
      </c>
      <c r="N79" s="132" t="s">
        <v>2234</v>
      </c>
    </row>
    <row r="80" spans="1:14">
      <c r="A80" s="142" t="s">
        <v>1508</v>
      </c>
      <c r="B80" s="157" t="s">
        <v>1495</v>
      </c>
      <c r="D80" s="164">
        <v>103</v>
      </c>
      <c r="H80" s="141" t="s">
        <v>2296</v>
      </c>
      <c r="I80" s="141" t="s">
        <v>2291</v>
      </c>
      <c r="J80" s="141" t="s">
        <v>2296</v>
      </c>
      <c r="L80" s="134" t="s">
        <v>1507</v>
      </c>
      <c r="M80" s="132" t="s">
        <v>2236</v>
      </c>
      <c r="N80" s="132" t="s">
        <v>2234</v>
      </c>
    </row>
    <row r="81" spans="1:14">
      <c r="A81" s="166" t="s">
        <v>2817</v>
      </c>
      <c r="L81" s="135"/>
      <c r="M81" s="132" t="s">
        <v>2246</v>
      </c>
      <c r="N81" s="132" t="s">
        <v>2245</v>
      </c>
    </row>
    <row r="82" spans="1:14">
      <c r="A82" s="167" t="s">
        <v>2710</v>
      </c>
      <c r="B82" s="181" t="s">
        <v>2708</v>
      </c>
      <c r="D82" s="164">
        <v>10</v>
      </c>
      <c r="E82" s="164">
        <v>8</v>
      </c>
      <c r="H82" s="141"/>
      <c r="I82" s="141"/>
      <c r="J82" s="141"/>
      <c r="L82" s="135"/>
      <c r="M82" s="132"/>
      <c r="N82" s="132"/>
    </row>
    <row r="83" spans="1:14">
      <c r="A83" s="167" t="s">
        <v>2711</v>
      </c>
      <c r="B83" s="181" t="s">
        <v>2712</v>
      </c>
      <c r="D83" s="164">
        <v>58</v>
      </c>
      <c r="E83" s="164">
        <v>24</v>
      </c>
      <c r="H83" s="141"/>
      <c r="I83" s="141"/>
      <c r="J83" s="141"/>
      <c r="L83" s="135"/>
      <c r="M83" s="132"/>
      <c r="N83" s="132"/>
    </row>
    <row r="84" spans="1:14">
      <c r="A84" s="167" t="s">
        <v>2713</v>
      </c>
      <c r="B84" s="181" t="s">
        <v>2715</v>
      </c>
      <c r="D84" s="164">
        <v>76</v>
      </c>
      <c r="E84" s="164">
        <v>28</v>
      </c>
      <c r="H84" s="141"/>
      <c r="I84" s="141"/>
      <c r="J84" s="141"/>
      <c r="L84" s="135"/>
      <c r="M84" s="132"/>
      <c r="N84" s="132"/>
    </row>
    <row r="85" spans="1:14">
      <c r="A85" s="167" t="s">
        <v>2714</v>
      </c>
      <c r="B85" s="181" t="s">
        <v>2716</v>
      </c>
      <c r="D85" s="164">
        <v>38</v>
      </c>
      <c r="E85" s="164">
        <v>20</v>
      </c>
      <c r="H85" s="141"/>
      <c r="I85" s="141"/>
      <c r="J85" s="141"/>
      <c r="L85" s="135"/>
      <c r="M85" s="132"/>
      <c r="N85" s="132"/>
    </row>
    <row r="86" spans="1:14">
      <c r="A86" s="167" t="s">
        <v>2717</v>
      </c>
      <c r="B86" s="181" t="s">
        <v>2718</v>
      </c>
      <c r="D86" s="164">
        <v>82</v>
      </c>
      <c r="E86" s="164">
        <v>28</v>
      </c>
      <c r="H86" s="141"/>
      <c r="I86" s="141"/>
      <c r="J86" s="141"/>
      <c r="L86" s="135"/>
      <c r="M86" s="132"/>
      <c r="N86" s="132"/>
    </row>
    <row r="87" spans="1:14">
      <c r="A87" s="157" t="s">
        <v>2816</v>
      </c>
      <c r="B87" s="157"/>
      <c r="H87" s="141" t="s">
        <v>2291</v>
      </c>
      <c r="I87" s="141" t="s">
        <v>2291</v>
      </c>
      <c r="J87" s="141" t="s">
        <v>2291</v>
      </c>
      <c r="L87" s="134" t="s">
        <v>1506</v>
      </c>
      <c r="M87" s="132" t="s">
        <v>2237</v>
      </c>
      <c r="N87" s="132" t="s">
        <v>2234</v>
      </c>
    </row>
    <row r="88" spans="1:14">
      <c r="A88" s="164" t="s">
        <v>2557</v>
      </c>
      <c r="B88" s="157" t="s">
        <v>2553</v>
      </c>
      <c r="D88" s="164">
        <v>73</v>
      </c>
      <c r="E88" s="164">
        <v>31</v>
      </c>
      <c r="H88" s="141" t="s">
        <v>2291</v>
      </c>
      <c r="I88" s="141" t="s">
        <v>2291</v>
      </c>
      <c r="J88" s="141" t="s">
        <v>2296</v>
      </c>
      <c r="L88" s="134" t="s">
        <v>1808</v>
      </c>
      <c r="M88" s="132" t="s">
        <v>2248</v>
      </c>
      <c r="N88" s="132" t="s">
        <v>2234</v>
      </c>
    </row>
    <row r="89" spans="1:14">
      <c r="A89" s="164" t="s">
        <v>2560</v>
      </c>
      <c r="B89" s="157" t="s">
        <v>2554</v>
      </c>
      <c r="D89" s="164">
        <v>27</v>
      </c>
      <c r="E89" s="164">
        <v>13</v>
      </c>
      <c r="H89" s="141"/>
      <c r="I89" s="141"/>
      <c r="J89" s="141"/>
      <c r="L89" s="135"/>
      <c r="M89" s="132"/>
      <c r="N89" s="132"/>
    </row>
    <row r="90" spans="1:14">
      <c r="A90" s="154" t="s">
        <v>2604</v>
      </c>
      <c r="B90" s="157" t="s">
        <v>2605</v>
      </c>
      <c r="D90" s="164">
        <v>41</v>
      </c>
    </row>
    <row r="91" spans="1:14">
      <c r="A91" s="154" t="s">
        <v>2598</v>
      </c>
      <c r="B91" s="157" t="s">
        <v>2599</v>
      </c>
      <c r="D91" s="164">
        <v>167</v>
      </c>
      <c r="H91" s="141"/>
      <c r="I91" s="141"/>
      <c r="J91" s="141"/>
      <c r="L91" s="135"/>
      <c r="M91" s="132"/>
      <c r="N91" s="132"/>
    </row>
    <row r="92" spans="1:14">
      <c r="A92" s="154" t="s">
        <v>2593</v>
      </c>
      <c r="B92" s="157" t="s">
        <v>2595</v>
      </c>
      <c r="D92" s="164">
        <v>76</v>
      </c>
      <c r="H92" s="141"/>
      <c r="I92" s="141"/>
      <c r="J92" s="141"/>
      <c r="L92" s="135"/>
      <c r="M92" s="132"/>
      <c r="N92" s="132"/>
    </row>
    <row r="93" spans="1:14">
      <c r="A93" s="154" t="s">
        <v>2594</v>
      </c>
      <c r="B93" s="157" t="s">
        <v>2597</v>
      </c>
      <c r="D93" s="164">
        <v>87</v>
      </c>
      <c r="H93" s="141"/>
      <c r="I93" s="141"/>
      <c r="J93" s="141"/>
      <c r="L93" s="135"/>
      <c r="M93" s="132"/>
      <c r="N93" s="132"/>
    </row>
    <row r="94" spans="1:14">
      <c r="A94" s="154" t="s">
        <v>2600</v>
      </c>
      <c r="B94" s="157" t="s">
        <v>2601</v>
      </c>
      <c r="D94" s="164">
        <v>56</v>
      </c>
    </row>
    <row r="95" spans="1:14">
      <c r="A95" s="154" t="s">
        <v>2602</v>
      </c>
      <c r="B95" s="157" t="s">
        <v>2603</v>
      </c>
      <c r="D95" s="164">
        <v>50</v>
      </c>
    </row>
    <row r="96" spans="1:14">
      <c r="A96" s="154" t="s">
        <v>2606</v>
      </c>
      <c r="B96" s="157" t="s">
        <v>2664</v>
      </c>
      <c r="D96" s="164">
        <v>60</v>
      </c>
    </row>
    <row r="97" spans="1:14">
      <c r="A97" s="154" t="s">
        <v>2661</v>
      </c>
      <c r="B97" s="157" t="s">
        <v>2665</v>
      </c>
      <c r="D97" s="164">
        <v>60</v>
      </c>
    </row>
    <row r="98" spans="1:14">
      <c r="A98" s="154" t="s">
        <v>2559</v>
      </c>
      <c r="B98" s="157" t="s">
        <v>2552</v>
      </c>
      <c r="D98" s="164">
        <v>36</v>
      </c>
      <c r="E98" s="164">
        <v>14</v>
      </c>
      <c r="H98" s="141" t="s">
        <v>2291</v>
      </c>
      <c r="I98" s="141"/>
      <c r="J98" s="141" t="s">
        <v>2291</v>
      </c>
      <c r="L98" s="133" t="s">
        <v>1810</v>
      </c>
      <c r="M98" s="132" t="s">
        <v>2235</v>
      </c>
      <c r="N98" s="132" t="s">
        <v>2234</v>
      </c>
    </row>
    <row r="99" spans="1:14">
      <c r="A99" s="154" t="s">
        <v>2561</v>
      </c>
      <c r="B99" s="157" t="s">
        <v>2555</v>
      </c>
      <c r="D99" s="164">
        <v>14</v>
      </c>
      <c r="E99" s="164">
        <v>7</v>
      </c>
      <c r="H99" s="141"/>
      <c r="I99" s="141"/>
      <c r="J99" s="141"/>
      <c r="L99" s="135"/>
      <c r="M99" s="132"/>
      <c r="N99" s="132"/>
    </row>
    <row r="100" spans="1:14">
      <c r="A100" s="154" t="s">
        <v>2607</v>
      </c>
      <c r="B100" s="157" t="s">
        <v>2614</v>
      </c>
      <c r="D100" s="164">
        <v>24</v>
      </c>
    </row>
    <row r="101" spans="1:14">
      <c r="A101" s="154" t="s">
        <v>2608</v>
      </c>
      <c r="B101" s="157" t="s">
        <v>2619</v>
      </c>
      <c r="D101" s="164">
        <v>79</v>
      </c>
    </row>
    <row r="102" spans="1:14">
      <c r="A102" s="154" t="s">
        <v>2609</v>
      </c>
      <c r="B102" s="157" t="s">
        <v>2615</v>
      </c>
      <c r="D102" s="164">
        <v>26</v>
      </c>
    </row>
    <row r="103" spans="1:14">
      <c r="A103" s="154" t="s">
        <v>2610</v>
      </c>
      <c r="B103" s="157" t="s">
        <v>2620</v>
      </c>
      <c r="D103" s="164">
        <v>43</v>
      </c>
    </row>
    <row r="104" spans="1:14">
      <c r="A104" s="154" t="s">
        <v>2611</v>
      </c>
      <c r="B104" s="157" t="s">
        <v>2616</v>
      </c>
      <c r="D104" s="164">
        <v>28</v>
      </c>
    </row>
    <row r="105" spans="1:14">
      <c r="A105" s="154" t="s">
        <v>2612</v>
      </c>
      <c r="B105" s="157" t="s">
        <v>2617</v>
      </c>
      <c r="D105" s="164">
        <v>25</v>
      </c>
    </row>
    <row r="106" spans="1:14">
      <c r="A106" s="154" t="s">
        <v>2613</v>
      </c>
      <c r="B106" s="157" t="s">
        <v>2618</v>
      </c>
      <c r="D106" s="164">
        <v>31</v>
      </c>
      <c r="H106" s="141"/>
      <c r="I106" s="141"/>
      <c r="J106" s="141"/>
      <c r="L106" s="135"/>
      <c r="M106" s="132"/>
      <c r="N106" s="132"/>
    </row>
    <row r="107" spans="1:14">
      <c r="A107" s="154" t="s">
        <v>2663</v>
      </c>
      <c r="B107" s="157" t="s">
        <v>2667</v>
      </c>
      <c r="D107" s="164">
        <v>31</v>
      </c>
      <c r="H107" s="141"/>
      <c r="I107" s="141"/>
      <c r="J107" s="141"/>
      <c r="L107" s="135"/>
      <c r="M107" s="132"/>
      <c r="N107" s="132"/>
    </row>
    <row r="108" spans="1:14">
      <c r="A108" s="154" t="s">
        <v>2556</v>
      </c>
      <c r="B108" s="157" t="s">
        <v>852</v>
      </c>
      <c r="D108" s="164">
        <v>15</v>
      </c>
      <c r="E108" s="164">
        <v>9</v>
      </c>
      <c r="H108" s="141" t="s">
        <v>2291</v>
      </c>
      <c r="I108" s="141" t="s">
        <v>2291</v>
      </c>
      <c r="J108" s="141" t="s">
        <v>2296</v>
      </c>
      <c r="L108" s="134" t="s">
        <v>2263</v>
      </c>
      <c r="M108" s="132" t="s">
        <v>2235</v>
      </c>
      <c r="N108" s="132" t="s">
        <v>2234</v>
      </c>
    </row>
    <row r="109" spans="1:14">
      <c r="A109" s="154" t="s">
        <v>2562</v>
      </c>
      <c r="B109" s="157" t="s">
        <v>2564</v>
      </c>
      <c r="D109" s="164">
        <v>53</v>
      </c>
      <c r="E109" s="164">
        <v>22</v>
      </c>
      <c r="H109" s="141"/>
      <c r="I109" s="141"/>
      <c r="J109" s="141"/>
      <c r="L109" s="135"/>
      <c r="M109" s="132"/>
      <c r="N109" s="132"/>
    </row>
    <row r="110" spans="1:14">
      <c r="A110" s="154" t="s">
        <v>2621</v>
      </c>
      <c r="B110" s="157" t="s">
        <v>2626</v>
      </c>
      <c r="D110" s="164">
        <v>71</v>
      </c>
    </row>
    <row r="111" spans="1:14">
      <c r="A111" s="154" t="s">
        <v>2633</v>
      </c>
      <c r="B111" s="157" t="s">
        <v>2627</v>
      </c>
      <c r="D111" s="164">
        <v>327</v>
      </c>
      <c r="H111" s="141"/>
      <c r="I111" s="141"/>
      <c r="J111" s="141"/>
      <c r="L111" s="135"/>
      <c r="M111" s="132"/>
      <c r="N111" s="132"/>
    </row>
    <row r="112" spans="1:14">
      <c r="A112" s="154" t="s">
        <v>2622</v>
      </c>
      <c r="B112" s="157" t="s">
        <v>2628</v>
      </c>
      <c r="D112" s="164">
        <v>100</v>
      </c>
      <c r="H112" s="141"/>
      <c r="I112" s="141"/>
      <c r="J112" s="141"/>
      <c r="L112" s="135"/>
      <c r="M112" s="132"/>
      <c r="N112" s="132"/>
    </row>
    <row r="113" spans="1:14">
      <c r="A113" s="154" t="s">
        <v>2646</v>
      </c>
      <c r="B113" s="157" t="s">
        <v>2629</v>
      </c>
      <c r="D113" s="164">
        <v>168</v>
      </c>
      <c r="H113" s="141"/>
      <c r="I113" s="141"/>
      <c r="J113" s="141"/>
      <c r="L113" s="135"/>
      <c r="M113" s="132"/>
      <c r="N113" s="132"/>
    </row>
    <row r="114" spans="1:14">
      <c r="A114" s="154" t="s">
        <v>2623</v>
      </c>
      <c r="B114" s="157" t="s">
        <v>2630</v>
      </c>
      <c r="D114" s="164">
        <v>110</v>
      </c>
    </row>
    <row r="115" spans="1:14">
      <c r="A115" s="154" t="s">
        <v>2624</v>
      </c>
      <c r="B115" s="157" t="s">
        <v>2631</v>
      </c>
      <c r="D115" s="164">
        <v>97</v>
      </c>
    </row>
    <row r="116" spans="1:14">
      <c r="A116" s="154" t="s">
        <v>2625</v>
      </c>
      <c r="B116" s="157" t="s">
        <v>2632</v>
      </c>
      <c r="D116" s="164">
        <v>111</v>
      </c>
    </row>
    <row r="117" spans="1:14">
      <c r="A117" s="154" t="s">
        <v>2666</v>
      </c>
      <c r="B117" s="157" t="s">
        <v>2669</v>
      </c>
      <c r="D117" s="164">
        <v>111</v>
      </c>
    </row>
    <row r="118" spans="1:14">
      <c r="A118" s="154" t="s">
        <v>2558</v>
      </c>
      <c r="B118" s="157" t="s">
        <v>2222</v>
      </c>
      <c r="D118" s="164">
        <v>18</v>
      </c>
      <c r="E118" s="164">
        <v>10</v>
      </c>
      <c r="H118" s="141" t="s">
        <v>2291</v>
      </c>
      <c r="I118" s="141"/>
      <c r="J118" s="141" t="s">
        <v>2291</v>
      </c>
      <c r="L118" s="133" t="s">
        <v>1809</v>
      </c>
      <c r="M118" s="132" t="s">
        <v>2235</v>
      </c>
      <c r="N118" s="132" t="s">
        <v>2234</v>
      </c>
    </row>
    <row r="119" spans="1:14">
      <c r="A119" s="154" t="s">
        <v>2563</v>
      </c>
      <c r="B119" s="157" t="s">
        <v>2565</v>
      </c>
      <c r="D119" s="164">
        <v>61</v>
      </c>
      <c r="E119" s="164">
        <v>25</v>
      </c>
      <c r="H119" s="141"/>
      <c r="I119" s="141"/>
      <c r="J119" s="141"/>
      <c r="L119" s="135"/>
      <c r="M119" s="132"/>
      <c r="N119" s="132"/>
    </row>
    <row r="120" spans="1:14">
      <c r="A120" s="154" t="s">
        <v>2634</v>
      </c>
      <c r="B120" s="157" t="s">
        <v>2639</v>
      </c>
      <c r="D120" s="164">
        <v>84</v>
      </c>
    </row>
    <row r="121" spans="1:14">
      <c r="A121" s="154" t="s">
        <v>2643</v>
      </c>
      <c r="B121" s="157" t="s">
        <v>2640</v>
      </c>
      <c r="D121" s="164">
        <v>368</v>
      </c>
    </row>
    <row r="122" spans="1:14">
      <c r="A122" s="154" t="s">
        <v>2635</v>
      </c>
      <c r="B122" s="157" t="s">
        <v>2644</v>
      </c>
      <c r="D122" s="164">
        <v>116</v>
      </c>
    </row>
    <row r="123" spans="1:14">
      <c r="A123" s="154" t="s">
        <v>2645</v>
      </c>
      <c r="B123" s="157" t="s">
        <v>2641</v>
      </c>
      <c r="D123" s="164">
        <v>192</v>
      </c>
    </row>
    <row r="124" spans="1:14">
      <c r="A124" s="154" t="s">
        <v>2636</v>
      </c>
      <c r="B124" s="157" t="s">
        <v>2647</v>
      </c>
      <c r="D124" s="164">
        <v>123</v>
      </c>
      <c r="H124" s="141"/>
      <c r="I124" s="141"/>
      <c r="J124" s="141"/>
      <c r="L124" s="135"/>
      <c r="M124" s="132"/>
      <c r="N124" s="132"/>
    </row>
    <row r="125" spans="1:14">
      <c r="A125" s="154" t="s">
        <v>2637</v>
      </c>
      <c r="B125" s="157" t="s">
        <v>2648</v>
      </c>
      <c r="D125" s="164">
        <v>112</v>
      </c>
    </row>
    <row r="126" spans="1:14">
      <c r="A126" s="154" t="s">
        <v>2638</v>
      </c>
      <c r="B126" s="157" t="s">
        <v>2642</v>
      </c>
      <c r="D126" s="164">
        <v>131</v>
      </c>
    </row>
    <row r="127" spans="1:14">
      <c r="A127" s="154" t="s">
        <v>2668</v>
      </c>
      <c r="B127" s="157" t="s">
        <v>2670</v>
      </c>
      <c r="D127" s="164">
        <v>131</v>
      </c>
    </row>
    <row r="129" spans="1:14">
      <c r="A129" s="166" t="s">
        <v>2592</v>
      </c>
    </row>
    <row r="130" spans="1:14">
      <c r="A130" s="168" t="s">
        <v>2550</v>
      </c>
      <c r="B130" s="168" t="s">
        <v>1398</v>
      </c>
      <c r="D130" s="164">
        <v>28</v>
      </c>
      <c r="H130" s="141" t="s">
        <v>2296</v>
      </c>
      <c r="I130" s="141" t="s">
        <v>2287</v>
      </c>
      <c r="J130" s="141" t="s">
        <v>2287</v>
      </c>
      <c r="L130" s="133" t="s">
        <v>1492</v>
      </c>
      <c r="M130" s="132" t="s">
        <v>2226</v>
      </c>
      <c r="N130" s="132" t="s">
        <v>2227</v>
      </c>
    </row>
    <row r="131" spans="1:14">
      <c r="A131" s="171" t="s">
        <v>1814</v>
      </c>
      <c r="B131" s="168" t="s">
        <v>2298</v>
      </c>
      <c r="D131" s="164">
        <v>55</v>
      </c>
      <c r="H131" s="141" t="s">
        <v>2291</v>
      </c>
      <c r="I131" s="141" t="s">
        <v>2291</v>
      </c>
      <c r="J131" s="141" t="s">
        <v>2291</v>
      </c>
      <c r="L131" s="133" t="s">
        <v>2265</v>
      </c>
      <c r="M131" s="132" t="s">
        <v>2248</v>
      </c>
      <c r="N131" s="132" t="s">
        <v>2234</v>
      </c>
    </row>
    <row r="132" spans="1:14">
      <c r="A132" s="171" t="s">
        <v>1813</v>
      </c>
      <c r="B132" s="168" t="s">
        <v>2047</v>
      </c>
      <c r="D132" s="164">
        <v>144</v>
      </c>
      <c r="H132" s="141" t="s">
        <v>2291</v>
      </c>
      <c r="I132" s="141" t="s">
        <v>2291</v>
      </c>
      <c r="J132" s="141" t="s">
        <v>2291</v>
      </c>
      <c r="L132" s="133" t="s">
        <v>1811</v>
      </c>
      <c r="M132" s="132" t="s">
        <v>2248</v>
      </c>
      <c r="N132" s="132" t="s">
        <v>2234</v>
      </c>
    </row>
    <row r="133" spans="1:14">
      <c r="A133" s="172" t="s">
        <v>2046</v>
      </c>
      <c r="B133" s="173" t="s">
        <v>2049</v>
      </c>
      <c r="D133" s="164">
        <v>68</v>
      </c>
      <c r="H133" s="141" t="s">
        <v>2291</v>
      </c>
      <c r="I133" s="141" t="s">
        <v>2297</v>
      </c>
      <c r="J133" s="141" t="s">
        <v>2291</v>
      </c>
      <c r="L133" s="135" t="s">
        <v>1814</v>
      </c>
      <c r="M133" s="132" t="s">
        <v>2248</v>
      </c>
      <c r="N133" s="132" t="s">
        <v>2234</v>
      </c>
    </row>
    <row r="134" spans="1:14">
      <c r="A134" s="166" t="s">
        <v>2439</v>
      </c>
      <c r="B134" s="157"/>
      <c r="L134" s="135"/>
      <c r="M134" s="132" t="s">
        <v>2232</v>
      </c>
      <c r="N134" s="132" t="s">
        <v>2227</v>
      </c>
    </row>
    <row r="135" spans="1:14">
      <c r="A135" s="159" t="s">
        <v>2440</v>
      </c>
      <c r="B135" s="160" t="s">
        <v>2438</v>
      </c>
      <c r="C135" s="160"/>
      <c r="D135" s="160">
        <v>151</v>
      </c>
      <c r="E135" s="160">
        <v>25</v>
      </c>
      <c r="F135" s="188"/>
      <c r="G135" s="160"/>
      <c r="H135" s="161" t="s">
        <v>2296</v>
      </c>
      <c r="I135" s="161" t="s">
        <v>2296</v>
      </c>
      <c r="J135" s="161" t="s">
        <v>2296</v>
      </c>
      <c r="L135" s="135"/>
      <c r="M135" s="132" t="s">
        <v>2232</v>
      </c>
      <c r="N135" s="132" t="s">
        <v>2227</v>
      </c>
    </row>
    <row r="136" spans="1:14" ht="14.5" thickBot="1">
      <c r="A136" s="162" t="s">
        <v>2443</v>
      </c>
      <c r="B136" s="160" t="s">
        <v>2442</v>
      </c>
      <c r="C136" s="160"/>
      <c r="D136" s="160">
        <v>143</v>
      </c>
      <c r="E136" s="160">
        <v>27</v>
      </c>
      <c r="F136" s="188"/>
      <c r="G136" s="160"/>
      <c r="H136" s="161"/>
      <c r="I136" s="161"/>
      <c r="J136" s="161"/>
      <c r="L136" s="135"/>
      <c r="M136" s="132"/>
      <c r="N136" s="132"/>
    </row>
    <row r="137" spans="1:14">
      <c r="A137" s="143" t="s">
        <v>1513</v>
      </c>
      <c r="B137" s="157" t="s">
        <v>1608</v>
      </c>
      <c r="D137" s="164">
        <v>240</v>
      </c>
      <c r="E137" s="164">
        <v>60</v>
      </c>
      <c r="H137" s="141" t="s">
        <v>2297</v>
      </c>
      <c r="I137" s="141" t="s">
        <v>2297</v>
      </c>
      <c r="J137" s="141" t="s">
        <v>2297</v>
      </c>
      <c r="L137" s="135" t="s">
        <v>2153</v>
      </c>
      <c r="M137" s="132" t="s">
        <v>2240</v>
      </c>
      <c r="N137" s="132" t="s">
        <v>2234</v>
      </c>
    </row>
    <row r="138" spans="1:14" ht="14.5" thickBot="1">
      <c r="A138" s="145" t="s">
        <v>1570</v>
      </c>
      <c r="B138" s="157" t="s">
        <v>1571</v>
      </c>
      <c r="D138" s="164">
        <v>2182</v>
      </c>
      <c r="H138" s="141" t="s">
        <v>2297</v>
      </c>
      <c r="I138" s="141" t="s">
        <v>2297</v>
      </c>
      <c r="J138" s="141" t="s">
        <v>2297</v>
      </c>
      <c r="L138" s="135"/>
      <c r="M138" s="132" t="s">
        <v>2232</v>
      </c>
      <c r="N138" s="132" t="s">
        <v>2227</v>
      </c>
    </row>
    <row r="139" spans="1:14">
      <c r="A139" s="166" t="s">
        <v>2052</v>
      </c>
      <c r="B139" s="164" t="s">
        <v>2041</v>
      </c>
      <c r="D139" s="164">
        <v>333</v>
      </c>
      <c r="H139" s="141" t="s">
        <v>2297</v>
      </c>
      <c r="I139" s="141" t="s">
        <v>2297</v>
      </c>
      <c r="J139" s="141" t="s">
        <v>2297</v>
      </c>
      <c r="L139" s="135"/>
      <c r="M139" s="132" t="s">
        <v>2226</v>
      </c>
      <c r="N139" s="132" t="s">
        <v>2227</v>
      </c>
    </row>
    <row r="140" spans="1:14">
      <c r="A140" s="166" t="s">
        <v>2051</v>
      </c>
      <c r="B140" s="165" t="s">
        <v>2050</v>
      </c>
      <c r="D140" s="164">
        <v>167</v>
      </c>
      <c r="H140" s="141" t="s">
        <v>2297</v>
      </c>
      <c r="I140" s="141" t="s">
        <v>2297</v>
      </c>
      <c r="J140" s="141" t="s">
        <v>2297</v>
      </c>
      <c r="L140" s="135" t="s">
        <v>1611</v>
      </c>
      <c r="M140" s="132" t="s">
        <v>2237</v>
      </c>
      <c r="N140" s="132" t="s">
        <v>2234</v>
      </c>
    </row>
    <row r="141" spans="1:14">
      <c r="A141" s="144" t="s">
        <v>1568</v>
      </c>
      <c r="B141" s="157" t="s">
        <v>1569</v>
      </c>
      <c r="D141" s="164">
        <v>244</v>
      </c>
      <c r="H141" s="141" t="s">
        <v>2291</v>
      </c>
      <c r="I141" s="141" t="s">
        <v>2291</v>
      </c>
      <c r="J141" s="141" t="s">
        <v>2291</v>
      </c>
      <c r="L141" s="137" t="s">
        <v>1509</v>
      </c>
      <c r="M141" s="132" t="s">
        <v>2237</v>
      </c>
      <c r="N141" s="132" t="s">
        <v>2234</v>
      </c>
    </row>
    <row r="142" spans="1:14" ht="14.5" thickBot="1">
      <c r="A142" s="145" t="s">
        <v>1572</v>
      </c>
      <c r="B142" s="157" t="s">
        <v>1573</v>
      </c>
      <c r="D142" s="164">
        <v>238</v>
      </c>
      <c r="H142" s="141" t="s">
        <v>2291</v>
      </c>
      <c r="I142" s="141" t="s">
        <v>2291</v>
      </c>
      <c r="J142" s="141" t="s">
        <v>2291</v>
      </c>
      <c r="L142" s="137"/>
      <c r="M142" s="132" t="s">
        <v>2236</v>
      </c>
      <c r="N142" s="132" t="s">
        <v>2234</v>
      </c>
    </row>
    <row r="143" spans="1:14">
      <c r="A143" s="166" t="s">
        <v>2081</v>
      </c>
      <c r="B143" s="157" t="s">
        <v>2289</v>
      </c>
      <c r="D143" s="164">
        <v>443</v>
      </c>
      <c r="E143" s="164">
        <v>53</v>
      </c>
      <c r="H143" s="141" t="s">
        <v>2297</v>
      </c>
      <c r="I143" s="141" t="s">
        <v>2297</v>
      </c>
      <c r="J143" s="141" t="s">
        <v>2297</v>
      </c>
      <c r="L143" s="137"/>
      <c r="M143" s="132" t="s">
        <v>2236</v>
      </c>
      <c r="N143" s="132" t="s">
        <v>2234</v>
      </c>
    </row>
    <row r="144" spans="1:14">
      <c r="A144" s="166" t="s">
        <v>2086</v>
      </c>
      <c r="B144" s="165" t="s">
        <v>2426</v>
      </c>
      <c r="D144" s="164">
        <v>578</v>
      </c>
      <c r="E144" s="164">
        <v>43</v>
      </c>
      <c r="H144" s="141" t="s">
        <v>2297</v>
      </c>
      <c r="I144" s="141" t="s">
        <v>2297</v>
      </c>
      <c r="J144" s="141" t="s">
        <v>2297</v>
      </c>
      <c r="L144" s="135" t="s">
        <v>1612</v>
      </c>
      <c r="M144" s="132" t="s">
        <v>2237</v>
      </c>
      <c r="N144" s="132" t="s">
        <v>2234</v>
      </c>
    </row>
    <row r="145" spans="1:14">
      <c r="A145" s="166" t="s">
        <v>2160</v>
      </c>
      <c r="B145" s="157" t="s">
        <v>2161</v>
      </c>
      <c r="H145" s="141" t="s">
        <v>2297</v>
      </c>
      <c r="I145" s="141" t="s">
        <v>2297</v>
      </c>
      <c r="J145" s="141" t="s">
        <v>2297</v>
      </c>
      <c r="L145" s="135" t="s">
        <v>2052</v>
      </c>
      <c r="M145" s="132" t="s">
        <v>2226</v>
      </c>
      <c r="N145" s="132" t="s">
        <v>2227</v>
      </c>
    </row>
    <row r="146" spans="1:14">
      <c r="A146" s="166" t="s">
        <v>2165</v>
      </c>
      <c r="B146" s="157" t="s">
        <v>2166</v>
      </c>
      <c r="H146" s="141" t="s">
        <v>2297</v>
      </c>
      <c r="I146" s="141" t="s">
        <v>2297</v>
      </c>
      <c r="J146" s="141" t="s">
        <v>2297</v>
      </c>
      <c r="L146" s="135"/>
      <c r="M146" s="132" t="s">
        <v>2228</v>
      </c>
      <c r="N146" s="132" t="s">
        <v>2227</v>
      </c>
    </row>
    <row r="147" spans="1:14">
      <c r="A147" s="166" t="s">
        <v>2167</v>
      </c>
      <c r="B147" s="157" t="s">
        <v>2168</v>
      </c>
      <c r="H147" s="141" t="s">
        <v>2297</v>
      </c>
      <c r="I147" s="141" t="s">
        <v>2297</v>
      </c>
      <c r="J147" s="141" t="s">
        <v>2297</v>
      </c>
      <c r="L147" s="135"/>
      <c r="M147" s="132" t="s">
        <v>2232</v>
      </c>
      <c r="N147" s="132" t="s">
        <v>2227</v>
      </c>
    </row>
    <row r="148" spans="1:14">
      <c r="A148" s="166" t="s">
        <v>2169</v>
      </c>
      <c r="B148" s="157" t="s">
        <v>2170</v>
      </c>
      <c r="H148" s="141" t="s">
        <v>2297</v>
      </c>
      <c r="I148" s="141" t="s">
        <v>2297</v>
      </c>
      <c r="J148" s="141" t="s">
        <v>2297</v>
      </c>
      <c r="L148" s="135" t="s">
        <v>2051</v>
      </c>
      <c r="M148" s="132" t="s">
        <v>2226</v>
      </c>
      <c r="N148" s="132" t="s">
        <v>2227</v>
      </c>
    </row>
    <row r="149" spans="1:14">
      <c r="A149" s="166" t="s">
        <v>2224</v>
      </c>
      <c r="B149" s="157"/>
      <c r="H149" s="141" t="s">
        <v>2291</v>
      </c>
      <c r="I149" s="141" t="s">
        <v>2291</v>
      </c>
      <c r="J149" s="141" t="s">
        <v>2291</v>
      </c>
      <c r="L149" s="135"/>
      <c r="M149" s="132" t="s">
        <v>2232</v>
      </c>
      <c r="N149" s="132" t="s">
        <v>2227</v>
      </c>
    </row>
    <row r="150" spans="1:14">
      <c r="A150" s="77" t="s">
        <v>2357</v>
      </c>
      <c r="B150" s="157" t="s">
        <v>2084</v>
      </c>
      <c r="D150" s="164">
        <v>278</v>
      </c>
      <c r="E150" s="164">
        <v>35</v>
      </c>
      <c r="H150" s="141" t="s">
        <v>2291</v>
      </c>
      <c r="I150" s="141" t="s">
        <v>2291</v>
      </c>
      <c r="J150" s="141" t="s">
        <v>2291</v>
      </c>
      <c r="L150" s="135" t="s">
        <v>2159</v>
      </c>
      <c r="M150" s="132" t="s">
        <v>2240</v>
      </c>
      <c r="N150" s="132" t="s">
        <v>2234</v>
      </c>
    </row>
    <row r="151" spans="1:14">
      <c r="A151" s="106" t="s">
        <v>2407</v>
      </c>
      <c r="B151" s="157" t="s">
        <v>2408</v>
      </c>
      <c r="D151" s="164">
        <v>278</v>
      </c>
      <c r="E151" s="164">
        <v>35</v>
      </c>
      <c r="H151" s="141" t="s">
        <v>2291</v>
      </c>
      <c r="I151" s="141" t="s">
        <v>2291</v>
      </c>
      <c r="J151" s="141" t="s">
        <v>2291</v>
      </c>
      <c r="L151" s="135" t="s">
        <v>2159</v>
      </c>
      <c r="M151" s="132" t="s">
        <v>2240</v>
      </c>
      <c r="N151" s="132" t="s">
        <v>2234</v>
      </c>
    </row>
    <row r="152" spans="1:14">
      <c r="A152" s="106" t="s">
        <v>2406</v>
      </c>
      <c r="B152" s="157" t="s">
        <v>2409</v>
      </c>
      <c r="D152" s="164">
        <v>278</v>
      </c>
      <c r="E152" s="164">
        <v>35</v>
      </c>
      <c r="H152" s="141" t="s">
        <v>2291</v>
      </c>
      <c r="I152" s="141" t="s">
        <v>2291</v>
      </c>
      <c r="J152" s="141" t="s">
        <v>2291</v>
      </c>
      <c r="L152" s="135" t="s">
        <v>2159</v>
      </c>
      <c r="M152" s="132" t="s">
        <v>2240</v>
      </c>
      <c r="N152" s="132" t="s">
        <v>2234</v>
      </c>
    </row>
    <row r="153" spans="1:14">
      <c r="A153" s="106" t="s">
        <v>2410</v>
      </c>
      <c r="B153" s="157" t="s">
        <v>2411</v>
      </c>
      <c r="D153" s="164">
        <v>278</v>
      </c>
      <c r="E153" s="164">
        <v>35</v>
      </c>
      <c r="H153" s="141" t="s">
        <v>2291</v>
      </c>
      <c r="I153" s="141" t="s">
        <v>2291</v>
      </c>
      <c r="J153" s="141" t="s">
        <v>2291</v>
      </c>
      <c r="L153" s="135" t="s">
        <v>2159</v>
      </c>
      <c r="M153" s="132" t="s">
        <v>2240</v>
      </c>
      <c r="N153" s="132" t="s">
        <v>2234</v>
      </c>
    </row>
    <row r="154" spans="1:14">
      <c r="A154" s="166" t="s">
        <v>2036</v>
      </c>
      <c r="B154" s="165" t="s">
        <v>2035</v>
      </c>
      <c r="H154" s="141" t="s">
        <v>2291</v>
      </c>
      <c r="I154" s="141" t="s">
        <v>2296</v>
      </c>
      <c r="J154" s="141" t="s">
        <v>2296</v>
      </c>
      <c r="L154" s="135"/>
      <c r="M154" s="132" t="s">
        <v>2232</v>
      </c>
      <c r="N154" s="132" t="s">
        <v>2227</v>
      </c>
    </row>
    <row r="155" spans="1:14">
      <c r="A155" s="166" t="s">
        <v>2037</v>
      </c>
      <c r="B155" s="165" t="s">
        <v>2038</v>
      </c>
      <c r="D155" s="164">
        <v>278</v>
      </c>
      <c r="E155" s="164">
        <v>35</v>
      </c>
      <c r="H155" s="141" t="s">
        <v>2296</v>
      </c>
      <c r="I155" s="141" t="s">
        <v>2287</v>
      </c>
      <c r="J155" s="141" t="s">
        <v>2287</v>
      </c>
      <c r="L155" s="135" t="s">
        <v>2156</v>
      </c>
      <c r="M155" s="132" t="s">
        <v>2240</v>
      </c>
      <c r="N155" s="132" t="s">
        <v>2234</v>
      </c>
    </row>
    <row r="156" spans="1:14">
      <c r="A156" s="166" t="s">
        <v>2095</v>
      </c>
      <c r="B156" s="165" t="s">
        <v>2092</v>
      </c>
      <c r="H156" s="141" t="s">
        <v>2297</v>
      </c>
      <c r="I156" s="141" t="s">
        <v>2291</v>
      </c>
      <c r="J156" s="141" t="s">
        <v>2291</v>
      </c>
      <c r="L156" s="135"/>
      <c r="M156" s="132" t="s">
        <v>2228</v>
      </c>
      <c r="N156" s="132" t="s">
        <v>2227</v>
      </c>
    </row>
    <row r="157" spans="1:14">
      <c r="A157" s="166" t="s">
        <v>2094</v>
      </c>
      <c r="B157" s="165" t="s">
        <v>2091</v>
      </c>
      <c r="H157" s="141" t="s">
        <v>2291</v>
      </c>
      <c r="I157" s="141" t="s">
        <v>2291</v>
      </c>
      <c r="J157" s="141" t="s">
        <v>2297</v>
      </c>
      <c r="L157" s="135" t="s">
        <v>2155</v>
      </c>
      <c r="M157" s="132" t="s">
        <v>2240</v>
      </c>
      <c r="N157" s="132" t="s">
        <v>2234</v>
      </c>
    </row>
    <row r="158" spans="1:14">
      <c r="A158" s="166" t="s">
        <v>2093</v>
      </c>
      <c r="B158" s="165" t="s">
        <v>2090</v>
      </c>
      <c r="D158" s="164">
        <v>109</v>
      </c>
      <c r="E158" s="164">
        <v>18</v>
      </c>
      <c r="H158" s="141" t="s">
        <v>2291</v>
      </c>
      <c r="I158" s="141" t="s">
        <v>2297</v>
      </c>
      <c r="J158" s="141" t="s">
        <v>2291</v>
      </c>
      <c r="L158" s="135"/>
      <c r="M158" s="132" t="s">
        <v>2233</v>
      </c>
      <c r="N158" s="132" t="s">
        <v>2227</v>
      </c>
    </row>
    <row r="159" spans="1:14">
      <c r="A159" s="166" t="s">
        <v>2097</v>
      </c>
      <c r="B159" s="165" t="s">
        <v>2099</v>
      </c>
      <c r="H159" s="141" t="s">
        <v>2291</v>
      </c>
      <c r="I159" s="141" t="s">
        <v>2291</v>
      </c>
      <c r="J159" s="141" t="s">
        <v>2297</v>
      </c>
      <c r="L159" s="135" t="s">
        <v>2160</v>
      </c>
      <c r="M159" s="132" t="s">
        <v>2240</v>
      </c>
      <c r="N159" s="132" t="s">
        <v>2234</v>
      </c>
    </row>
    <row r="160" spans="1:14">
      <c r="A160" s="166" t="s">
        <v>2096</v>
      </c>
      <c r="B160" s="165" t="s">
        <v>2098</v>
      </c>
      <c r="H160" s="141" t="s">
        <v>2291</v>
      </c>
      <c r="I160" s="141" t="s">
        <v>2297</v>
      </c>
      <c r="J160" s="141" t="s">
        <v>2291</v>
      </c>
      <c r="L160" s="135"/>
      <c r="M160" s="132" t="s">
        <v>2226</v>
      </c>
      <c r="N160" s="132" t="s">
        <v>2227</v>
      </c>
    </row>
    <row r="161" spans="1:14" ht="14.5" thickBot="1">
      <c r="A161" s="166" t="s">
        <v>2225</v>
      </c>
      <c r="B161" s="157"/>
      <c r="H161" s="141" t="s">
        <v>2291</v>
      </c>
      <c r="I161" s="141" t="s">
        <v>2291</v>
      </c>
      <c r="J161" s="141" t="s">
        <v>2291</v>
      </c>
      <c r="L161" s="135" t="s">
        <v>2086</v>
      </c>
      <c r="M161" s="132" t="s">
        <v>2232</v>
      </c>
      <c r="N161" s="132" t="s">
        <v>2227</v>
      </c>
    </row>
    <row r="162" spans="1:14">
      <c r="A162" s="143" t="s">
        <v>1510</v>
      </c>
      <c r="B162" s="157" t="s">
        <v>1498</v>
      </c>
      <c r="H162" s="141" t="s">
        <v>2287</v>
      </c>
      <c r="I162" s="141" t="s">
        <v>2287</v>
      </c>
      <c r="J162" s="141" t="s">
        <v>2287</v>
      </c>
      <c r="L162" s="135"/>
      <c r="M162" s="132" t="s">
        <v>2238</v>
      </c>
      <c r="N162" s="132" t="s">
        <v>2239</v>
      </c>
    </row>
    <row r="163" spans="1:14">
      <c r="A163" s="144" t="s">
        <v>1511</v>
      </c>
      <c r="B163" s="157" t="s">
        <v>1497</v>
      </c>
      <c r="H163" s="141" t="s">
        <v>2287</v>
      </c>
      <c r="I163" s="141" t="s">
        <v>2287</v>
      </c>
      <c r="J163" s="141" t="s">
        <v>2287</v>
      </c>
      <c r="L163" s="135"/>
      <c r="M163" s="132" t="s">
        <v>2249</v>
      </c>
      <c r="N163" s="132" t="s">
        <v>2239</v>
      </c>
    </row>
    <row r="164" spans="1:14">
      <c r="A164" s="144" t="s">
        <v>2279</v>
      </c>
      <c r="B164" s="157" t="s">
        <v>1815</v>
      </c>
      <c r="H164" s="141" t="s">
        <v>2291</v>
      </c>
      <c r="I164" s="141" t="s">
        <v>2287</v>
      </c>
      <c r="J164" s="141" t="s">
        <v>2287</v>
      </c>
      <c r="L164" s="135" t="s">
        <v>2087</v>
      </c>
      <c r="M164" s="132" t="s">
        <v>2232</v>
      </c>
      <c r="N164" s="132" t="s">
        <v>2227</v>
      </c>
    </row>
    <row r="165" spans="1:14" ht="14.5" thickBot="1">
      <c r="A165" s="149" t="s">
        <v>2307</v>
      </c>
      <c r="B165" s="157" t="s">
        <v>2308</v>
      </c>
      <c r="H165" s="141" t="s">
        <v>2291</v>
      </c>
      <c r="I165" s="141" t="s">
        <v>2287</v>
      </c>
      <c r="J165" s="141" t="s">
        <v>2291</v>
      </c>
      <c r="L165" s="135" t="s">
        <v>2087</v>
      </c>
      <c r="M165" s="132" t="s">
        <v>2232</v>
      </c>
      <c r="N165" s="132" t="s">
        <v>2227</v>
      </c>
    </row>
    <row r="166" spans="1:14">
      <c r="A166" s="143" t="s">
        <v>1512</v>
      </c>
      <c r="B166" s="157" t="s">
        <v>2423</v>
      </c>
      <c r="H166" s="141" t="s">
        <v>2296</v>
      </c>
      <c r="I166" s="141" t="s">
        <v>2296</v>
      </c>
      <c r="J166" s="141" t="s">
        <v>2296</v>
      </c>
      <c r="L166" s="135"/>
      <c r="M166" s="132" t="s">
        <v>2238</v>
      </c>
      <c r="N166" s="132" t="s">
        <v>2239</v>
      </c>
    </row>
    <row r="167" spans="1:14" ht="14.5" thickBot="1">
      <c r="A167" s="147" t="s">
        <v>1816</v>
      </c>
      <c r="B167" s="157" t="s">
        <v>2048</v>
      </c>
      <c r="H167" s="141" t="s">
        <v>2296</v>
      </c>
      <c r="I167" s="141" t="s">
        <v>2296</v>
      </c>
      <c r="J167" s="141" t="s">
        <v>2296</v>
      </c>
      <c r="L167" s="135" t="s">
        <v>2158</v>
      </c>
      <c r="M167" s="132" t="s">
        <v>2240</v>
      </c>
      <c r="N167" s="132" t="s">
        <v>2234</v>
      </c>
    </row>
    <row r="168" spans="1:14">
      <c r="A168" s="166" t="s">
        <v>2418</v>
      </c>
      <c r="B168" s="29"/>
      <c r="L168" s="135"/>
      <c r="M168" s="132"/>
      <c r="N168" s="132"/>
    </row>
    <row r="169" spans="1:14">
      <c r="A169" s="169" t="s">
        <v>2421</v>
      </c>
      <c r="B169" s="142" t="s">
        <v>2420</v>
      </c>
      <c r="D169" s="164">
        <v>24</v>
      </c>
      <c r="E169" s="164">
        <v>18</v>
      </c>
      <c r="H169" s="141" t="s">
        <v>2287</v>
      </c>
      <c r="I169" s="141" t="s">
        <v>2287</v>
      </c>
      <c r="J169" s="141" t="s">
        <v>2287</v>
      </c>
      <c r="L169" s="135"/>
      <c r="M169" s="132"/>
      <c r="N169" s="132"/>
    </row>
    <row r="170" spans="1:14">
      <c r="A170" s="169" t="s">
        <v>2427</v>
      </c>
      <c r="B170" s="142" t="s">
        <v>2428</v>
      </c>
      <c r="D170" s="164">
        <v>96</v>
      </c>
      <c r="E170" s="164">
        <v>37</v>
      </c>
      <c r="H170" s="141" t="s">
        <v>2296</v>
      </c>
      <c r="I170" s="141" t="s">
        <v>2296</v>
      </c>
      <c r="J170" s="141" t="s">
        <v>2296</v>
      </c>
      <c r="L170" s="135"/>
      <c r="M170" s="132"/>
      <c r="N170" s="132"/>
    </row>
    <row r="171" spans="1:14">
      <c r="A171" s="169" t="s">
        <v>2457</v>
      </c>
      <c r="B171" s="142" t="s">
        <v>2419</v>
      </c>
      <c r="D171" s="164">
        <v>120</v>
      </c>
      <c r="E171" s="164">
        <v>49</v>
      </c>
      <c r="H171" s="141" t="s">
        <v>2296</v>
      </c>
      <c r="I171" s="141" t="s">
        <v>2296</v>
      </c>
      <c r="J171" s="141" t="s">
        <v>2296</v>
      </c>
      <c r="L171" s="135"/>
      <c r="M171" s="132"/>
      <c r="N171" s="132"/>
    </row>
    <row r="172" spans="1:14">
      <c r="A172" s="170" t="s">
        <v>2422</v>
      </c>
      <c r="B172" s="142" t="s">
        <v>2424</v>
      </c>
      <c r="D172" s="164">
        <v>120</v>
      </c>
      <c r="E172" s="164">
        <v>55</v>
      </c>
      <c r="H172" s="141" t="s">
        <v>2296</v>
      </c>
      <c r="I172" s="141" t="s">
        <v>2296</v>
      </c>
      <c r="J172" s="141" t="s">
        <v>2296</v>
      </c>
      <c r="L172" s="135"/>
      <c r="M172" s="132" t="s">
        <v>2226</v>
      </c>
      <c r="N172" s="132" t="s">
        <v>2227</v>
      </c>
    </row>
    <row r="173" spans="1:14">
      <c r="A173" s="169" t="s">
        <v>2458</v>
      </c>
      <c r="B173" s="142" t="s">
        <v>2425</v>
      </c>
      <c r="D173" s="164">
        <v>144</v>
      </c>
      <c r="E173" s="164">
        <v>82</v>
      </c>
      <c r="H173" s="141" t="s">
        <v>2296</v>
      </c>
      <c r="I173" s="141" t="s">
        <v>2296</v>
      </c>
      <c r="J173" s="141" t="s">
        <v>2296</v>
      </c>
      <c r="L173" s="135"/>
      <c r="M173" s="132" t="s">
        <v>2231</v>
      </c>
      <c r="N173" s="132" t="s">
        <v>2227</v>
      </c>
    </row>
    <row r="174" spans="1:14">
      <c r="A174" s="169" t="s">
        <v>2429</v>
      </c>
      <c r="B174" s="142" t="s">
        <v>2430</v>
      </c>
      <c r="D174" s="164">
        <v>72</v>
      </c>
      <c r="E174" s="164">
        <v>67</v>
      </c>
      <c r="H174" s="141" t="s">
        <v>2296</v>
      </c>
      <c r="I174" s="141" t="s">
        <v>2296</v>
      </c>
      <c r="J174" s="141" t="s">
        <v>2296</v>
      </c>
      <c r="L174" s="135" t="s">
        <v>2154</v>
      </c>
      <c r="M174" s="132" t="s">
        <v>2242</v>
      </c>
      <c r="N174" s="132" t="s">
        <v>2234</v>
      </c>
    </row>
    <row r="175" spans="1:14">
      <c r="A175" s="169" t="s">
        <v>2431</v>
      </c>
      <c r="B175" s="142" t="s">
        <v>2432</v>
      </c>
      <c r="D175" s="164">
        <v>42</v>
      </c>
      <c r="E175" s="164">
        <v>36</v>
      </c>
      <c r="H175" s="141" t="s">
        <v>2296</v>
      </c>
      <c r="I175" s="141" t="s">
        <v>2296</v>
      </c>
      <c r="J175" s="141" t="s">
        <v>2296</v>
      </c>
      <c r="L175" s="135"/>
      <c r="M175" s="132" t="s">
        <v>2232</v>
      </c>
      <c r="N175" s="132" t="s">
        <v>2227</v>
      </c>
    </row>
    <row r="176" spans="1:14">
      <c r="A176" s="169" t="s">
        <v>2433</v>
      </c>
      <c r="B176" s="142" t="s">
        <v>2434</v>
      </c>
      <c r="D176" s="164">
        <v>42</v>
      </c>
      <c r="E176" s="164">
        <v>39</v>
      </c>
      <c r="H176" s="141" t="s">
        <v>2296</v>
      </c>
      <c r="I176" s="141" t="s">
        <v>2296</v>
      </c>
      <c r="J176" s="141" t="s">
        <v>2296</v>
      </c>
      <c r="L176" s="135"/>
      <c r="M176" s="132"/>
      <c r="N176" s="132"/>
    </row>
    <row r="177" spans="1:14">
      <c r="A177" s="169" t="s">
        <v>2435</v>
      </c>
      <c r="B177" s="142" t="s">
        <v>2437</v>
      </c>
      <c r="D177" s="164">
        <v>50</v>
      </c>
      <c r="E177" s="164">
        <v>34</v>
      </c>
      <c r="H177" s="141" t="s">
        <v>2296</v>
      </c>
      <c r="I177" s="141" t="s">
        <v>2296</v>
      </c>
      <c r="J177" s="141" t="s">
        <v>2296</v>
      </c>
      <c r="L177" s="135"/>
      <c r="M177" s="132" t="s">
        <v>2231</v>
      </c>
      <c r="N177" s="132" t="s">
        <v>2227</v>
      </c>
    </row>
    <row r="178" spans="1:14">
      <c r="A178" s="169" t="s">
        <v>2459</v>
      </c>
      <c r="B178" s="142" t="s">
        <v>2441</v>
      </c>
      <c r="D178" s="164">
        <v>188</v>
      </c>
      <c r="E178" s="164">
        <v>51</v>
      </c>
      <c r="H178" s="141" t="s">
        <v>2296</v>
      </c>
      <c r="I178" s="141" t="s">
        <v>2296</v>
      </c>
      <c r="J178" s="141" t="s">
        <v>2296</v>
      </c>
      <c r="L178" s="135" t="s">
        <v>2154</v>
      </c>
      <c r="M178" s="132" t="s">
        <v>2242</v>
      </c>
      <c r="N178" s="132" t="s">
        <v>2234</v>
      </c>
    </row>
    <row r="179" spans="1:14">
      <c r="A179" s="166" t="s">
        <v>2223</v>
      </c>
      <c r="B179" s="157"/>
      <c r="H179" s="141" t="s">
        <v>2291</v>
      </c>
      <c r="I179" s="141" t="s">
        <v>2291</v>
      </c>
      <c r="J179" s="141" t="s">
        <v>2291</v>
      </c>
      <c r="L179" s="135"/>
      <c r="M179" s="132" t="s">
        <v>2231</v>
      </c>
      <c r="N179" s="132" t="s">
        <v>2227</v>
      </c>
    </row>
    <row r="180" spans="1:14">
      <c r="A180" s="166" t="s">
        <v>2649</v>
      </c>
      <c r="B180" s="157" t="s">
        <v>2162</v>
      </c>
      <c r="D180" s="164">
        <v>4668</v>
      </c>
      <c r="H180" s="141" t="s">
        <v>2291</v>
      </c>
      <c r="I180" s="141" t="s">
        <v>2291</v>
      </c>
      <c r="J180" s="141" t="s">
        <v>2296</v>
      </c>
      <c r="L180" s="135" t="s">
        <v>2085</v>
      </c>
      <c r="M180" s="132" t="s">
        <v>2232</v>
      </c>
      <c r="N180" s="132" t="s">
        <v>2227</v>
      </c>
    </row>
    <row r="181" spans="1:14">
      <c r="A181" s="167" t="s">
        <v>2651</v>
      </c>
      <c r="B181" s="157" t="s">
        <v>2650</v>
      </c>
      <c r="D181" s="164">
        <v>2347</v>
      </c>
      <c r="H181" s="141" t="s">
        <v>2291</v>
      </c>
      <c r="I181" s="141" t="s">
        <v>2291</v>
      </c>
      <c r="J181" s="141" t="s">
        <v>2296</v>
      </c>
      <c r="L181" s="135" t="s">
        <v>2085</v>
      </c>
      <c r="M181" s="132" t="s">
        <v>2232</v>
      </c>
      <c r="N181" s="132" t="s">
        <v>2227</v>
      </c>
    </row>
    <row r="182" spans="1:14">
      <c r="A182" s="167" t="s">
        <v>2309</v>
      </c>
      <c r="B182" s="157" t="s">
        <v>2301</v>
      </c>
      <c r="D182" s="164">
        <v>1403</v>
      </c>
      <c r="H182" s="141" t="s">
        <v>2291</v>
      </c>
      <c r="I182" s="141" t="s">
        <v>2291</v>
      </c>
      <c r="J182" s="141" t="s">
        <v>2296</v>
      </c>
      <c r="L182" s="135" t="s">
        <v>2085</v>
      </c>
      <c r="M182" s="132" t="s">
        <v>2232</v>
      </c>
      <c r="N182" s="132" t="s">
        <v>2227</v>
      </c>
    </row>
    <row r="183" spans="1:14">
      <c r="A183" s="167" t="s">
        <v>2302</v>
      </c>
      <c r="B183" s="157" t="s">
        <v>2304</v>
      </c>
      <c r="D183" s="164">
        <v>1298</v>
      </c>
      <c r="H183" s="141" t="s">
        <v>2291</v>
      </c>
      <c r="I183" s="141" t="s">
        <v>2291</v>
      </c>
      <c r="J183" s="141" t="s">
        <v>2296</v>
      </c>
      <c r="L183" s="135" t="s">
        <v>2085</v>
      </c>
      <c r="M183" s="132" t="s">
        <v>2232</v>
      </c>
      <c r="N183" s="132" t="s">
        <v>2227</v>
      </c>
    </row>
    <row r="184" spans="1:14" ht="14.5" thickBot="1">
      <c r="A184" s="167" t="s">
        <v>2310</v>
      </c>
      <c r="B184" s="157" t="s">
        <v>2305</v>
      </c>
      <c r="H184" s="141" t="s">
        <v>2291</v>
      </c>
      <c r="I184" s="141" t="s">
        <v>2291</v>
      </c>
      <c r="J184" s="141" t="s">
        <v>2296</v>
      </c>
      <c r="L184" s="135" t="s">
        <v>2085</v>
      </c>
      <c r="M184" s="132" t="s">
        <v>2232</v>
      </c>
      <c r="N184" s="132" t="s">
        <v>2227</v>
      </c>
    </row>
    <row r="185" spans="1:14">
      <c r="A185" s="146" t="s">
        <v>2154</v>
      </c>
      <c r="B185" s="157" t="s">
        <v>2116</v>
      </c>
      <c r="H185" s="141" t="s">
        <v>2291</v>
      </c>
      <c r="I185" s="141" t="s">
        <v>2291</v>
      </c>
      <c r="J185" s="141" t="s">
        <v>2296</v>
      </c>
      <c r="L185" s="135"/>
      <c r="M185" s="132" t="s">
        <v>2232</v>
      </c>
      <c r="N185" s="132" t="s">
        <v>2227</v>
      </c>
    </row>
    <row r="186" spans="1:14" ht="14.5" thickBot="1">
      <c r="A186" s="147" t="s">
        <v>2163</v>
      </c>
      <c r="B186" s="157" t="s">
        <v>2164</v>
      </c>
      <c r="H186" s="141" t="s">
        <v>2291</v>
      </c>
      <c r="I186" s="141" t="s">
        <v>2291</v>
      </c>
      <c r="J186" s="141" t="s">
        <v>2296</v>
      </c>
      <c r="L186" s="135"/>
      <c r="M186" s="132" t="s">
        <v>2238</v>
      </c>
      <c r="N186" s="132" t="s">
        <v>2239</v>
      </c>
    </row>
    <row r="187" spans="1:14">
      <c r="A187" s="148" t="s">
        <v>2300</v>
      </c>
      <c r="B187" s="157" t="s">
        <v>2320</v>
      </c>
      <c r="H187" s="141" t="s">
        <v>2296</v>
      </c>
      <c r="I187" s="141" t="s">
        <v>2296</v>
      </c>
      <c r="J187" s="141" t="s">
        <v>2296</v>
      </c>
      <c r="L187" s="133"/>
      <c r="M187" s="132"/>
      <c r="N187" s="132"/>
    </row>
    <row r="188" spans="1:14" ht="14.5" thickBot="1">
      <c r="A188" s="150" t="s">
        <v>2299</v>
      </c>
      <c r="B188" s="157" t="s">
        <v>2325</v>
      </c>
      <c r="D188" s="164">
        <v>999</v>
      </c>
      <c r="H188" s="141" t="s">
        <v>2296</v>
      </c>
      <c r="I188" s="141" t="s">
        <v>2296</v>
      </c>
      <c r="J188" s="141" t="s">
        <v>2296</v>
      </c>
      <c r="L188" s="133"/>
      <c r="M188" s="132"/>
      <c r="N188" s="132"/>
    </row>
    <row r="206" spans="1:2">
      <c r="A206" s="142" t="s">
        <v>2293</v>
      </c>
      <c r="B206" s="164"/>
    </row>
    <row r="207" spans="1:2">
      <c r="A207" s="142" t="s">
        <v>2293</v>
      </c>
      <c r="B207" s="164"/>
    </row>
    <row r="208" spans="1:2">
      <c r="A208" s="142" t="s">
        <v>2294</v>
      </c>
      <c r="B208" s="164"/>
    </row>
    <row r="209" spans="1:2">
      <c r="A209" s="142" t="s">
        <v>2295</v>
      </c>
      <c r="B209" s="164"/>
    </row>
    <row r="210" spans="1:2">
      <c r="A210" s="164"/>
      <c r="B210" s="164"/>
    </row>
    <row r="211" spans="1:2">
      <c r="A211" s="152" t="s">
        <v>2336</v>
      </c>
      <c r="B211" s="164"/>
    </row>
    <row r="212" spans="1:2">
      <c r="A212" s="151" t="s">
        <v>2334</v>
      </c>
      <c r="B212" s="151" t="s">
        <v>2335</v>
      </c>
    </row>
    <row r="213" spans="1:2">
      <c r="A213" s="132" t="s">
        <v>2231</v>
      </c>
      <c r="B213" s="132" t="s">
        <v>2227</v>
      </c>
    </row>
    <row r="214" spans="1:2">
      <c r="A214" s="132" t="s">
        <v>2244</v>
      </c>
      <c r="B214" s="132" t="s">
        <v>2227</v>
      </c>
    </row>
    <row r="215" spans="1:2">
      <c r="A215" s="132" t="s">
        <v>2243</v>
      </c>
      <c r="B215" s="132" t="s">
        <v>2227</v>
      </c>
    </row>
    <row r="216" spans="1:2">
      <c r="A216" s="132" t="s">
        <v>2229</v>
      </c>
      <c r="B216" s="132" t="s">
        <v>2227</v>
      </c>
    </row>
    <row r="217" spans="1:2">
      <c r="A217" s="132" t="s">
        <v>2233</v>
      </c>
      <c r="B217" s="132" t="s">
        <v>2227</v>
      </c>
    </row>
    <row r="218" spans="1:2">
      <c r="A218" s="132" t="s">
        <v>2288</v>
      </c>
      <c r="B218" s="132" t="s">
        <v>2239</v>
      </c>
    </row>
    <row r="219" spans="1:2">
      <c r="A219" s="132" t="s">
        <v>2249</v>
      </c>
      <c r="B219" s="132" t="s">
        <v>2239</v>
      </c>
    </row>
    <row r="220" spans="1:2">
      <c r="A220" s="153" t="s">
        <v>2246</v>
      </c>
      <c r="B220" s="153" t="s">
        <v>2245</v>
      </c>
    </row>
    <row r="221" spans="1:2">
      <c r="A221" s="132" t="s">
        <v>2240</v>
      </c>
      <c r="B221" s="132" t="s">
        <v>2234</v>
      </c>
    </row>
    <row r="222" spans="1:2">
      <c r="A222" s="132" t="s">
        <v>2242</v>
      </c>
      <c r="B222" s="132" t="s">
        <v>2234</v>
      </c>
    </row>
    <row r="223" spans="1:2">
      <c r="A223" s="132" t="s">
        <v>2236</v>
      </c>
      <c r="B223" s="132" t="s">
        <v>2234</v>
      </c>
    </row>
    <row r="224" spans="1:2">
      <c r="A224" s="132" t="s">
        <v>2237</v>
      </c>
      <c r="B224" s="132" t="s">
        <v>2234</v>
      </c>
    </row>
    <row r="225" spans="1:2">
      <c r="A225" s="132" t="s">
        <v>2235</v>
      </c>
      <c r="B225" s="132" t="s">
        <v>2234</v>
      </c>
    </row>
    <row r="226" spans="1:2">
      <c r="A226" s="132" t="s">
        <v>2248</v>
      </c>
      <c r="B226" s="132" t="s">
        <v>2234</v>
      </c>
    </row>
    <row r="227" spans="1:2">
      <c r="A227" s="132" t="s">
        <v>2228</v>
      </c>
      <c r="B227" s="132" t="s">
        <v>2227</v>
      </c>
    </row>
    <row r="228" spans="1:2">
      <c r="A228" s="132" t="s">
        <v>2230</v>
      </c>
      <c r="B228" s="132" t="s">
        <v>2227</v>
      </c>
    </row>
    <row r="229" spans="1:2">
      <c r="A229" s="132" t="s">
        <v>2226</v>
      </c>
      <c r="B229" s="132" t="s">
        <v>2227</v>
      </c>
    </row>
    <row r="230" spans="1:2">
      <c r="A230" s="132" t="s">
        <v>2232</v>
      </c>
      <c r="B230" s="132" t="s">
        <v>2227</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2" sqref="C2"/>
    </sheetView>
  </sheetViews>
  <sheetFormatPr defaultRowHeight="14"/>
  <cols>
    <col min="1" max="6" width="4.25" customWidth="1"/>
    <col min="7" max="7" width="9.25" customWidth="1"/>
    <col min="8" max="8" width="9.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S111*-1</f>
        <v>1.4</v>
      </c>
      <c r="V111">
        <f t="shared" ref="V111:V116" si="1">(R111/Q111)</f>
        <v>0.41666666666666669</v>
      </c>
    </row>
    <row r="112" spans="1:22">
      <c r="A112" s="1" t="s">
        <v>198</v>
      </c>
      <c r="Q112">
        <v>1.2</v>
      </c>
      <c r="R112">
        <v>0.5</v>
      </c>
      <c r="S112">
        <f t="shared" si="0"/>
        <v>-1.4</v>
      </c>
      <c r="T112">
        <f t="shared" ref="T112:T116" si="2">S112*-1</f>
        <v>1.4</v>
      </c>
      <c r="V112">
        <f t="shared" si="1"/>
        <v>0.41666666666666669</v>
      </c>
    </row>
    <row r="113" spans="2:22">
      <c r="B113" s="2" t="s">
        <v>199</v>
      </c>
      <c r="Q113">
        <v>180</v>
      </c>
      <c r="R113">
        <v>30</v>
      </c>
      <c r="S113">
        <f t="shared" si="0"/>
        <v>-5</v>
      </c>
      <c r="T113">
        <f t="shared" si="2"/>
        <v>5</v>
      </c>
      <c r="V113">
        <f t="shared" si="1"/>
        <v>0.16666666666666666</v>
      </c>
    </row>
    <row r="114" spans="2:22">
      <c r="G114" s="245" t="s">
        <v>204</v>
      </c>
      <c r="H114" s="245"/>
      <c r="Q114">
        <v>180</v>
      </c>
      <c r="R114">
        <v>200</v>
      </c>
      <c r="S114">
        <f t="shared" si="0"/>
        <v>0.1</v>
      </c>
      <c r="T114">
        <f t="shared" si="2"/>
        <v>-0.1</v>
      </c>
      <c r="V114">
        <f t="shared" si="1"/>
        <v>1.1111111111111112</v>
      </c>
    </row>
    <row r="115" spans="2:22">
      <c r="G115" t="s">
        <v>205</v>
      </c>
      <c r="H115" s="1" t="s">
        <v>200</v>
      </c>
      <c r="Q115">
        <v>170</v>
      </c>
      <c r="R115">
        <v>10</v>
      </c>
      <c r="S115">
        <f t="shared" si="0"/>
        <v>-16</v>
      </c>
      <c r="T115">
        <f t="shared" si="2"/>
        <v>16</v>
      </c>
      <c r="V115">
        <f t="shared" si="1"/>
        <v>5.8823529411764705E-2</v>
      </c>
    </row>
    <row r="116" spans="2:22">
      <c r="G116" t="s">
        <v>205</v>
      </c>
      <c r="H116" s="1" t="s">
        <v>202</v>
      </c>
      <c r="K116" s="1"/>
      <c r="Q116">
        <v>12000</v>
      </c>
      <c r="R116">
        <v>5000</v>
      </c>
      <c r="S116">
        <f t="shared" si="0"/>
        <v>-1.4</v>
      </c>
      <c r="T116">
        <f t="shared" si="2"/>
        <v>1.4</v>
      </c>
      <c r="V116">
        <f t="shared" si="1"/>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1018</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32"/>
  <sheetViews>
    <sheetView topLeftCell="A1513" zoomScaleNormal="100" workbookViewId="0">
      <selection activeCell="C2" sqref="C2"/>
    </sheetView>
  </sheetViews>
  <sheetFormatPr defaultColWidth="9" defaultRowHeight="14"/>
  <cols>
    <col min="1" max="8" width="3.58203125" style="199" customWidth="1"/>
    <col min="9" max="9" width="5.33203125" style="199" customWidth="1"/>
    <col min="10" max="10" width="3.58203125" style="199" customWidth="1"/>
    <col min="11" max="11" width="7" style="199" customWidth="1"/>
    <col min="12" max="12" width="3.58203125" style="199" customWidth="1"/>
    <col min="13" max="13" width="9.25" style="199" customWidth="1"/>
    <col min="14" max="14" width="3.58203125" style="199" customWidth="1"/>
    <col min="15" max="15" width="7.5" style="199" customWidth="1"/>
    <col min="16" max="16" width="6.5" style="199" customWidth="1"/>
    <col min="17" max="17" width="3.58203125" style="199" customWidth="1"/>
    <col min="18" max="18" width="5.83203125" style="199" customWidth="1"/>
    <col min="19" max="19" width="3.33203125" style="199" customWidth="1"/>
    <col min="20" max="20" width="6.25" style="199" customWidth="1"/>
    <col min="21" max="26" width="3.58203125" style="199" customWidth="1"/>
    <col min="27" max="16384" width="9" style="199"/>
  </cols>
  <sheetData>
    <row r="1" spans="1:12">
      <c r="A1" s="203" t="s">
        <v>497</v>
      </c>
    </row>
    <row r="2" spans="1:12">
      <c r="B2" s="199" t="s">
        <v>496</v>
      </c>
    </row>
    <row r="3" spans="1:12">
      <c r="C3" s="199" t="s">
        <v>504</v>
      </c>
    </row>
    <row r="4" spans="1:12">
      <c r="B4" s="210" t="s">
        <v>501</v>
      </c>
    </row>
    <row r="5" spans="1:12">
      <c r="C5" s="199" t="s">
        <v>502</v>
      </c>
    </row>
    <row r="6" spans="1:12">
      <c r="B6" s="199" t="s">
        <v>514</v>
      </c>
    </row>
    <row r="7" spans="1:12">
      <c r="C7" s="199" t="s">
        <v>503</v>
      </c>
    </row>
    <row r="8" spans="1:12">
      <c r="B8" s="199" t="s">
        <v>515</v>
      </c>
    </row>
    <row r="9" spans="1:12">
      <c r="C9" s="199" t="s">
        <v>500</v>
      </c>
    </row>
    <row r="10" spans="1:12">
      <c r="C10" s="199" t="s">
        <v>495</v>
      </c>
      <c r="G10" s="199" t="s">
        <v>498</v>
      </c>
    </row>
    <row r="11" spans="1:12">
      <c r="D11" s="199" t="s">
        <v>506</v>
      </c>
    </row>
    <row r="12" spans="1:12">
      <c r="C12" s="199" t="s">
        <v>505</v>
      </c>
      <c r="G12" s="199" t="s">
        <v>498</v>
      </c>
    </row>
    <row r="13" spans="1:12">
      <c r="D13" s="199" t="s">
        <v>507</v>
      </c>
    </row>
    <row r="14" spans="1:12">
      <c r="C14" s="199" t="s">
        <v>508</v>
      </c>
      <c r="G14" s="199" t="s">
        <v>509</v>
      </c>
    </row>
    <row r="15" spans="1:12">
      <c r="D15" s="199" t="s">
        <v>507</v>
      </c>
      <c r="L15" s="199" t="s">
        <v>516</v>
      </c>
    </row>
    <row r="16" spans="1:12">
      <c r="C16" s="199" t="s">
        <v>510</v>
      </c>
      <c r="G16" s="199" t="s">
        <v>511</v>
      </c>
    </row>
    <row r="17" spans="2:12">
      <c r="D17" s="199" t="s">
        <v>507</v>
      </c>
    </row>
    <row r="18" spans="2:12">
      <c r="C18" s="199" t="s">
        <v>512</v>
      </c>
      <c r="G18" s="199" t="s">
        <v>513</v>
      </c>
    </row>
    <row r="19" spans="2:12">
      <c r="D19" s="199" t="s">
        <v>507</v>
      </c>
    </row>
    <row r="20" spans="2:12">
      <c r="B20" s="199" t="s">
        <v>517</v>
      </c>
    </row>
    <row r="21" spans="2:12">
      <c r="C21" s="199" t="s">
        <v>518</v>
      </c>
    </row>
    <row r="22" spans="2:12">
      <c r="C22" s="199" t="s">
        <v>520</v>
      </c>
      <c r="G22" s="199" t="s">
        <v>519</v>
      </c>
      <c r="L22" s="199" t="s">
        <v>545</v>
      </c>
    </row>
    <row r="23" spans="2:12">
      <c r="D23" s="199" t="s">
        <v>507</v>
      </c>
    </row>
    <row r="24" spans="2:12">
      <c r="B24" s="199" t="s">
        <v>531</v>
      </c>
      <c r="H24" s="199" t="s">
        <v>534</v>
      </c>
    </row>
    <row r="25" spans="2:12">
      <c r="C25" s="199" t="s">
        <v>532</v>
      </c>
    </row>
    <row r="26" spans="2:12">
      <c r="C26" s="199" t="s">
        <v>533</v>
      </c>
    </row>
    <row r="28" spans="2:12">
      <c r="B28" s="211" t="s">
        <v>535</v>
      </c>
      <c r="H28" s="199" t="s">
        <v>536</v>
      </c>
    </row>
    <row r="29" spans="2:12">
      <c r="C29" s="199" t="s">
        <v>532</v>
      </c>
    </row>
    <row r="30" spans="2:12">
      <c r="C30" s="199" t="s">
        <v>537</v>
      </c>
    </row>
    <row r="32" spans="2:12">
      <c r="B32" s="211" t="s">
        <v>560</v>
      </c>
      <c r="H32" s="199" t="s">
        <v>550</v>
      </c>
    </row>
    <row r="33" spans="1:20">
      <c r="C33" s="199" t="s">
        <v>532</v>
      </c>
    </row>
    <row r="34" spans="1:20">
      <c r="C34" s="199" t="s">
        <v>537</v>
      </c>
    </row>
    <row r="36" spans="1:20">
      <c r="A36" s="203" t="s">
        <v>497</v>
      </c>
    </row>
    <row r="37" spans="1:20">
      <c r="B37" s="199" t="s">
        <v>551</v>
      </c>
    </row>
    <row r="38" spans="1:20">
      <c r="B38" s="199" t="s">
        <v>552</v>
      </c>
    </row>
    <row r="40" spans="1:20">
      <c r="B40" s="204" t="s">
        <v>539</v>
      </c>
    </row>
    <row r="41" spans="1:20">
      <c r="B41" s="204"/>
      <c r="C41" s="204" t="s">
        <v>543</v>
      </c>
      <c r="G41" s="204" t="s">
        <v>544</v>
      </c>
      <c r="K41" s="204" t="s">
        <v>546</v>
      </c>
    </row>
    <row r="43" spans="1:20">
      <c r="C43" s="204" t="s">
        <v>540</v>
      </c>
      <c r="G43" s="199" t="s">
        <v>541</v>
      </c>
      <c r="K43" s="204" t="s">
        <v>547</v>
      </c>
    </row>
    <row r="45" spans="1:20">
      <c r="C45" s="211" t="s">
        <v>542</v>
      </c>
      <c r="G45" s="199" t="s">
        <v>535</v>
      </c>
      <c r="K45" s="199" t="s">
        <v>548</v>
      </c>
    </row>
    <row r="46" spans="1:20">
      <c r="T46" s="199" t="s">
        <v>553</v>
      </c>
    </row>
    <row r="47" spans="1:20">
      <c r="C47" s="211" t="s">
        <v>549</v>
      </c>
      <c r="G47" s="199" t="s">
        <v>538</v>
      </c>
      <c r="K47" s="199" t="s">
        <v>563</v>
      </c>
    </row>
    <row r="49" spans="1:16">
      <c r="A49" s="203" t="s">
        <v>554</v>
      </c>
    </row>
    <row r="50" spans="1:16">
      <c r="B50" s="199" t="s">
        <v>556</v>
      </c>
      <c r="H50" s="199" t="s">
        <v>557</v>
      </c>
    </row>
    <row r="51" spans="1:16">
      <c r="C51" s="199" t="s">
        <v>561</v>
      </c>
    </row>
    <row r="53" spans="1:16">
      <c r="B53" s="199" t="s">
        <v>558</v>
      </c>
      <c r="H53" s="199" t="s">
        <v>559</v>
      </c>
    </row>
    <row r="55" spans="1:16">
      <c r="C55" s="204" t="s">
        <v>562</v>
      </c>
      <c r="G55" s="199" t="s">
        <v>555</v>
      </c>
      <c r="K55" s="199" t="s">
        <v>564</v>
      </c>
      <c r="P55" s="199" t="s">
        <v>567</v>
      </c>
    </row>
    <row r="57" spans="1:16">
      <c r="C57" s="204" t="s">
        <v>565</v>
      </c>
      <c r="G57" s="199" t="s">
        <v>558</v>
      </c>
      <c r="K57" s="199" t="s">
        <v>566</v>
      </c>
      <c r="P57" s="199" t="s">
        <v>567</v>
      </c>
    </row>
    <row r="59" spans="1:16">
      <c r="B59" s="199" t="s">
        <v>568</v>
      </c>
    </row>
    <row r="60" spans="1:16">
      <c r="B60" s="212" t="s">
        <v>569</v>
      </c>
    </row>
    <row r="62" spans="1:16">
      <c r="B62" s="213" t="s">
        <v>570</v>
      </c>
    </row>
    <row r="63" spans="1:16">
      <c r="C63" s="204" t="s">
        <v>586</v>
      </c>
    </row>
    <row r="64" spans="1:16">
      <c r="B64" s="214" t="s">
        <v>571</v>
      </c>
    </row>
    <row r="65" spans="2:16">
      <c r="C65" s="199" t="s">
        <v>753</v>
      </c>
      <c r="P65" s="199" t="s">
        <v>573</v>
      </c>
    </row>
    <row r="66" spans="2:16">
      <c r="C66" s="199" t="s">
        <v>754</v>
      </c>
      <c r="P66" s="199" t="s">
        <v>572</v>
      </c>
    </row>
    <row r="68" spans="2:16">
      <c r="C68" s="199" t="s">
        <v>574</v>
      </c>
      <c r="P68" s="199" t="s">
        <v>576</v>
      </c>
    </row>
    <row r="69" spans="2:16">
      <c r="C69" s="199" t="s">
        <v>575</v>
      </c>
      <c r="P69" s="201" t="s">
        <v>577</v>
      </c>
    </row>
    <row r="70" spans="2:16">
      <c r="P70" s="201" t="s">
        <v>578</v>
      </c>
    </row>
    <row r="71" spans="2:16">
      <c r="B71" s="213" t="s">
        <v>579</v>
      </c>
    </row>
    <row r="72" spans="2:16">
      <c r="C72" s="204" t="s">
        <v>586</v>
      </c>
    </row>
    <row r="73" spans="2:16">
      <c r="B73" s="213" t="s">
        <v>580</v>
      </c>
    </row>
    <row r="74" spans="2:16">
      <c r="C74" s="199" t="s">
        <v>815</v>
      </c>
    </row>
    <row r="75" spans="2:16">
      <c r="B75" s="214" t="s">
        <v>581</v>
      </c>
    </row>
    <row r="76" spans="2:16">
      <c r="C76" s="204" t="s">
        <v>587</v>
      </c>
    </row>
    <row r="77" spans="2:16">
      <c r="B77" s="213" t="s">
        <v>582</v>
      </c>
    </row>
    <row r="78" spans="2:16">
      <c r="C78" s="199" t="s">
        <v>814</v>
      </c>
    </row>
    <row r="80" spans="2:16">
      <c r="B80" s="214" t="s">
        <v>583</v>
      </c>
    </row>
    <row r="82" spans="1:3">
      <c r="B82" s="214" t="s">
        <v>584</v>
      </c>
    </row>
    <row r="83" spans="1:3">
      <c r="C83" s="204" t="s">
        <v>588</v>
      </c>
    </row>
    <row r="84" spans="1:3">
      <c r="B84" s="213" t="s">
        <v>585</v>
      </c>
    </row>
    <row r="85" spans="1:3">
      <c r="C85" s="204" t="s">
        <v>589</v>
      </c>
    </row>
    <row r="86" spans="1:3">
      <c r="C86" s="204"/>
    </row>
    <row r="87" spans="1:3">
      <c r="B87" s="214" t="s">
        <v>632</v>
      </c>
    </row>
    <row r="88" spans="1:3">
      <c r="C88" s="204" t="s">
        <v>633</v>
      </c>
    </row>
    <row r="89" spans="1:3">
      <c r="A89" s="203" t="s">
        <v>630</v>
      </c>
    </row>
    <row r="90" spans="1:3">
      <c r="B90" s="204" t="s">
        <v>631</v>
      </c>
    </row>
    <row r="92" spans="1:3">
      <c r="A92" s="203" t="s">
        <v>799</v>
      </c>
    </row>
    <row r="93" spans="1:3">
      <c r="B93" s="204" t="s">
        <v>800</v>
      </c>
    </row>
    <row r="94" spans="1:3">
      <c r="B94" s="199" t="s">
        <v>801</v>
      </c>
    </row>
    <row r="96" spans="1:3">
      <c r="B96" s="166" t="s">
        <v>249</v>
      </c>
    </row>
    <row r="98" spans="1:3">
      <c r="A98" s="203" t="s">
        <v>807</v>
      </c>
    </row>
    <row r="99" spans="1:3">
      <c r="B99" s="204" t="s">
        <v>808</v>
      </c>
    </row>
    <row r="100" spans="1:3">
      <c r="B100" s="199" t="s">
        <v>809</v>
      </c>
    </row>
    <row r="102" spans="1:3">
      <c r="A102" s="203" t="s">
        <v>810</v>
      </c>
    </row>
    <row r="103" spans="1:3">
      <c r="B103" s="214" t="s">
        <v>811</v>
      </c>
    </row>
    <row r="104" spans="1:3">
      <c r="C104" s="204" t="s">
        <v>812</v>
      </c>
    </row>
    <row r="105" spans="1:3">
      <c r="C105" s="204" t="s">
        <v>813</v>
      </c>
    </row>
    <row r="107" spans="1:3">
      <c r="B107" s="204" t="s">
        <v>816</v>
      </c>
    </row>
    <row r="108" spans="1:3">
      <c r="C108" s="204" t="s">
        <v>817</v>
      </c>
    </row>
    <row r="111" spans="1:3">
      <c r="B111" s="204" t="s">
        <v>818</v>
      </c>
    </row>
    <row r="113" spans="1:4">
      <c r="A113" s="203" t="s">
        <v>877</v>
      </c>
    </row>
    <row r="114" spans="1:4">
      <c r="B114" s="199" t="s">
        <v>878</v>
      </c>
    </row>
    <row r="116" spans="1:4">
      <c r="A116" s="203" t="s">
        <v>879</v>
      </c>
    </row>
    <row r="119" spans="1:4">
      <c r="A119" s="203" t="s">
        <v>914</v>
      </c>
    </row>
    <row r="120" spans="1:4">
      <c r="B120" s="213" t="s">
        <v>915</v>
      </c>
      <c r="D120" s="204"/>
    </row>
    <row r="121" spans="1:4">
      <c r="C121" s="199" t="s">
        <v>916</v>
      </c>
    </row>
    <row r="122" spans="1:4">
      <c r="B122" s="199" t="s">
        <v>917</v>
      </c>
    </row>
    <row r="123" spans="1:4">
      <c r="B123" s="199" t="s">
        <v>918</v>
      </c>
    </row>
    <row r="125" spans="1:4">
      <c r="A125" s="203" t="s">
        <v>919</v>
      </c>
    </row>
    <row r="126" spans="1:4">
      <c r="B126" s="204" t="s">
        <v>922</v>
      </c>
    </row>
    <row r="127" spans="1:4">
      <c r="C127" s="199" t="s">
        <v>921</v>
      </c>
    </row>
    <row r="128" spans="1:4">
      <c r="C128" s="199" t="s">
        <v>920</v>
      </c>
    </row>
    <row r="129" spans="1:3">
      <c r="B129" s="199" t="s">
        <v>956</v>
      </c>
    </row>
    <row r="130" spans="1:3">
      <c r="B130" s="199" t="s">
        <v>955</v>
      </c>
    </row>
    <row r="132" spans="1:3">
      <c r="A132" s="203" t="s">
        <v>966</v>
      </c>
    </row>
    <row r="133" spans="1:3">
      <c r="A133" s="203"/>
      <c r="B133" s="215" t="s">
        <v>973</v>
      </c>
    </row>
    <row r="134" spans="1:3">
      <c r="A134" s="203"/>
      <c r="B134" s="204" t="s">
        <v>971</v>
      </c>
    </row>
    <row r="135" spans="1:3">
      <c r="A135" s="203"/>
      <c r="C135" s="199" t="s">
        <v>972</v>
      </c>
    </row>
    <row r="136" spans="1:3">
      <c r="A136" s="203"/>
    </row>
    <row r="137" spans="1:3">
      <c r="B137" s="204" t="s">
        <v>977</v>
      </c>
    </row>
    <row r="138" spans="1:3">
      <c r="B138" s="204"/>
      <c r="C138" s="204" t="s">
        <v>978</v>
      </c>
    </row>
    <row r="139" spans="1:3">
      <c r="B139" s="204" t="s">
        <v>967</v>
      </c>
    </row>
    <row r="140" spans="1:3">
      <c r="C140" s="199" t="s">
        <v>968</v>
      </c>
    </row>
    <row r="141" spans="1:3">
      <c r="C141" s="204" t="s">
        <v>970</v>
      </c>
    </row>
    <row r="142" spans="1:3">
      <c r="B142" s="204" t="s">
        <v>969</v>
      </c>
    </row>
    <row r="144" spans="1:3">
      <c r="B144" s="216" t="s">
        <v>974</v>
      </c>
    </row>
    <row r="145" spans="1:3">
      <c r="C145" s="199" t="s">
        <v>984</v>
      </c>
    </row>
    <row r="147" spans="1:3">
      <c r="A147" s="203" t="s">
        <v>983</v>
      </c>
    </row>
    <row r="148" spans="1:3">
      <c r="B148" s="210" t="s">
        <v>985</v>
      </c>
    </row>
    <row r="149" spans="1:3">
      <c r="C149" s="204" t="s">
        <v>986</v>
      </c>
    </row>
    <row r="151" spans="1:3">
      <c r="A151" s="203" t="s">
        <v>987</v>
      </c>
    </row>
    <row r="152" spans="1:3">
      <c r="B152" s="214" t="s">
        <v>988</v>
      </c>
    </row>
    <row r="154" spans="1:3">
      <c r="A154" s="203" t="s">
        <v>987</v>
      </c>
    </row>
    <row r="155" spans="1:3">
      <c r="B155" s="213" t="s">
        <v>992</v>
      </c>
    </row>
    <row r="156" spans="1:3">
      <c r="B156" s="213" t="s">
        <v>989</v>
      </c>
    </row>
    <row r="157" spans="1:3">
      <c r="B157" s="213" t="s">
        <v>990</v>
      </c>
    </row>
    <row r="158" spans="1:3">
      <c r="C158" s="217" t="s">
        <v>994</v>
      </c>
    </row>
    <row r="159" spans="1:3">
      <c r="C159" s="204" t="s">
        <v>993</v>
      </c>
    </row>
    <row r="160" spans="1:3">
      <c r="B160" s="199" t="s">
        <v>991</v>
      </c>
    </row>
    <row r="162" spans="1:5">
      <c r="A162" s="203" t="s">
        <v>995</v>
      </c>
    </row>
    <row r="163" spans="1:5">
      <c r="B163" s="199" t="s">
        <v>996</v>
      </c>
    </row>
    <row r="164" spans="1:5">
      <c r="B164" s="199" t="s">
        <v>997</v>
      </c>
    </row>
    <row r="166" spans="1:5">
      <c r="A166" s="203" t="s">
        <v>998</v>
      </c>
    </row>
    <row r="167" spans="1:5">
      <c r="B167" s="204" t="s">
        <v>999</v>
      </c>
    </row>
    <row r="168" spans="1:5">
      <c r="C168" s="199" t="s">
        <v>1000</v>
      </c>
    </row>
    <row r="169" spans="1:5">
      <c r="C169" s="199" t="s">
        <v>1001</v>
      </c>
    </row>
    <row r="170" spans="1:5">
      <c r="B170" s="218" t="s">
        <v>1002</v>
      </c>
    </row>
    <row r="171" spans="1:5">
      <c r="C171" s="204" t="s">
        <v>1003</v>
      </c>
    </row>
    <row r="172" spans="1:5">
      <c r="D172" s="204" t="s">
        <v>1004</v>
      </c>
    </row>
    <row r="173" spans="1:5">
      <c r="D173" s="204" t="s">
        <v>1005</v>
      </c>
    </row>
    <row r="174" spans="1:5">
      <c r="D174" s="204" t="s">
        <v>1006</v>
      </c>
    </row>
    <row r="175" spans="1:5">
      <c r="E175" s="204" t="s">
        <v>1007</v>
      </c>
    </row>
    <row r="176" spans="1:5">
      <c r="C176" s="204" t="s">
        <v>1009</v>
      </c>
      <c r="E176" s="204"/>
    </row>
    <row r="177" spans="1:5">
      <c r="D177" s="204" t="s">
        <v>1010</v>
      </c>
      <c r="E177" s="204"/>
    </row>
    <row r="178" spans="1:5">
      <c r="B178" s="204" t="s">
        <v>1008</v>
      </c>
    </row>
    <row r="180" spans="1:5">
      <c r="A180" s="203" t="s">
        <v>1011</v>
      </c>
      <c r="B180" s="204"/>
    </row>
    <row r="181" spans="1:5">
      <c r="B181" s="204" t="s">
        <v>1012</v>
      </c>
    </row>
    <row r="183" spans="1:5">
      <c r="A183" s="203" t="s">
        <v>1019</v>
      </c>
    </row>
    <row r="184" spans="1:5">
      <c r="B184" s="204" t="s">
        <v>1020</v>
      </c>
    </row>
    <row r="186" spans="1:5">
      <c r="B186" s="204" t="s">
        <v>1021</v>
      </c>
    </row>
    <row r="188" spans="1:5">
      <c r="A188" s="203" t="s">
        <v>1097</v>
      </c>
    </row>
    <row r="189" spans="1:5">
      <c r="B189" s="219" t="s">
        <v>1098</v>
      </c>
    </row>
    <row r="191" spans="1:5">
      <c r="B191" s="220" t="s">
        <v>1099</v>
      </c>
    </row>
    <row r="193" spans="1:3">
      <c r="B193" s="221" t="s">
        <v>1391</v>
      </c>
    </row>
    <row r="195" spans="1:3">
      <c r="B195" s="220" t="s">
        <v>1100</v>
      </c>
    </row>
    <row r="197" spans="1:3">
      <c r="A197" s="203" t="s">
        <v>1356</v>
      </c>
    </row>
    <row r="198" spans="1:3">
      <c r="B198" s="218" t="s">
        <v>1359</v>
      </c>
    </row>
    <row r="199" spans="1:3">
      <c r="B199" s="204" t="s">
        <v>1357</v>
      </c>
    </row>
    <row r="200" spans="1:3">
      <c r="C200" s="199" t="s">
        <v>1358</v>
      </c>
    </row>
    <row r="202" spans="1:3">
      <c r="A202" s="203" t="s">
        <v>1368</v>
      </c>
    </row>
    <row r="203" spans="1:3">
      <c r="B203" s="218" t="s">
        <v>1369</v>
      </c>
    </row>
    <row r="204" spans="1:3">
      <c r="C204" s="199" t="s">
        <v>1370</v>
      </c>
    </row>
    <row r="206" spans="1:3">
      <c r="A206" s="203" t="s">
        <v>1384</v>
      </c>
    </row>
    <row r="207" spans="1:3">
      <c r="B207" s="219" t="s">
        <v>1386</v>
      </c>
    </row>
    <row r="208" spans="1:3">
      <c r="B208" s="219" t="s">
        <v>1387</v>
      </c>
    </row>
    <row r="209" spans="1:2">
      <c r="B209" s="219" t="s">
        <v>1388</v>
      </c>
    </row>
    <row r="210" spans="1:2">
      <c r="B210" s="220" t="s">
        <v>1389</v>
      </c>
    </row>
    <row r="211" spans="1:2">
      <c r="B211" s="220" t="s">
        <v>1390</v>
      </c>
    </row>
    <row r="212" spans="1:2">
      <c r="B212" s="220" t="s">
        <v>1385</v>
      </c>
    </row>
    <row r="213" spans="1:2">
      <c r="B213" s="219" t="s">
        <v>1392</v>
      </c>
    </row>
    <row r="214" spans="1:2">
      <c r="B214" s="219" t="s">
        <v>1393</v>
      </c>
    </row>
    <row r="216" spans="1:2">
      <c r="A216" s="203" t="s">
        <v>1396</v>
      </c>
    </row>
    <row r="217" spans="1:2">
      <c r="B217" s="199" t="s">
        <v>1397</v>
      </c>
    </row>
    <row r="219" spans="1:2">
      <c r="A219" s="203" t="s">
        <v>1449</v>
      </c>
    </row>
    <row r="220" spans="1:2">
      <c r="B220" s="199" t="s">
        <v>1446</v>
      </c>
    </row>
    <row r="221" spans="1:2">
      <c r="B221" s="199" t="s">
        <v>1447</v>
      </c>
    </row>
    <row r="222" spans="1:2">
      <c r="B222" s="199" t="s">
        <v>1448</v>
      </c>
    </row>
    <row r="223" spans="1:2">
      <c r="B223" s="210" t="s">
        <v>1450</v>
      </c>
    </row>
    <row r="225" spans="1:4">
      <c r="B225" s="204" t="s">
        <v>1451</v>
      </c>
    </row>
    <row r="226" spans="1:4">
      <c r="B226" s="204" t="s">
        <v>1452</v>
      </c>
    </row>
    <row r="227" spans="1:4">
      <c r="B227" s="204" t="s">
        <v>1453</v>
      </c>
    </row>
    <row r="228" spans="1:4">
      <c r="C228" s="204" t="s">
        <v>1454</v>
      </c>
    </row>
    <row r="230" spans="1:4">
      <c r="B230" s="218" t="s">
        <v>1475</v>
      </c>
    </row>
    <row r="232" spans="1:4">
      <c r="B232" s="218" t="s">
        <v>1476</v>
      </c>
    </row>
    <row r="234" spans="1:4">
      <c r="B234" s="218" t="s">
        <v>1487</v>
      </c>
    </row>
    <row r="235" spans="1:4">
      <c r="C235" s="204" t="s">
        <v>1488</v>
      </c>
    </row>
    <row r="236" spans="1:4">
      <c r="D236" s="204" t="s">
        <v>1489</v>
      </c>
    </row>
    <row r="238" spans="1:4">
      <c r="A238" s="203" t="s">
        <v>1514</v>
      </c>
    </row>
    <row r="239" spans="1:4">
      <c r="B239" s="199" t="s">
        <v>1515</v>
      </c>
    </row>
    <row r="240" spans="1:4">
      <c r="C240" s="204" t="s">
        <v>1516</v>
      </c>
    </row>
    <row r="241" spans="2:11">
      <c r="C241" s="199" t="s">
        <v>1517</v>
      </c>
    </row>
    <row r="242" spans="2:11">
      <c r="C242" s="199" t="s">
        <v>1518</v>
      </c>
    </row>
    <row r="244" spans="2:11">
      <c r="B244" s="218" t="s">
        <v>1519</v>
      </c>
    </row>
    <row r="246" spans="2:11">
      <c r="B246" s="204" t="s">
        <v>1536</v>
      </c>
    </row>
    <row r="247" spans="2:11">
      <c r="B247" s="204" t="s">
        <v>1537</v>
      </c>
    </row>
    <row r="248" spans="2:11">
      <c r="B248" s="210" t="s">
        <v>1538</v>
      </c>
    </row>
    <row r="250" spans="2:11">
      <c r="B250" s="199" t="s">
        <v>1539</v>
      </c>
    </row>
    <row r="251" spans="2:11">
      <c r="B251" s="199" t="s">
        <v>1540</v>
      </c>
    </row>
    <row r="253" spans="2:11">
      <c r="B253" s="204" t="s">
        <v>1541</v>
      </c>
      <c r="E253" s="204" t="s">
        <v>1544</v>
      </c>
      <c r="H253" s="204" t="s">
        <v>1547</v>
      </c>
      <c r="K253" s="204" t="s">
        <v>1550</v>
      </c>
    </row>
    <row r="254" spans="2:11">
      <c r="C254" s="199" t="s">
        <v>1542</v>
      </c>
      <c r="E254" s="199" t="s">
        <v>1545</v>
      </c>
      <c r="H254" s="199" t="s">
        <v>1548</v>
      </c>
      <c r="K254" s="199" t="s">
        <v>1551</v>
      </c>
    </row>
    <row r="255" spans="2:11">
      <c r="C255" s="199" t="s">
        <v>1543</v>
      </c>
      <c r="E255" s="199" t="s">
        <v>1546</v>
      </c>
      <c r="H255" s="199" t="s">
        <v>1549</v>
      </c>
      <c r="K255" s="199" t="s">
        <v>1552</v>
      </c>
    </row>
    <row r="257" spans="2:11">
      <c r="B257" s="204" t="s">
        <v>1553</v>
      </c>
      <c r="E257" s="204" t="s">
        <v>1544</v>
      </c>
      <c r="H257" s="204" t="s">
        <v>1547</v>
      </c>
      <c r="K257" s="204" t="s">
        <v>1550</v>
      </c>
    </row>
    <row r="258" spans="2:11">
      <c r="C258" s="199" t="s">
        <v>1542</v>
      </c>
      <c r="E258" s="199" t="s">
        <v>1554</v>
      </c>
      <c r="H258" s="199" t="s">
        <v>1556</v>
      </c>
      <c r="K258" s="199" t="s">
        <v>1558</v>
      </c>
    </row>
    <row r="259" spans="2:11">
      <c r="C259" s="199" t="s">
        <v>1543</v>
      </c>
      <c r="E259" s="199" t="s">
        <v>1555</v>
      </c>
      <c r="H259" s="199" t="s">
        <v>1557</v>
      </c>
      <c r="K259" s="199" t="s">
        <v>1559</v>
      </c>
    </row>
    <row r="261" spans="2:11">
      <c r="B261" s="40" t="s">
        <v>1560</v>
      </c>
    </row>
    <row r="262" spans="2:11">
      <c r="C262" s="204" t="s">
        <v>1561</v>
      </c>
    </row>
    <row r="264" spans="2:11">
      <c r="B264" s="218" t="s">
        <v>1563</v>
      </c>
    </row>
    <row r="265" spans="2:11">
      <c r="C265" s="199" t="s">
        <v>1562</v>
      </c>
    </row>
    <row r="267" spans="2:11">
      <c r="B267" s="204" t="s">
        <v>1564</v>
      </c>
    </row>
    <row r="269" spans="2:11">
      <c r="B269" s="204" t="s">
        <v>1567</v>
      </c>
    </row>
    <row r="270" spans="2:11">
      <c r="C270" s="204" t="s">
        <v>1565</v>
      </c>
    </row>
    <row r="271" spans="2:11">
      <c r="C271" s="204" t="s">
        <v>1566</v>
      </c>
    </row>
    <row r="273" spans="1:3">
      <c r="B273" s="218" t="s">
        <v>1617</v>
      </c>
    </row>
    <row r="275" spans="1:3">
      <c r="A275" s="203" t="s">
        <v>1803</v>
      </c>
    </row>
    <row r="276" spans="1:3">
      <c r="B276" s="204" t="s">
        <v>1804</v>
      </c>
    </row>
    <row r="277" spans="1:3">
      <c r="C277" s="199" t="s">
        <v>1806</v>
      </c>
    </row>
    <row r="278" spans="1:3">
      <c r="C278" s="204" t="s">
        <v>1805</v>
      </c>
    </row>
    <row r="280" spans="1:3">
      <c r="B280" s="222" t="s">
        <v>1807</v>
      </c>
    </row>
    <row r="282" spans="1:3">
      <c r="A282" s="203" t="s">
        <v>1821</v>
      </c>
    </row>
    <row r="283" spans="1:3">
      <c r="B283" s="199" t="s">
        <v>1822</v>
      </c>
    </row>
    <row r="284" spans="1:3">
      <c r="B284" s="199" t="s">
        <v>1823</v>
      </c>
    </row>
    <row r="286" spans="1:3">
      <c r="B286" s="199" t="s">
        <v>1824</v>
      </c>
    </row>
    <row r="288" spans="1:3">
      <c r="B288" s="222" t="s">
        <v>2017</v>
      </c>
    </row>
    <row r="290" spans="1:5">
      <c r="A290" s="203" t="s">
        <v>2029</v>
      </c>
    </row>
    <row r="291" spans="1:5">
      <c r="B291" s="166" t="s">
        <v>2030</v>
      </c>
    </row>
    <row r="292" spans="1:5">
      <c r="B292" s="204" t="s">
        <v>2031</v>
      </c>
    </row>
    <row r="293" spans="1:5">
      <c r="C293" s="199" t="s">
        <v>2032</v>
      </c>
    </row>
    <row r="294" spans="1:5">
      <c r="C294" s="199" t="s">
        <v>2033</v>
      </c>
    </row>
    <row r="296" spans="1:5">
      <c r="A296" s="203" t="s">
        <v>2069</v>
      </c>
    </row>
    <row r="297" spans="1:5">
      <c r="B297" s="214" t="s">
        <v>2034</v>
      </c>
    </row>
    <row r="298" spans="1:5">
      <c r="C298" s="204" t="s">
        <v>2064</v>
      </c>
    </row>
    <row r="299" spans="1:5">
      <c r="D299" s="199" t="s">
        <v>2065</v>
      </c>
    </row>
    <row r="300" spans="1:5">
      <c r="D300" s="204" t="s">
        <v>2066</v>
      </c>
    </row>
    <row r="301" spans="1:5">
      <c r="D301" s="204" t="s">
        <v>2067</v>
      </c>
    </row>
    <row r="302" spans="1:5">
      <c r="E302" s="204" t="s">
        <v>2068</v>
      </c>
    </row>
    <row r="304" spans="1:5">
      <c r="A304" s="203" t="s">
        <v>2069</v>
      </c>
    </row>
    <row r="305" spans="1:5">
      <c r="B305" s="214" t="s">
        <v>2072</v>
      </c>
    </row>
    <row r="306" spans="1:5">
      <c r="B306" s="204"/>
      <c r="C306" s="204" t="s">
        <v>2064</v>
      </c>
    </row>
    <row r="307" spans="1:5">
      <c r="B307" s="204"/>
      <c r="C307" s="204"/>
      <c r="D307" s="199" t="s">
        <v>2088</v>
      </c>
    </row>
    <row r="308" spans="1:5">
      <c r="B308" s="204" t="s">
        <v>2073</v>
      </c>
    </row>
    <row r="309" spans="1:5">
      <c r="B309" s="204"/>
      <c r="C309" s="199" t="s">
        <v>2078</v>
      </c>
    </row>
    <row r="310" spans="1:5">
      <c r="C310" s="214" t="s">
        <v>2070</v>
      </c>
    </row>
    <row r="311" spans="1:5">
      <c r="D311" s="199" t="s">
        <v>2080</v>
      </c>
    </row>
    <row r="312" spans="1:5">
      <c r="C312" s="204" t="s">
        <v>2071</v>
      </c>
    </row>
    <row r="313" spans="1:5">
      <c r="D313" s="199" t="s">
        <v>2074</v>
      </c>
    </row>
    <row r="314" spans="1:5">
      <c r="E314" s="199" t="s">
        <v>2076</v>
      </c>
    </row>
    <row r="315" spans="1:5">
      <c r="D315" s="199" t="s">
        <v>2075</v>
      </c>
    </row>
    <row r="316" spans="1:5">
      <c r="D316" s="204" t="s">
        <v>2077</v>
      </c>
    </row>
    <row r="318" spans="1:5">
      <c r="B318" s="204" t="s">
        <v>2079</v>
      </c>
    </row>
    <row r="320" spans="1:5">
      <c r="A320" s="203" t="s">
        <v>2171</v>
      </c>
    </row>
    <row r="321" spans="1:3">
      <c r="B321" s="214" t="s">
        <v>2173</v>
      </c>
    </row>
    <row r="322" spans="1:3">
      <c r="B322" s="204"/>
      <c r="C322" s="213" t="s">
        <v>2326</v>
      </c>
    </row>
    <row r="323" spans="1:3">
      <c r="B323" s="204"/>
      <c r="C323" s="213" t="s">
        <v>2329</v>
      </c>
    </row>
    <row r="324" spans="1:3">
      <c r="B324" s="204"/>
      <c r="C324" s="213" t="s">
        <v>2333</v>
      </c>
    </row>
    <row r="325" spans="1:3">
      <c r="B325" s="204"/>
      <c r="C325" s="213" t="s">
        <v>2327</v>
      </c>
    </row>
    <row r="326" spans="1:3">
      <c r="B326" s="204" t="s">
        <v>2172</v>
      </c>
    </row>
    <row r="327" spans="1:3">
      <c r="B327" s="214" t="s">
        <v>2174</v>
      </c>
    </row>
    <row r="328" spans="1:3">
      <c r="B328" s="213" t="s">
        <v>2292</v>
      </c>
    </row>
    <row r="330" spans="1:3">
      <c r="A330" s="203" t="s">
        <v>2311</v>
      </c>
    </row>
    <row r="331" spans="1:3">
      <c r="B331" s="223" t="s">
        <v>2374</v>
      </c>
    </row>
    <row r="332" spans="1:3">
      <c r="C332" s="199" t="s">
        <v>2312</v>
      </c>
    </row>
    <row r="333" spans="1:3">
      <c r="C333" s="199" t="s">
        <v>2313</v>
      </c>
    </row>
    <row r="334" spans="1:3">
      <c r="C334" s="199" t="s">
        <v>2314</v>
      </c>
    </row>
    <row r="335" spans="1:3">
      <c r="C335" s="199" t="s">
        <v>2315</v>
      </c>
    </row>
    <row r="336" spans="1:3">
      <c r="C336" s="199" t="s">
        <v>2316</v>
      </c>
    </row>
    <row r="337" spans="1:3">
      <c r="C337" s="199" t="s">
        <v>2317</v>
      </c>
    </row>
    <row r="338" spans="1:3">
      <c r="C338" s="199" t="s">
        <v>2318</v>
      </c>
    </row>
    <row r="339" spans="1:3">
      <c r="C339" s="199" t="s">
        <v>2319</v>
      </c>
    </row>
    <row r="341" spans="1:3">
      <c r="B341" s="199" t="s">
        <v>2328</v>
      </c>
    </row>
    <row r="342" spans="1:3">
      <c r="C342" s="199" t="s">
        <v>2331</v>
      </c>
    </row>
    <row r="344" spans="1:3">
      <c r="A344" s="203" t="s">
        <v>2337</v>
      </c>
    </row>
    <row r="345" spans="1:3">
      <c r="B345" s="204" t="s">
        <v>2338</v>
      </c>
    </row>
    <row r="347" spans="1:3">
      <c r="A347" s="203" t="s">
        <v>2342</v>
      </c>
    </row>
    <row r="348" spans="1:3">
      <c r="B348" s="167" t="s">
        <v>2339</v>
      </c>
    </row>
    <row r="349" spans="1:3">
      <c r="C349" s="167" t="s">
        <v>2340</v>
      </c>
    </row>
    <row r="350" spans="1:3">
      <c r="C350" s="166" t="s">
        <v>2341</v>
      </c>
    </row>
    <row r="352" spans="1:3">
      <c r="B352" s="199" t="s">
        <v>2343</v>
      </c>
    </row>
    <row r="354" spans="1:3">
      <c r="A354" s="203" t="s">
        <v>2346</v>
      </c>
    </row>
    <row r="355" spans="1:3">
      <c r="B355" s="224" t="s">
        <v>2350</v>
      </c>
    </row>
    <row r="356" spans="1:3">
      <c r="C356" s="222" t="s">
        <v>2347</v>
      </c>
    </row>
    <row r="357" spans="1:3">
      <c r="B357" s="218" t="s">
        <v>2348</v>
      </c>
    </row>
    <row r="358" spans="1:3">
      <c r="B358" s="218" t="s">
        <v>2349</v>
      </c>
    </row>
    <row r="360" spans="1:3">
      <c r="B360" s="225" t="s">
        <v>2358</v>
      </c>
    </row>
    <row r="362" spans="1:3">
      <c r="B362" s="204" t="s">
        <v>2351</v>
      </c>
    </row>
    <row r="364" spans="1:3">
      <c r="A364" s="203" t="s">
        <v>2359</v>
      </c>
    </row>
    <row r="365" spans="1:3">
      <c r="B365" s="218" t="s">
        <v>2360</v>
      </c>
    </row>
    <row r="367" spans="1:3">
      <c r="A367" s="203" t="s">
        <v>2364</v>
      </c>
    </row>
    <row r="368" spans="1:3">
      <c r="A368" s="199" t="s">
        <v>2361</v>
      </c>
    </row>
    <row r="369" spans="1:4">
      <c r="B369" s="199" t="s">
        <v>2365</v>
      </c>
    </row>
    <row r="370" spans="1:4">
      <c r="B370" s="199" t="s">
        <v>2366</v>
      </c>
    </row>
    <row r="371" spans="1:4">
      <c r="B371" s="199" t="s">
        <v>2362</v>
      </c>
    </row>
    <row r="372" spans="1:4">
      <c r="B372" s="199" t="s">
        <v>2367</v>
      </c>
    </row>
    <row r="373" spans="1:4">
      <c r="B373" s="199" t="s">
        <v>2368</v>
      </c>
    </row>
    <row r="374" spans="1:4">
      <c r="B374" s="199" t="s">
        <v>2363</v>
      </c>
    </row>
    <row r="375" spans="1:4">
      <c r="B375" s="199" t="s">
        <v>2369</v>
      </c>
    </row>
    <row r="377" spans="1:4">
      <c r="A377" s="203" t="s">
        <v>2370</v>
      </c>
    </row>
    <row r="378" spans="1:4">
      <c r="B378" s="210" t="s">
        <v>2375</v>
      </c>
    </row>
    <row r="379" spans="1:4">
      <c r="C379" s="199" t="s">
        <v>2371</v>
      </c>
    </row>
    <row r="380" spans="1:4">
      <c r="C380" s="199" t="s">
        <v>2317</v>
      </c>
    </row>
    <row r="381" spans="1:4">
      <c r="C381" s="199" t="s">
        <v>2372</v>
      </c>
    </row>
    <row r="382" spans="1:4">
      <c r="C382" s="199" t="s">
        <v>2376</v>
      </c>
    </row>
    <row r="383" spans="1:4">
      <c r="D383" s="204"/>
    </row>
    <row r="384" spans="1:4">
      <c r="C384" s="204" t="s">
        <v>2386</v>
      </c>
    </row>
    <row r="385" spans="1:5">
      <c r="D385" s="199" t="s">
        <v>2387</v>
      </c>
    </row>
    <row r="387" spans="1:5">
      <c r="B387" s="204" t="s">
        <v>2373</v>
      </c>
    </row>
    <row r="388" spans="1:5">
      <c r="B388" s="226" t="s">
        <v>2380</v>
      </c>
    </row>
    <row r="390" spans="1:5">
      <c r="A390" s="203" t="s">
        <v>2370</v>
      </c>
    </row>
    <row r="391" spans="1:5">
      <c r="B391" s="218" t="s">
        <v>2381</v>
      </c>
    </row>
    <row r="392" spans="1:5">
      <c r="C392" s="214" t="s">
        <v>2383</v>
      </c>
    </row>
    <row r="393" spans="1:5">
      <c r="C393" s="213" t="s">
        <v>2377</v>
      </c>
    </row>
    <row r="394" spans="1:5">
      <c r="C394" s="213" t="s">
        <v>2378</v>
      </c>
    </row>
    <row r="395" spans="1:5">
      <c r="C395" s="214" t="s">
        <v>2382</v>
      </c>
    </row>
    <row r="396" spans="1:5">
      <c r="C396" s="199" t="s">
        <v>2379</v>
      </c>
    </row>
    <row r="397" spans="1:5">
      <c r="D397" s="199" t="s">
        <v>2384</v>
      </c>
    </row>
    <row r="398" spans="1:5">
      <c r="E398" s="199" t="s">
        <v>2385</v>
      </c>
    </row>
    <row r="399" spans="1:5">
      <c r="C399" s="199" t="s">
        <v>2390</v>
      </c>
    </row>
    <row r="400" spans="1:5">
      <c r="D400" s="214" t="s">
        <v>2392</v>
      </c>
    </row>
    <row r="401" spans="1:5">
      <c r="D401" s="204" t="s">
        <v>2388</v>
      </c>
    </row>
    <row r="402" spans="1:5">
      <c r="D402" s="204"/>
      <c r="E402" s="199" t="s">
        <v>2394</v>
      </c>
    </row>
    <row r="403" spans="1:5">
      <c r="D403" s="213" t="s">
        <v>2389</v>
      </c>
    </row>
    <row r="404" spans="1:5">
      <c r="D404" s="201" t="s">
        <v>2393</v>
      </c>
    </row>
    <row r="405" spans="1:5">
      <c r="D405" s="214" t="s">
        <v>2391</v>
      </c>
    </row>
    <row r="406" spans="1:5">
      <c r="C406" s="227" t="s">
        <v>2382</v>
      </c>
    </row>
    <row r="408" spans="1:5">
      <c r="A408" s="203" t="s">
        <v>2412</v>
      </c>
    </row>
    <row r="409" spans="1:5">
      <c r="B409" s="214" t="s">
        <v>2413</v>
      </c>
    </row>
    <row r="410" spans="1:5">
      <c r="C410" s="204" t="s">
        <v>2414</v>
      </c>
    </row>
    <row r="411" spans="1:5">
      <c r="B411" s="214" t="s">
        <v>2415</v>
      </c>
      <c r="C411" s="204"/>
    </row>
    <row r="412" spans="1:5">
      <c r="B412" s="213" t="s">
        <v>2444</v>
      </c>
    </row>
    <row r="414" spans="1:5">
      <c r="A414" s="203" t="s">
        <v>2445</v>
      </c>
    </row>
    <row r="415" spans="1:5">
      <c r="B415" s="213" t="s">
        <v>2447</v>
      </c>
    </row>
    <row r="416" spans="1:5">
      <c r="B416" s="213" t="s">
        <v>2446</v>
      </c>
    </row>
    <row r="417" spans="1:4">
      <c r="B417" s="213" t="s">
        <v>2448</v>
      </c>
    </row>
    <row r="419" spans="1:4">
      <c r="A419" s="203" t="s">
        <v>2460</v>
      </c>
    </row>
    <row r="420" spans="1:4">
      <c r="B420" s="204" t="s">
        <v>2461</v>
      </c>
    </row>
    <row r="421" spans="1:4">
      <c r="B421" s="204" t="s">
        <v>2462</v>
      </c>
    </row>
    <row r="423" spans="1:4">
      <c r="B423" s="204" t="s">
        <v>2463</v>
      </c>
    </row>
    <row r="425" spans="1:4">
      <c r="A425" s="203" t="s">
        <v>2460</v>
      </c>
    </row>
    <row r="426" spans="1:4">
      <c r="B426" s="199" t="s">
        <v>2470</v>
      </c>
    </row>
    <row r="427" spans="1:4">
      <c r="C427" s="199" t="s">
        <v>2471</v>
      </c>
    </row>
    <row r="429" spans="1:4">
      <c r="B429" s="199" t="s">
        <v>2472</v>
      </c>
    </row>
    <row r="430" spans="1:4">
      <c r="C430" s="204" t="s">
        <v>2473</v>
      </c>
    </row>
    <row r="431" spans="1:4">
      <c r="D431" s="204" t="s">
        <v>2474</v>
      </c>
    </row>
    <row r="433" spans="1:25">
      <c r="A433" s="203" t="s">
        <v>2475</v>
      </c>
    </row>
    <row r="434" spans="1:25">
      <c r="B434" s="210" t="s">
        <v>2477</v>
      </c>
    </row>
    <row r="435" spans="1:25">
      <c r="B435" s="199" t="s">
        <v>2476</v>
      </c>
    </row>
    <row r="437" spans="1:25">
      <c r="B437" s="200" t="s">
        <v>2519</v>
      </c>
      <c r="C437" s="200"/>
      <c r="D437" s="200"/>
      <c r="E437" s="200"/>
      <c r="F437" s="200"/>
      <c r="G437" s="200"/>
      <c r="H437" s="200"/>
      <c r="I437" s="200"/>
      <c r="J437" s="200"/>
      <c r="K437" s="200"/>
      <c r="L437" s="200"/>
      <c r="M437" s="200"/>
      <c r="N437" s="200"/>
      <c r="O437" s="200"/>
      <c r="P437" s="200"/>
      <c r="Q437" s="200"/>
      <c r="R437" s="200"/>
      <c r="S437" s="200" t="s">
        <v>2491</v>
      </c>
      <c r="T437" s="200"/>
      <c r="U437" s="200"/>
      <c r="V437" s="200"/>
      <c r="W437" s="200"/>
      <c r="X437" s="202"/>
      <c r="Y437" s="202"/>
    </row>
    <row r="438" spans="1:25">
      <c r="B438" s="201" t="s">
        <v>2520</v>
      </c>
      <c r="C438" s="201"/>
      <c r="D438" s="201"/>
      <c r="E438" s="201"/>
      <c r="F438" s="201"/>
      <c r="G438" s="201"/>
      <c r="H438" s="201"/>
      <c r="I438" s="201"/>
      <c r="J438" s="201"/>
      <c r="K438" s="201"/>
      <c r="L438" s="201"/>
      <c r="M438" s="201"/>
      <c r="N438" s="201"/>
      <c r="O438" s="201"/>
      <c r="P438" s="201"/>
      <c r="Q438" s="201"/>
      <c r="R438" s="201"/>
      <c r="S438" s="201">
        <v>1</v>
      </c>
      <c r="T438" s="201"/>
      <c r="U438" s="201" t="s">
        <v>2492</v>
      </c>
      <c r="V438" s="201"/>
      <c r="W438" s="201"/>
    </row>
    <row r="439" spans="1:25">
      <c r="B439" s="201" t="s">
        <v>2521</v>
      </c>
      <c r="C439" s="201"/>
      <c r="D439" s="201"/>
      <c r="E439" s="201"/>
      <c r="F439" s="201"/>
      <c r="G439" s="201"/>
      <c r="H439" s="201"/>
      <c r="I439" s="201"/>
      <c r="J439" s="201"/>
      <c r="K439" s="201"/>
      <c r="L439" s="201"/>
      <c r="M439" s="201"/>
      <c r="N439" s="201"/>
      <c r="O439" s="201"/>
      <c r="P439" s="201"/>
      <c r="Q439" s="201"/>
      <c r="R439" s="201"/>
      <c r="S439" s="201" t="s">
        <v>2493</v>
      </c>
      <c r="T439" s="201"/>
      <c r="U439" s="201" t="s">
        <v>2492</v>
      </c>
      <c r="V439" s="201"/>
      <c r="W439" s="201"/>
    </row>
    <row r="440" spans="1:25">
      <c r="B440" s="201" t="s">
        <v>2522</v>
      </c>
      <c r="C440" s="201"/>
      <c r="D440" s="201"/>
      <c r="E440" s="201"/>
      <c r="F440" s="201"/>
      <c r="G440" s="201"/>
      <c r="H440" s="201"/>
      <c r="I440" s="201"/>
      <c r="J440" s="201"/>
      <c r="K440" s="201"/>
      <c r="L440" s="201"/>
      <c r="M440" s="201"/>
      <c r="N440" s="201"/>
      <c r="O440" s="201"/>
      <c r="P440" s="201"/>
      <c r="Q440" s="201"/>
      <c r="R440" s="201"/>
      <c r="S440" s="201">
        <v>3</v>
      </c>
      <c r="T440" s="201"/>
      <c r="U440" s="201" t="s">
        <v>2492</v>
      </c>
      <c r="V440" s="201"/>
      <c r="W440" s="201"/>
    </row>
    <row r="441" spans="1:25">
      <c r="B441" s="201" t="s">
        <v>2523</v>
      </c>
      <c r="C441" s="201"/>
      <c r="D441" s="201"/>
      <c r="E441" s="201"/>
      <c r="F441" s="201"/>
      <c r="G441" s="201"/>
      <c r="H441" s="201"/>
      <c r="I441" s="201"/>
      <c r="J441" s="201"/>
      <c r="K441" s="201"/>
      <c r="L441" s="201"/>
      <c r="M441" s="201"/>
      <c r="N441" s="201"/>
      <c r="O441" s="201"/>
      <c r="P441" s="201"/>
      <c r="Q441" s="201"/>
      <c r="R441" s="201"/>
      <c r="S441" s="201">
        <v>4</v>
      </c>
      <c r="T441" s="201"/>
      <c r="U441" s="201" t="s">
        <v>2492</v>
      </c>
      <c r="V441" s="201"/>
      <c r="W441" s="201"/>
    </row>
    <row r="443" spans="1:25">
      <c r="A443" s="203" t="s">
        <v>2495</v>
      </c>
    </row>
    <row r="444" spans="1:25">
      <c r="B444" s="204" t="s">
        <v>2496</v>
      </c>
    </row>
    <row r="445" spans="1:25">
      <c r="C445" s="204" t="s">
        <v>2497</v>
      </c>
    </row>
    <row r="446" spans="1:25">
      <c r="C446" s="223" t="s">
        <v>2498</v>
      </c>
    </row>
    <row r="448" spans="1:25">
      <c r="A448" s="203" t="s">
        <v>2499</v>
      </c>
    </row>
    <row r="449" spans="1:4">
      <c r="B449" s="199" t="s">
        <v>2500</v>
      </c>
    </row>
    <row r="450" spans="1:4">
      <c r="C450" s="204" t="s">
        <v>2501</v>
      </c>
    </row>
    <row r="451" spans="1:4">
      <c r="D451" s="204" t="s">
        <v>2502</v>
      </c>
    </row>
    <row r="452" spans="1:4">
      <c r="C452" s="204" t="s">
        <v>2503</v>
      </c>
    </row>
    <row r="453" spans="1:4">
      <c r="D453" s="204" t="s">
        <v>2504</v>
      </c>
    </row>
    <row r="454" spans="1:4">
      <c r="C454" s="204" t="s">
        <v>2505</v>
      </c>
    </row>
    <row r="455" spans="1:4">
      <c r="A455" s="203" t="s">
        <v>2506</v>
      </c>
    </row>
    <row r="456" spans="1:4">
      <c r="B456" s="199" t="s">
        <v>2507</v>
      </c>
    </row>
    <row r="457" spans="1:4">
      <c r="C457" s="199" t="s">
        <v>2508</v>
      </c>
    </row>
    <row r="458" spans="1:4">
      <c r="C458" s="204" t="s">
        <v>2509</v>
      </c>
    </row>
    <row r="459" spans="1:4">
      <c r="D459" s="204" t="s">
        <v>2510</v>
      </c>
    </row>
    <row r="460" spans="1:4">
      <c r="C460" s="204" t="s">
        <v>2511</v>
      </c>
    </row>
    <row r="461" spans="1:4">
      <c r="C461" s="204" t="s">
        <v>2514</v>
      </c>
    </row>
    <row r="463" spans="1:4">
      <c r="B463" s="214" t="s">
        <v>2512</v>
      </c>
    </row>
    <row r="464" spans="1:4">
      <c r="B464" s="214" t="s">
        <v>2513</v>
      </c>
    </row>
    <row r="466" spans="1:24">
      <c r="B466" s="202" t="s">
        <v>2490</v>
      </c>
      <c r="C466" s="202"/>
      <c r="D466" s="202"/>
      <c r="E466" s="202"/>
      <c r="F466" s="202"/>
      <c r="G466" s="202"/>
      <c r="H466" s="202"/>
      <c r="I466" s="202"/>
      <c r="J466" s="202"/>
      <c r="K466" s="202"/>
      <c r="L466" s="202"/>
      <c r="M466" s="202"/>
      <c r="N466" s="202"/>
      <c r="O466" s="202"/>
      <c r="P466" s="202"/>
      <c r="Q466" s="202"/>
      <c r="R466" s="202"/>
      <c r="S466" s="202" t="s">
        <v>2491</v>
      </c>
      <c r="T466" s="202"/>
      <c r="U466" s="202"/>
      <c r="V466" s="202"/>
      <c r="W466" s="202"/>
      <c r="X466" s="202"/>
    </row>
    <row r="467" spans="1:24">
      <c r="B467" s="199" t="s">
        <v>2515</v>
      </c>
      <c r="S467" s="199">
        <v>1</v>
      </c>
      <c r="U467" s="199" t="s">
        <v>2492</v>
      </c>
    </row>
    <row r="468" spans="1:24">
      <c r="B468" s="199" t="s">
        <v>2516</v>
      </c>
      <c r="S468" s="199" t="s">
        <v>2493</v>
      </c>
      <c r="U468" s="199" t="s">
        <v>2492</v>
      </c>
    </row>
    <row r="469" spans="1:24">
      <c r="B469" s="199" t="s">
        <v>2517</v>
      </c>
      <c r="S469" s="199">
        <v>3</v>
      </c>
      <c r="U469" s="199" t="s">
        <v>2492</v>
      </c>
    </row>
    <row r="470" spans="1:24">
      <c r="B470" s="199" t="s">
        <v>2518</v>
      </c>
      <c r="S470" s="199">
        <v>4</v>
      </c>
      <c r="U470" s="199" t="s">
        <v>2492</v>
      </c>
    </row>
    <row r="472" spans="1:24">
      <c r="A472" s="203" t="s">
        <v>2524</v>
      </c>
    </row>
    <row r="473" spans="1:24">
      <c r="B473" s="214" t="s">
        <v>2525</v>
      </c>
    </row>
    <row r="474" spans="1:24">
      <c r="C474" s="204" t="s">
        <v>2548</v>
      </c>
    </row>
    <row r="475" spans="1:24">
      <c r="B475" s="199" t="s">
        <v>2526</v>
      </c>
    </row>
    <row r="477" spans="1:24">
      <c r="B477" s="204" t="s">
        <v>2527</v>
      </c>
    </row>
    <row r="479" spans="1:24">
      <c r="A479" s="203" t="s">
        <v>2566</v>
      </c>
    </row>
    <row r="480" spans="1:24">
      <c r="B480" s="223" t="s">
        <v>2567</v>
      </c>
      <c r="Q480" s="204" t="s">
        <v>2571</v>
      </c>
      <c r="W480" s="199" t="s">
        <v>2570</v>
      </c>
    </row>
    <row r="481" spans="2:23">
      <c r="C481" s="199" t="s">
        <v>2568</v>
      </c>
      <c r="Q481" s="199" t="s">
        <v>2572</v>
      </c>
      <c r="W481" s="199">
        <v>1</v>
      </c>
    </row>
    <row r="482" spans="2:23">
      <c r="C482" s="199" t="s">
        <v>2569</v>
      </c>
    </row>
    <row r="483" spans="2:23">
      <c r="C483" s="199" t="s">
        <v>2573</v>
      </c>
      <c r="Q483" s="199" t="s">
        <v>2574</v>
      </c>
      <c r="W483" s="199">
        <v>21</v>
      </c>
    </row>
    <row r="484" spans="2:23">
      <c r="C484" s="199" t="s">
        <v>2577</v>
      </c>
    </row>
    <row r="485" spans="2:23">
      <c r="C485" s="199" t="s">
        <v>2578</v>
      </c>
      <c r="Q485" s="199" t="s">
        <v>2574</v>
      </c>
      <c r="W485" s="199">
        <v>22</v>
      </c>
    </row>
    <row r="486" spans="2:23">
      <c r="C486" s="199" t="s">
        <v>2576</v>
      </c>
    </row>
    <row r="487" spans="2:23">
      <c r="C487" s="199" t="s">
        <v>2575</v>
      </c>
      <c r="Q487" s="199" t="s">
        <v>2574</v>
      </c>
      <c r="W487" s="199">
        <v>23</v>
      </c>
    </row>
    <row r="489" spans="2:23">
      <c r="C489" s="199" t="s">
        <v>2579</v>
      </c>
      <c r="Q489" s="199" t="s">
        <v>2580</v>
      </c>
      <c r="W489" s="199">
        <v>3</v>
      </c>
    </row>
    <row r="490" spans="2:23">
      <c r="C490" s="199" t="s">
        <v>2581</v>
      </c>
      <c r="Q490" s="199" t="s">
        <v>2582</v>
      </c>
      <c r="W490" s="199">
        <v>5</v>
      </c>
    </row>
    <row r="492" spans="2:23">
      <c r="B492" s="223" t="s">
        <v>2583</v>
      </c>
    </row>
    <row r="493" spans="2:23">
      <c r="C493" s="204" t="s">
        <v>2587</v>
      </c>
    </row>
    <row r="494" spans="2:23">
      <c r="C494" s="210" t="s">
        <v>2589</v>
      </c>
    </row>
    <row r="495" spans="2:23">
      <c r="B495" s="204" t="s">
        <v>2591</v>
      </c>
    </row>
    <row r="497" spans="1:3">
      <c r="B497" s="214" t="s">
        <v>2588</v>
      </c>
    </row>
    <row r="498" spans="1:3">
      <c r="B498" s="214" t="s">
        <v>2584</v>
      </c>
    </row>
    <row r="499" spans="1:3">
      <c r="B499" s="213" t="s">
        <v>2585</v>
      </c>
    </row>
    <row r="500" spans="1:3">
      <c r="B500" s="214" t="s">
        <v>2586</v>
      </c>
    </row>
    <row r="501" spans="1:3">
      <c r="B501" s="213" t="s">
        <v>2590</v>
      </c>
    </row>
    <row r="503" spans="1:3">
      <c r="A503" s="203" t="s">
        <v>2672</v>
      </c>
    </row>
    <row r="504" spans="1:3">
      <c r="B504" s="204" t="s">
        <v>2673</v>
      </c>
    </row>
    <row r="505" spans="1:3">
      <c r="C505" s="204" t="s">
        <v>2674</v>
      </c>
    </row>
    <row r="507" spans="1:3">
      <c r="B507" s="214" t="s">
        <v>2675</v>
      </c>
    </row>
    <row r="508" spans="1:3">
      <c r="C508" s="204" t="s">
        <v>2676</v>
      </c>
    </row>
    <row r="509" spans="1:3">
      <c r="C509" s="199" t="s">
        <v>2677</v>
      </c>
    </row>
    <row r="510" spans="1:3">
      <c r="B510" s="214" t="s">
        <v>2678</v>
      </c>
    </row>
    <row r="512" spans="1:3">
      <c r="A512" s="203" t="s">
        <v>2672</v>
      </c>
    </row>
    <row r="513" spans="1:16">
      <c r="B513" s="214" t="s">
        <v>2679</v>
      </c>
    </row>
    <row r="514" spans="1:16">
      <c r="B514" s="214" t="s">
        <v>2680</v>
      </c>
    </row>
    <row r="515" spans="1:16">
      <c r="B515" s="214" t="s">
        <v>2681</v>
      </c>
    </row>
    <row r="517" spans="1:16">
      <c r="A517" s="203" t="s">
        <v>2684</v>
      </c>
    </row>
    <row r="518" spans="1:16">
      <c r="B518" s="204" t="s">
        <v>2685</v>
      </c>
      <c r="M518" s="204" t="s">
        <v>2691</v>
      </c>
      <c r="P518" s="204" t="s">
        <v>2694</v>
      </c>
    </row>
    <row r="519" spans="1:16">
      <c r="C519" s="204" t="s">
        <v>2686</v>
      </c>
    </row>
    <row r="520" spans="1:16">
      <c r="D520" s="204" t="s">
        <v>2687</v>
      </c>
      <c r="I520" s="204" t="s">
        <v>2690</v>
      </c>
    </row>
    <row r="521" spans="1:16">
      <c r="E521" s="204" t="s">
        <v>2688</v>
      </c>
      <c r="I521" s="199" t="s">
        <v>2689</v>
      </c>
      <c r="M521" s="204" t="s">
        <v>2692</v>
      </c>
    </row>
    <row r="524" spans="1:16">
      <c r="M524" s="204" t="s">
        <v>2693</v>
      </c>
    </row>
    <row r="526" spans="1:16">
      <c r="B526" s="214" t="s">
        <v>2696</v>
      </c>
    </row>
    <row r="527" spans="1:16">
      <c r="B527" s="214" t="s">
        <v>2703</v>
      </c>
    </row>
    <row r="528" spans="1:16">
      <c r="B528" s="214" t="s">
        <v>2704</v>
      </c>
    </row>
    <row r="530" spans="1:3">
      <c r="B530" s="214" t="s">
        <v>2695</v>
      </c>
    </row>
    <row r="531" spans="1:3">
      <c r="B531" s="214" t="s">
        <v>2697</v>
      </c>
    </row>
    <row r="533" spans="1:3">
      <c r="B533" s="224" t="s">
        <v>2719</v>
      </c>
    </row>
    <row r="534" spans="1:3">
      <c r="C534" s="204" t="s">
        <v>2699</v>
      </c>
    </row>
    <row r="535" spans="1:3">
      <c r="C535" s="204" t="s">
        <v>2700</v>
      </c>
    </row>
    <row r="537" spans="1:3">
      <c r="B537" s="214" t="s">
        <v>2698</v>
      </c>
    </row>
    <row r="539" spans="1:3">
      <c r="B539" s="214" t="s">
        <v>2702</v>
      </c>
    </row>
    <row r="540" spans="1:3">
      <c r="C540" s="204" t="s">
        <v>2701</v>
      </c>
    </row>
    <row r="542" spans="1:3">
      <c r="A542" s="203" t="s">
        <v>2720</v>
      </c>
    </row>
    <row r="543" spans="1:3">
      <c r="B543" s="199" t="s">
        <v>2721</v>
      </c>
    </row>
    <row r="544" spans="1:3">
      <c r="C544" s="199" t="s">
        <v>2722</v>
      </c>
    </row>
    <row r="546" spans="1:28">
      <c r="A546" s="203" t="s">
        <v>2723</v>
      </c>
    </row>
    <row r="547" spans="1:28">
      <c r="B547" s="204" t="s">
        <v>2724</v>
      </c>
    </row>
    <row r="548" spans="1:28">
      <c r="C548" s="213" t="s">
        <v>2725</v>
      </c>
    </row>
    <row r="549" spans="1:28">
      <c r="C549" s="214" t="s">
        <v>2726</v>
      </c>
    </row>
    <row r="552" spans="1:28">
      <c r="A552" s="203" t="s">
        <v>2728</v>
      </c>
    </row>
    <row r="555" spans="1:28">
      <c r="B555" s="222" t="s">
        <v>2729</v>
      </c>
    </row>
    <row r="556" spans="1:28">
      <c r="B556" s="213" t="s">
        <v>2730</v>
      </c>
      <c r="U556" s="199" t="s">
        <v>3235</v>
      </c>
      <c r="Y556" s="199" t="s">
        <v>3236</v>
      </c>
      <c r="AA556" s="199" t="s">
        <v>3237</v>
      </c>
    </row>
    <row r="557" spans="1:28">
      <c r="U557" s="199">
        <v>1</v>
      </c>
      <c r="Y557" s="199" t="s">
        <v>3238</v>
      </c>
      <c r="AA557" s="212" t="s">
        <v>3240</v>
      </c>
      <c r="AB557" s="199" t="s">
        <v>3264</v>
      </c>
    </row>
    <row r="558" spans="1:28">
      <c r="A558" s="203" t="s">
        <v>2802</v>
      </c>
      <c r="U558" s="199">
        <v>11</v>
      </c>
      <c r="Y558" s="199" t="s">
        <v>3239</v>
      </c>
      <c r="AA558" s="212" t="s">
        <v>3240</v>
      </c>
      <c r="AB558" s="199" t="s">
        <v>3264</v>
      </c>
    </row>
    <row r="559" spans="1:28">
      <c r="U559" s="199">
        <v>4</v>
      </c>
      <c r="Y559" s="199" t="s">
        <v>3238</v>
      </c>
      <c r="AA559" s="212" t="s">
        <v>3240</v>
      </c>
      <c r="AB559" s="199" t="s">
        <v>3265</v>
      </c>
    </row>
    <row r="560" spans="1:28">
      <c r="B560" s="214" t="s">
        <v>2803</v>
      </c>
      <c r="U560" s="199">
        <v>41</v>
      </c>
      <c r="Y560" s="199" t="s">
        <v>3239</v>
      </c>
      <c r="AA560" s="212" t="s">
        <v>3240</v>
      </c>
      <c r="AB560" s="199" t="s">
        <v>3265</v>
      </c>
    </row>
    <row r="561" spans="1:28">
      <c r="C561" s="204" t="s">
        <v>2804</v>
      </c>
      <c r="U561" s="199">
        <v>3</v>
      </c>
      <c r="Y561" s="199" t="s">
        <v>3238</v>
      </c>
      <c r="AA561" s="212" t="s">
        <v>3240</v>
      </c>
      <c r="AB561" s="199" t="s">
        <v>3266</v>
      </c>
    </row>
    <row r="562" spans="1:28">
      <c r="U562" s="199">
        <v>31</v>
      </c>
      <c r="Y562" s="199" t="s">
        <v>3239</v>
      </c>
      <c r="AA562" s="212" t="s">
        <v>3240</v>
      </c>
      <c r="AB562" s="199" t="s">
        <v>3266</v>
      </c>
    </row>
    <row r="563" spans="1:28">
      <c r="A563" s="203" t="s">
        <v>3040</v>
      </c>
      <c r="U563" s="199">
        <v>2</v>
      </c>
      <c r="Y563" s="199" t="s">
        <v>3238</v>
      </c>
      <c r="AA563" s="212" t="s">
        <v>3240</v>
      </c>
      <c r="AB563" s="199" t="s">
        <v>3265</v>
      </c>
    </row>
    <row r="564" spans="1:28">
      <c r="B564" s="213" t="s">
        <v>2731</v>
      </c>
      <c r="U564" s="199">
        <v>21</v>
      </c>
      <c r="Y564" s="199" t="s">
        <v>3239</v>
      </c>
      <c r="AA564" s="212" t="s">
        <v>3240</v>
      </c>
      <c r="AB564" s="199" t="s">
        <v>3265</v>
      </c>
    </row>
    <row r="565" spans="1:28">
      <c r="B565" s="213" t="s">
        <v>2732</v>
      </c>
    </row>
    <row r="567" spans="1:28">
      <c r="A567" s="203" t="s">
        <v>3221</v>
      </c>
    </row>
    <row r="570" spans="1:28">
      <c r="A570" s="203" t="s">
        <v>3222</v>
      </c>
    </row>
    <row r="571" spans="1:28">
      <c r="B571" s="204" t="s">
        <v>3223</v>
      </c>
    </row>
    <row r="572" spans="1:28">
      <c r="C572" s="204" t="s">
        <v>3224</v>
      </c>
    </row>
    <row r="573" spans="1:28">
      <c r="B573" s="199" t="s">
        <v>2727</v>
      </c>
    </row>
    <row r="574" spans="1:28">
      <c r="V574" s="204" t="s">
        <v>3250</v>
      </c>
    </row>
    <row r="575" spans="1:28">
      <c r="A575" s="203" t="s">
        <v>3227</v>
      </c>
      <c r="V575" s="199" t="s">
        <v>3251</v>
      </c>
      <c r="X575" s="199" t="s">
        <v>3252</v>
      </c>
      <c r="AA575" s="199" t="s">
        <v>3253</v>
      </c>
      <c r="AB575" s="199" t="s">
        <v>3256</v>
      </c>
    </row>
    <row r="576" spans="1:28">
      <c r="B576" s="214" t="s">
        <v>3225</v>
      </c>
      <c r="V576" s="228" t="s">
        <v>4728</v>
      </c>
      <c r="X576" s="199">
        <v>1</v>
      </c>
      <c r="AA576" s="199" t="s">
        <v>3254</v>
      </c>
      <c r="AB576" s="199" t="s">
        <v>3257</v>
      </c>
    </row>
    <row r="577" spans="1:28">
      <c r="B577" s="213" t="s">
        <v>3226</v>
      </c>
      <c r="V577" s="228" t="s">
        <v>4728</v>
      </c>
      <c r="X577" s="199">
        <v>11</v>
      </c>
      <c r="AA577" s="199" t="s">
        <v>3255</v>
      </c>
      <c r="AB577" s="199" t="s">
        <v>3257</v>
      </c>
    </row>
    <row r="578" spans="1:28">
      <c r="B578" s="213" t="s">
        <v>3228</v>
      </c>
      <c r="V578" s="203" t="s">
        <v>3258</v>
      </c>
      <c r="X578" s="199">
        <v>1</v>
      </c>
      <c r="AA578" s="199" t="s">
        <v>3254</v>
      </c>
      <c r="AB578" s="199" t="s">
        <v>3257</v>
      </c>
    </row>
    <row r="579" spans="1:28">
      <c r="V579" s="203" t="s">
        <v>3258</v>
      </c>
      <c r="X579" s="199">
        <v>11</v>
      </c>
      <c r="AA579" s="199" t="s">
        <v>3255</v>
      </c>
      <c r="AB579" s="199" t="s">
        <v>3257</v>
      </c>
    </row>
    <row r="580" spans="1:28">
      <c r="A580" s="203" t="s">
        <v>3230</v>
      </c>
    </row>
    <row r="581" spans="1:28">
      <c r="B581" s="213" t="s">
        <v>3229</v>
      </c>
    </row>
    <row r="582" spans="1:28">
      <c r="B582" s="214" t="s">
        <v>3231</v>
      </c>
    </row>
    <row r="583" spans="1:28">
      <c r="B583" s="204"/>
      <c r="C583" s="210" t="s">
        <v>3249</v>
      </c>
    </row>
    <row r="584" spans="1:28">
      <c r="B584" s="204"/>
      <c r="C584" s="210" t="s">
        <v>3242</v>
      </c>
    </row>
    <row r="585" spans="1:28">
      <c r="B585" s="204"/>
      <c r="C585" s="229" t="s">
        <v>3243</v>
      </c>
    </row>
    <row r="586" spans="1:28">
      <c r="B586" s="204"/>
      <c r="C586" s="210" t="s">
        <v>3245</v>
      </c>
    </row>
    <row r="587" spans="1:28">
      <c r="B587" s="204"/>
      <c r="D587" s="204" t="s">
        <v>3244</v>
      </c>
    </row>
    <row r="588" spans="1:28">
      <c r="B588" s="204"/>
      <c r="C588" s="229"/>
      <c r="D588" s="230" t="s">
        <v>3248</v>
      </c>
    </row>
    <row r="589" spans="1:28">
      <c r="B589" s="204"/>
      <c r="C589" s="229"/>
      <c r="D589" s="213" t="s">
        <v>3246</v>
      </c>
    </row>
    <row r="590" spans="1:28">
      <c r="B590" s="204"/>
      <c r="C590" s="229"/>
      <c r="D590" s="213" t="s">
        <v>3247</v>
      </c>
    </row>
    <row r="591" spans="1:28">
      <c r="B591" s="204"/>
      <c r="C591" s="229"/>
    </row>
    <row r="592" spans="1:28">
      <c r="B592" s="213" t="s">
        <v>3232</v>
      </c>
    </row>
    <row r="594" spans="1:3">
      <c r="A594" s="203" t="s">
        <v>3233</v>
      </c>
    </row>
    <row r="595" spans="1:3">
      <c r="B595" s="227" t="s">
        <v>4729</v>
      </c>
    </row>
    <row r="596" spans="1:3">
      <c r="B596" s="201" t="s">
        <v>3263</v>
      </c>
    </row>
    <row r="598" spans="1:3">
      <c r="A598" s="203" t="s">
        <v>3234</v>
      </c>
    </row>
    <row r="599" spans="1:3">
      <c r="A599" s="203"/>
      <c r="B599" s="199" t="s">
        <v>3259</v>
      </c>
    </row>
    <row r="600" spans="1:3">
      <c r="B600" s="214" t="s">
        <v>3260</v>
      </c>
    </row>
    <row r="602" spans="1:3">
      <c r="B602" s="213" t="s">
        <v>3261</v>
      </c>
    </row>
    <row r="603" spans="1:3">
      <c r="C603" s="199" t="s">
        <v>3262</v>
      </c>
    </row>
    <row r="604" spans="1:3">
      <c r="A604" s="203"/>
    </row>
    <row r="605" spans="1:3">
      <c r="B605" s="199" t="s">
        <v>3267</v>
      </c>
    </row>
    <row r="606" spans="1:3">
      <c r="C606" s="199" t="s">
        <v>3268</v>
      </c>
    </row>
    <row r="608" spans="1:3">
      <c r="B608" s="217" t="s">
        <v>3269</v>
      </c>
    </row>
    <row r="609" spans="1:28">
      <c r="A609" s="203"/>
    </row>
    <row r="610" spans="1:28">
      <c r="B610" s="199" t="s">
        <v>3270</v>
      </c>
    </row>
    <row r="611" spans="1:28">
      <c r="B611" s="199" t="s">
        <v>3271</v>
      </c>
    </row>
    <row r="612" spans="1:28">
      <c r="C612" s="199" t="s">
        <v>3272</v>
      </c>
    </row>
    <row r="614" spans="1:28">
      <c r="A614" s="203" t="s">
        <v>3273</v>
      </c>
    </row>
    <row r="615" spans="1:28">
      <c r="B615" s="231" t="s">
        <v>3274</v>
      </c>
    </row>
    <row r="617" spans="1:28">
      <c r="A617" s="203" t="s">
        <v>3275</v>
      </c>
    </row>
    <row r="618" spans="1:28">
      <c r="B618" s="199" t="s">
        <v>3276</v>
      </c>
    </row>
    <row r="619" spans="1:28">
      <c r="A619" s="203"/>
      <c r="B619" s="204" t="s">
        <v>3277</v>
      </c>
    </row>
    <row r="620" spans="1:28">
      <c r="B620" s="204" t="s">
        <v>3278</v>
      </c>
    </row>
    <row r="623" spans="1:28">
      <c r="A623" s="203" t="s">
        <v>3279</v>
      </c>
      <c r="U623" s="199">
        <v>12</v>
      </c>
      <c r="Y623" s="199" t="s">
        <v>3238</v>
      </c>
      <c r="AA623" s="212" t="s">
        <v>3240</v>
      </c>
      <c r="AB623" s="199" t="s">
        <v>1022</v>
      </c>
    </row>
    <row r="624" spans="1:28">
      <c r="B624" s="199" t="s">
        <v>3280</v>
      </c>
      <c r="U624" s="199">
        <v>13</v>
      </c>
      <c r="Y624" s="199" t="s">
        <v>3239</v>
      </c>
      <c r="AA624" s="212" t="s">
        <v>3240</v>
      </c>
      <c r="AB624" s="199" t="s">
        <v>1022</v>
      </c>
    </row>
    <row r="625" spans="1:28">
      <c r="C625" s="199" t="s">
        <v>3281</v>
      </c>
      <c r="U625" s="199">
        <v>14</v>
      </c>
      <c r="Y625" s="199" t="s">
        <v>3238</v>
      </c>
      <c r="AA625" s="217" t="s">
        <v>3282</v>
      </c>
      <c r="AB625" s="199" t="s">
        <v>1022</v>
      </c>
    </row>
    <row r="626" spans="1:28">
      <c r="U626" s="199">
        <v>15</v>
      </c>
      <c r="Y626" s="199" t="s">
        <v>3239</v>
      </c>
      <c r="AA626" s="212" t="s">
        <v>3283</v>
      </c>
      <c r="AB626" s="199" t="s">
        <v>1022</v>
      </c>
    </row>
    <row r="627" spans="1:28">
      <c r="U627" s="199">
        <v>4</v>
      </c>
      <c r="Y627" s="204" t="s">
        <v>3313</v>
      </c>
    </row>
    <row r="628" spans="1:28">
      <c r="A628" s="203" t="s">
        <v>3284</v>
      </c>
      <c r="U628" s="199">
        <v>5</v>
      </c>
      <c r="Y628" s="204" t="s">
        <v>3314</v>
      </c>
    </row>
    <row r="629" spans="1:28">
      <c r="A629" s="203"/>
      <c r="B629" s="204" t="s">
        <v>3285</v>
      </c>
    </row>
    <row r="630" spans="1:28">
      <c r="C630" s="204" t="s">
        <v>3295</v>
      </c>
    </row>
    <row r="632" spans="1:28">
      <c r="B632" s="204" t="s">
        <v>3286</v>
      </c>
    </row>
    <row r="633" spans="1:28">
      <c r="C633" s="199" t="s">
        <v>3287</v>
      </c>
    </row>
    <row r="634" spans="1:28">
      <c r="D634" s="204" t="s">
        <v>3288</v>
      </c>
    </row>
    <row r="635" spans="1:28">
      <c r="E635" s="204" t="s">
        <v>3289</v>
      </c>
    </row>
    <row r="637" spans="1:28">
      <c r="B637" s="204" t="s">
        <v>3290</v>
      </c>
    </row>
    <row r="638" spans="1:28">
      <c r="D638" s="204" t="s">
        <v>3291</v>
      </c>
    </row>
    <row r="640" spans="1:28">
      <c r="B640" s="232" t="s">
        <v>3294</v>
      </c>
    </row>
    <row r="642" spans="1:20">
      <c r="B642" s="203" t="s">
        <v>3292</v>
      </c>
    </row>
    <row r="643" spans="1:20">
      <c r="C643" s="204" t="s">
        <v>3293</v>
      </c>
    </row>
    <row r="645" spans="1:20">
      <c r="A645" s="203" t="s">
        <v>3296</v>
      </c>
    </row>
    <row r="646" spans="1:20">
      <c r="B646" s="199" t="s">
        <v>3297</v>
      </c>
    </row>
    <row r="647" spans="1:20">
      <c r="B647" s="199" t="s">
        <v>3298</v>
      </c>
    </row>
    <row r="649" spans="1:20">
      <c r="A649" s="203" t="s">
        <v>3299</v>
      </c>
    </row>
    <row r="650" spans="1:20">
      <c r="A650" s="203"/>
      <c r="B650" s="201" t="s">
        <v>3341</v>
      </c>
    </row>
    <row r="651" spans="1:20">
      <c r="A651" s="203"/>
    </row>
    <row r="652" spans="1:20">
      <c r="A652" s="203"/>
      <c r="B652" s="201" t="s">
        <v>3336</v>
      </c>
    </row>
    <row r="653" spans="1:20">
      <c r="A653" s="203"/>
      <c r="C653" s="199" t="s">
        <v>3309</v>
      </c>
      <c r="F653" s="199" t="s">
        <v>3403</v>
      </c>
      <c r="M653" s="199">
        <f>294*4*3*4</f>
        <v>14112</v>
      </c>
      <c r="P653" s="210" t="s">
        <v>3339</v>
      </c>
      <c r="T653" s="204" t="s">
        <v>3340</v>
      </c>
    </row>
    <row r="654" spans="1:20">
      <c r="C654" s="199" t="s">
        <v>3300</v>
      </c>
      <c r="F654" s="199" t="s">
        <v>3301</v>
      </c>
    </row>
    <row r="655" spans="1:20">
      <c r="C655" s="199" t="s">
        <v>3302</v>
      </c>
      <c r="F655" s="199" t="s">
        <v>3338</v>
      </c>
    </row>
    <row r="656" spans="1:20">
      <c r="C656" s="199" t="s">
        <v>3303</v>
      </c>
      <c r="F656" s="199" t="s">
        <v>3304</v>
      </c>
    </row>
    <row r="657" spans="1:20">
      <c r="C657" s="199" t="s">
        <v>3308</v>
      </c>
      <c r="F657" s="203" t="s">
        <v>3334</v>
      </c>
    </row>
    <row r="658" spans="1:20">
      <c r="C658" s="199" t="s">
        <v>3306</v>
      </c>
      <c r="F658" s="199" t="s">
        <v>3310</v>
      </c>
    </row>
    <row r="659" spans="1:20">
      <c r="C659" s="199" t="s">
        <v>3305</v>
      </c>
      <c r="F659" s="199" t="s">
        <v>3335</v>
      </c>
    </row>
    <row r="661" spans="1:20">
      <c r="A661" s="203" t="s">
        <v>3315</v>
      </c>
    </row>
    <row r="662" spans="1:20">
      <c r="B662" s="233" t="s">
        <v>3318</v>
      </c>
    </row>
    <row r="663" spans="1:20">
      <c r="C663" s="199" t="s">
        <v>1377</v>
      </c>
      <c r="F663" s="199" t="s">
        <v>3401</v>
      </c>
      <c r="M663" s="199">
        <f>294*2*10*2</f>
        <v>11760</v>
      </c>
      <c r="P663" s="199">
        <v>52336</v>
      </c>
      <c r="Q663" s="199" t="s">
        <v>3343</v>
      </c>
      <c r="R663" s="199">
        <v>64095</v>
      </c>
      <c r="T663" s="199">
        <f>R663-P663+1</f>
        <v>11760</v>
      </c>
    </row>
    <row r="664" spans="1:20">
      <c r="C664" s="199" t="s">
        <v>3300</v>
      </c>
      <c r="F664" s="199" t="s">
        <v>3319</v>
      </c>
    </row>
    <row r="665" spans="1:20">
      <c r="C665" s="199" t="s">
        <v>1477</v>
      </c>
      <c r="F665" s="199" t="s">
        <v>3238</v>
      </c>
    </row>
    <row r="666" spans="1:20">
      <c r="C666" s="199" t="s">
        <v>3303</v>
      </c>
      <c r="F666" s="199" t="s">
        <v>3321</v>
      </c>
    </row>
    <row r="667" spans="1:20">
      <c r="C667" s="199" t="s">
        <v>3317</v>
      </c>
      <c r="F667" s="203" t="s">
        <v>3320</v>
      </c>
    </row>
    <row r="668" spans="1:20">
      <c r="C668" s="199" t="s">
        <v>3305</v>
      </c>
      <c r="F668" s="199" t="s">
        <v>3333</v>
      </c>
    </row>
    <row r="671" spans="1:20">
      <c r="B671" s="233" t="s">
        <v>3316</v>
      </c>
    </row>
    <row r="672" spans="1:20">
      <c r="C672" s="199" t="s">
        <v>1377</v>
      </c>
      <c r="F672" s="199" t="s">
        <v>3404</v>
      </c>
      <c r="M672" s="199">
        <f>294*15*2*2</f>
        <v>17640</v>
      </c>
      <c r="P672" s="199">
        <v>64096</v>
      </c>
      <c r="Q672" s="199" t="s">
        <v>3343</v>
      </c>
      <c r="R672" s="199">
        <v>81735</v>
      </c>
      <c r="T672" s="199">
        <f>R672-P672+1</f>
        <v>17640</v>
      </c>
    </row>
    <row r="673" spans="1:20">
      <c r="C673" s="199" t="s">
        <v>3300</v>
      </c>
      <c r="F673" s="199" t="s">
        <v>3322</v>
      </c>
    </row>
    <row r="674" spans="1:20">
      <c r="C674" s="199" t="s">
        <v>1477</v>
      </c>
      <c r="F674" s="199" t="s">
        <v>3338</v>
      </c>
    </row>
    <row r="675" spans="1:20">
      <c r="C675" s="199" t="s">
        <v>3303</v>
      </c>
      <c r="F675" s="199" t="s">
        <v>3323</v>
      </c>
    </row>
    <row r="676" spans="1:20">
      <c r="C676" s="199" t="s">
        <v>3317</v>
      </c>
      <c r="F676" s="203" t="s">
        <v>3320</v>
      </c>
    </row>
    <row r="677" spans="1:20">
      <c r="C677" s="199" t="s">
        <v>3305</v>
      </c>
      <c r="F677" s="199" t="s">
        <v>3333</v>
      </c>
    </row>
    <row r="679" spans="1:20">
      <c r="A679" s="203" t="s">
        <v>3315</v>
      </c>
    </row>
    <row r="680" spans="1:20">
      <c r="B680" s="199" t="s">
        <v>3324</v>
      </c>
    </row>
    <row r="682" spans="1:20">
      <c r="A682" s="203" t="s">
        <v>3325</v>
      </c>
    </row>
    <row r="683" spans="1:20">
      <c r="B683" s="199" t="s">
        <v>3327</v>
      </c>
    </row>
    <row r="684" spans="1:20">
      <c r="C684" s="199" t="s">
        <v>3326</v>
      </c>
    </row>
    <row r="686" spans="1:20">
      <c r="B686" s="234" t="s">
        <v>3328</v>
      </c>
      <c r="M686" s="199">
        <v>5880</v>
      </c>
      <c r="P686" s="199">
        <v>81736</v>
      </c>
      <c r="Q686" s="199" t="s">
        <v>3343</v>
      </c>
      <c r="R686" s="199">
        <v>87615</v>
      </c>
      <c r="T686" s="199">
        <f>R686-P686+1</f>
        <v>5880</v>
      </c>
    </row>
    <row r="687" spans="1:20">
      <c r="C687" s="199" t="s">
        <v>1377</v>
      </c>
      <c r="F687" s="199" t="s">
        <v>3401</v>
      </c>
    </row>
    <row r="688" spans="1:20">
      <c r="C688" s="199" t="s">
        <v>3300</v>
      </c>
      <c r="F688" s="199" t="s">
        <v>3319</v>
      </c>
    </row>
    <row r="689" spans="2:20">
      <c r="C689" s="199" t="s">
        <v>1477</v>
      </c>
      <c r="F689" s="199" t="s">
        <v>3238</v>
      </c>
    </row>
    <row r="690" spans="2:20">
      <c r="C690" s="199" t="s">
        <v>3303</v>
      </c>
      <c r="F690" s="199" t="s">
        <v>3329</v>
      </c>
    </row>
    <row r="691" spans="2:20">
      <c r="C691" s="199" t="s">
        <v>3317</v>
      </c>
      <c r="F691" s="203" t="s">
        <v>3330</v>
      </c>
    </row>
    <row r="692" spans="2:20">
      <c r="C692" s="199" t="s">
        <v>3305</v>
      </c>
      <c r="F692" s="199" t="s">
        <v>3333</v>
      </c>
    </row>
    <row r="694" spans="2:20">
      <c r="B694" s="199" t="s">
        <v>3331</v>
      </c>
      <c r="M694" s="199">
        <f>294*2*10</f>
        <v>5880</v>
      </c>
      <c r="P694" s="199">
        <v>24403</v>
      </c>
      <c r="Q694" s="199" t="s">
        <v>3343</v>
      </c>
      <c r="R694" s="199">
        <v>30282</v>
      </c>
      <c r="T694" s="199">
        <f>R694-P694+1</f>
        <v>5880</v>
      </c>
    </row>
    <row r="695" spans="2:20">
      <c r="C695" s="199" t="s">
        <v>1377</v>
      </c>
      <c r="F695" s="199" t="s">
        <v>3401</v>
      </c>
    </row>
    <row r="696" spans="2:20">
      <c r="C696" s="199" t="s">
        <v>3300</v>
      </c>
      <c r="F696" s="199" t="s">
        <v>3319</v>
      </c>
    </row>
    <row r="697" spans="2:20">
      <c r="C697" s="199" t="s">
        <v>1477</v>
      </c>
      <c r="F697" s="199" t="s">
        <v>3332</v>
      </c>
    </row>
    <row r="698" spans="2:20">
      <c r="C698" s="199" t="s">
        <v>3303</v>
      </c>
      <c r="F698" s="199" t="s">
        <v>3321</v>
      </c>
    </row>
    <row r="699" spans="2:20">
      <c r="C699" s="199" t="s">
        <v>3317</v>
      </c>
      <c r="F699" s="203" t="s">
        <v>3330</v>
      </c>
    </row>
    <row r="700" spans="2:20">
      <c r="C700" s="199" t="s">
        <v>3305</v>
      </c>
      <c r="F700" s="199" t="s">
        <v>3333</v>
      </c>
    </row>
    <row r="702" spans="2:20">
      <c r="B702" s="233" t="s">
        <v>3307</v>
      </c>
    </row>
    <row r="703" spans="2:20">
      <c r="C703" s="199" t="s">
        <v>1377</v>
      </c>
      <c r="F703" s="199" t="s">
        <v>3402</v>
      </c>
      <c r="M703" s="199">
        <f>294*2*3*2</f>
        <v>3528</v>
      </c>
      <c r="P703" s="199">
        <v>30283</v>
      </c>
      <c r="Q703" s="199" t="s">
        <v>3343</v>
      </c>
      <c r="R703" s="199">
        <v>33810</v>
      </c>
      <c r="T703" s="199">
        <f>R703-P703+1</f>
        <v>3528</v>
      </c>
    </row>
    <row r="704" spans="2:20">
      <c r="C704" s="199" t="s">
        <v>3300</v>
      </c>
      <c r="F704" s="199" t="s">
        <v>3319</v>
      </c>
    </row>
    <row r="705" spans="2:20">
      <c r="C705" s="199" t="s">
        <v>1477</v>
      </c>
      <c r="F705" s="199" t="s">
        <v>3338</v>
      </c>
    </row>
    <row r="706" spans="2:20">
      <c r="C706" s="199" t="s">
        <v>3303</v>
      </c>
      <c r="F706" s="203" t="s">
        <v>3337</v>
      </c>
    </row>
    <row r="707" spans="2:20">
      <c r="C707" s="199" t="s">
        <v>3306</v>
      </c>
      <c r="F707" s="203">
        <v>10</v>
      </c>
    </row>
    <row r="708" spans="2:20">
      <c r="C708" s="199" t="s">
        <v>3305</v>
      </c>
      <c r="F708" s="199" t="s">
        <v>3333</v>
      </c>
    </row>
    <row r="710" spans="2:20">
      <c r="B710" s="199" t="s">
        <v>3342</v>
      </c>
      <c r="M710" s="199">
        <f>294*2*10</f>
        <v>5880</v>
      </c>
      <c r="P710" s="199">
        <v>33811</v>
      </c>
      <c r="Q710" s="199" t="s">
        <v>3343</v>
      </c>
      <c r="R710" s="199">
        <v>39690</v>
      </c>
      <c r="T710" s="199">
        <f>R710-P710+1</f>
        <v>5880</v>
      </c>
    </row>
    <row r="711" spans="2:20">
      <c r="C711" s="199" t="s">
        <v>1377</v>
      </c>
      <c r="F711" s="199" t="s">
        <v>3401</v>
      </c>
    </row>
    <row r="712" spans="2:20">
      <c r="C712" s="199" t="s">
        <v>3300</v>
      </c>
      <c r="F712" s="199" t="s">
        <v>3319</v>
      </c>
    </row>
    <row r="713" spans="2:20">
      <c r="C713" s="199" t="s">
        <v>1477</v>
      </c>
      <c r="F713" s="199" t="s">
        <v>3239</v>
      </c>
    </row>
    <row r="714" spans="2:20">
      <c r="C714" s="199" t="s">
        <v>3303</v>
      </c>
      <c r="F714" s="199" t="s">
        <v>3329</v>
      </c>
    </row>
    <row r="715" spans="2:20">
      <c r="C715" s="199" t="s">
        <v>3306</v>
      </c>
      <c r="F715" s="203" t="s">
        <v>3330</v>
      </c>
    </row>
    <row r="716" spans="2:20">
      <c r="C716" s="199" t="s">
        <v>3305</v>
      </c>
      <c r="F716" s="199" t="s">
        <v>3333</v>
      </c>
    </row>
    <row r="718" spans="2:20">
      <c r="B718" s="199" t="s">
        <v>3347</v>
      </c>
      <c r="M718" s="199">
        <f>294*2*10</f>
        <v>5880</v>
      </c>
      <c r="P718" s="199">
        <v>39691</v>
      </c>
      <c r="Q718" s="199" t="s">
        <v>3343</v>
      </c>
      <c r="R718" s="199">
        <v>45570</v>
      </c>
      <c r="T718" s="199">
        <f>R718-P718+1</f>
        <v>5880</v>
      </c>
    </row>
    <row r="719" spans="2:20">
      <c r="C719" s="199" t="s">
        <v>1377</v>
      </c>
      <c r="F719" s="199" t="s">
        <v>3401</v>
      </c>
    </row>
    <row r="720" spans="2:20">
      <c r="C720" s="199" t="s">
        <v>3300</v>
      </c>
      <c r="F720" s="199" t="s">
        <v>3344</v>
      </c>
    </row>
    <row r="721" spans="2:20">
      <c r="C721" s="199" t="s">
        <v>1477</v>
      </c>
      <c r="F721" s="199" t="s">
        <v>3345</v>
      </c>
    </row>
    <row r="722" spans="2:20">
      <c r="C722" s="199" t="s">
        <v>3303</v>
      </c>
      <c r="F722" s="199" t="s">
        <v>3321</v>
      </c>
    </row>
    <row r="723" spans="2:20">
      <c r="C723" s="199" t="s">
        <v>3317</v>
      </c>
      <c r="F723" s="203" t="s">
        <v>3330</v>
      </c>
    </row>
    <row r="724" spans="2:20">
      <c r="C724" s="199" t="s">
        <v>3305</v>
      </c>
      <c r="F724" s="199" t="s">
        <v>3346</v>
      </c>
    </row>
    <row r="727" spans="2:20">
      <c r="B727" s="233" t="s">
        <v>3348</v>
      </c>
    </row>
    <row r="728" spans="2:20">
      <c r="C728" s="199" t="s">
        <v>1377</v>
      </c>
      <c r="F728" s="199" t="s">
        <v>3403</v>
      </c>
      <c r="M728" s="199">
        <f>294*2*3</f>
        <v>1764</v>
      </c>
      <c r="P728" s="199">
        <v>45571</v>
      </c>
      <c r="Q728" s="199" t="s">
        <v>3343</v>
      </c>
      <c r="R728" s="199">
        <v>47334</v>
      </c>
      <c r="T728" s="199">
        <f>R728-P728+1</f>
        <v>1764</v>
      </c>
    </row>
    <row r="729" spans="2:20">
      <c r="C729" s="199" t="s">
        <v>3300</v>
      </c>
      <c r="F729" s="199" t="s">
        <v>3344</v>
      </c>
    </row>
    <row r="730" spans="2:20">
      <c r="C730" s="199" t="s">
        <v>1477</v>
      </c>
      <c r="F730" s="199" t="s">
        <v>3338</v>
      </c>
    </row>
    <row r="731" spans="2:20">
      <c r="C731" s="199" t="s">
        <v>3303</v>
      </c>
      <c r="F731" s="203" t="s">
        <v>3337</v>
      </c>
    </row>
    <row r="732" spans="2:20">
      <c r="C732" s="199" t="s">
        <v>3306</v>
      </c>
      <c r="F732" s="203">
        <v>10</v>
      </c>
    </row>
    <row r="733" spans="2:20">
      <c r="C733" s="199" t="s">
        <v>3305</v>
      </c>
      <c r="F733" s="199" t="s">
        <v>3349</v>
      </c>
    </row>
    <row r="735" spans="2:20">
      <c r="B735" s="199" t="s">
        <v>3400</v>
      </c>
    </row>
    <row r="736" spans="2:20">
      <c r="C736" s="199" t="s">
        <v>1377</v>
      </c>
      <c r="F736" s="199" t="s">
        <v>3406</v>
      </c>
      <c r="M736" s="199">
        <f>294*2*10</f>
        <v>5880</v>
      </c>
    </row>
    <row r="737" spans="1:16">
      <c r="C737" s="199" t="s">
        <v>3300</v>
      </c>
      <c r="F737" s="199" t="s">
        <v>3240</v>
      </c>
    </row>
    <row r="738" spans="1:16">
      <c r="C738" s="199" t="s">
        <v>1477</v>
      </c>
      <c r="F738" s="199" t="s">
        <v>3338</v>
      </c>
    </row>
    <row r="739" spans="1:16">
      <c r="C739" s="199" t="s">
        <v>3303</v>
      </c>
      <c r="F739" s="199" t="s">
        <v>3408</v>
      </c>
    </row>
    <row r="740" spans="1:16">
      <c r="C740" s="199" t="s">
        <v>3306</v>
      </c>
      <c r="F740" s="203">
        <v>10</v>
      </c>
    </row>
    <row r="741" spans="1:16">
      <c r="C741" s="199" t="s">
        <v>3305</v>
      </c>
      <c r="F741" s="199" t="s">
        <v>3407</v>
      </c>
    </row>
    <row r="743" spans="1:16">
      <c r="A743" s="203" t="s">
        <v>3350</v>
      </c>
    </row>
    <row r="744" spans="1:16">
      <c r="B744" s="199" t="s">
        <v>3351</v>
      </c>
    </row>
    <row r="745" spans="1:16">
      <c r="C745" s="204" t="s">
        <v>3352</v>
      </c>
      <c r="G745" s="199" t="s">
        <v>3353</v>
      </c>
      <c r="H745" s="199" t="s">
        <v>3354</v>
      </c>
    </row>
    <row r="746" spans="1:16">
      <c r="C746" s="204" t="s">
        <v>3355</v>
      </c>
      <c r="E746" s="199" t="s">
        <v>3356</v>
      </c>
      <c r="H746" s="199" t="s">
        <v>3357</v>
      </c>
      <c r="J746" s="199" t="s">
        <v>3317</v>
      </c>
      <c r="L746" s="204" t="s">
        <v>3358</v>
      </c>
    </row>
    <row r="747" spans="1:16">
      <c r="A747" s="199">
        <v>1</v>
      </c>
      <c r="C747" s="199">
        <v>3</v>
      </c>
      <c r="E747" s="204" t="s">
        <v>3359</v>
      </c>
      <c r="H747" s="199" t="s">
        <v>3360</v>
      </c>
      <c r="J747" s="199">
        <v>10</v>
      </c>
      <c r="L747" s="203" t="s">
        <v>3361</v>
      </c>
      <c r="N747" s="203" t="s">
        <v>3362</v>
      </c>
      <c r="P747" s="199">
        <f t="shared" ref="P747:P758" si="0">N747-L747</f>
        <v>881</v>
      </c>
    </row>
    <row r="748" spans="1:16">
      <c r="A748" s="199">
        <f>A747+1</f>
        <v>2</v>
      </c>
      <c r="C748" s="199">
        <v>3</v>
      </c>
      <c r="E748" s="204" t="s">
        <v>3359</v>
      </c>
      <c r="H748" s="199" t="s">
        <v>3363</v>
      </c>
      <c r="J748" s="199">
        <v>10</v>
      </c>
      <c r="L748" s="199" t="s">
        <v>3365</v>
      </c>
      <c r="N748" s="199" t="s">
        <v>3364</v>
      </c>
      <c r="P748" s="199">
        <f t="shared" si="0"/>
        <v>881</v>
      </c>
    </row>
    <row r="749" spans="1:16">
      <c r="A749" s="199">
        <f t="shared" ref="A749:A764" si="1">A748+1</f>
        <v>3</v>
      </c>
      <c r="C749" s="199">
        <v>3</v>
      </c>
      <c r="E749" s="204" t="s">
        <v>3366</v>
      </c>
      <c r="H749" s="199" t="s">
        <v>3360</v>
      </c>
      <c r="J749" s="199">
        <v>10</v>
      </c>
      <c r="L749" s="199" t="s">
        <v>3367</v>
      </c>
      <c r="N749" s="199" t="s">
        <v>3368</v>
      </c>
      <c r="P749" s="199">
        <f t="shared" si="0"/>
        <v>881</v>
      </c>
    </row>
    <row r="750" spans="1:16">
      <c r="A750" s="199">
        <f t="shared" si="1"/>
        <v>4</v>
      </c>
      <c r="C750" s="199">
        <v>3</v>
      </c>
      <c r="E750" s="204" t="s">
        <v>3366</v>
      </c>
      <c r="H750" s="199" t="s">
        <v>3363</v>
      </c>
      <c r="J750" s="199">
        <v>10</v>
      </c>
      <c r="L750" s="199" t="s">
        <v>3369</v>
      </c>
      <c r="N750" s="199" t="s">
        <v>3370</v>
      </c>
      <c r="P750" s="199">
        <f t="shared" si="0"/>
        <v>881</v>
      </c>
    </row>
    <row r="751" spans="1:16">
      <c r="A751" s="199">
        <f t="shared" si="1"/>
        <v>5</v>
      </c>
      <c r="C751" s="199">
        <v>3</v>
      </c>
      <c r="E751" s="204" t="s">
        <v>3371</v>
      </c>
      <c r="H751" s="199" t="s">
        <v>3360</v>
      </c>
      <c r="J751" s="199">
        <v>10</v>
      </c>
      <c r="L751" s="199" t="s">
        <v>3372</v>
      </c>
      <c r="N751" s="199" t="s">
        <v>3373</v>
      </c>
      <c r="P751" s="199">
        <f t="shared" si="0"/>
        <v>971</v>
      </c>
    </row>
    <row r="752" spans="1:16">
      <c r="A752" s="199">
        <f t="shared" si="1"/>
        <v>6</v>
      </c>
      <c r="C752" s="199">
        <v>3</v>
      </c>
      <c r="E752" s="204" t="s">
        <v>3371</v>
      </c>
      <c r="H752" s="199" t="s">
        <v>3363</v>
      </c>
      <c r="J752" s="199">
        <v>10</v>
      </c>
      <c r="L752" s="199" t="s">
        <v>3374</v>
      </c>
      <c r="N752" s="199" t="s">
        <v>3375</v>
      </c>
      <c r="P752" s="199">
        <f t="shared" si="0"/>
        <v>881</v>
      </c>
    </row>
    <row r="753" spans="1:16">
      <c r="A753" s="199">
        <f t="shared" si="1"/>
        <v>7</v>
      </c>
      <c r="C753" s="199">
        <v>6</v>
      </c>
      <c r="E753" s="204" t="s">
        <v>3359</v>
      </c>
      <c r="H753" s="199" t="s">
        <v>3360</v>
      </c>
      <c r="J753" s="199">
        <v>10</v>
      </c>
      <c r="L753" s="199" t="s">
        <v>3376</v>
      </c>
      <c r="N753" s="199" t="s">
        <v>3377</v>
      </c>
      <c r="P753" s="199">
        <f t="shared" si="0"/>
        <v>2939</v>
      </c>
    </row>
    <row r="754" spans="1:16">
      <c r="A754" s="199">
        <f t="shared" si="1"/>
        <v>8</v>
      </c>
      <c r="C754" s="199">
        <v>6</v>
      </c>
      <c r="E754" s="204" t="s">
        <v>3359</v>
      </c>
      <c r="H754" s="199" t="s">
        <v>3363</v>
      </c>
      <c r="J754" s="199">
        <v>10</v>
      </c>
      <c r="L754" s="199" t="s">
        <v>3378</v>
      </c>
      <c r="N754" s="199" t="s">
        <v>3379</v>
      </c>
      <c r="P754" s="199">
        <f t="shared" si="0"/>
        <v>2939</v>
      </c>
    </row>
    <row r="755" spans="1:16">
      <c r="A755" s="199">
        <f t="shared" si="1"/>
        <v>9</v>
      </c>
      <c r="C755" s="199">
        <v>6</v>
      </c>
      <c r="E755" s="204" t="s">
        <v>3366</v>
      </c>
      <c r="H755" s="199" t="s">
        <v>3360</v>
      </c>
      <c r="J755" s="199">
        <v>10</v>
      </c>
      <c r="L755" s="199" t="s">
        <v>3382</v>
      </c>
      <c r="N755" s="199" t="s">
        <v>3383</v>
      </c>
      <c r="P755" s="199">
        <f t="shared" si="0"/>
        <v>2939</v>
      </c>
    </row>
    <row r="756" spans="1:16">
      <c r="A756" s="199">
        <f t="shared" si="1"/>
        <v>10</v>
      </c>
      <c r="C756" s="199">
        <v>6</v>
      </c>
      <c r="E756" s="204" t="s">
        <v>3366</v>
      </c>
      <c r="H756" s="199" t="s">
        <v>3363</v>
      </c>
      <c r="J756" s="199">
        <v>10</v>
      </c>
      <c r="L756" s="199" t="s">
        <v>3380</v>
      </c>
      <c r="N756" s="199" t="s">
        <v>3381</v>
      </c>
      <c r="P756" s="199">
        <f t="shared" si="0"/>
        <v>2939</v>
      </c>
    </row>
    <row r="757" spans="1:16">
      <c r="A757" s="199">
        <f t="shared" si="1"/>
        <v>11</v>
      </c>
      <c r="C757" s="199">
        <v>6</v>
      </c>
      <c r="E757" s="204" t="s">
        <v>3371</v>
      </c>
      <c r="H757" s="199" t="s">
        <v>3360</v>
      </c>
      <c r="J757" s="199">
        <v>10</v>
      </c>
      <c r="L757" s="199" t="s">
        <v>3384</v>
      </c>
      <c r="N757" s="199" t="s">
        <v>3385</v>
      </c>
      <c r="P757" s="199">
        <f t="shared" si="0"/>
        <v>2939</v>
      </c>
    </row>
    <row r="758" spans="1:16">
      <c r="A758" s="199">
        <f t="shared" si="1"/>
        <v>12</v>
      </c>
      <c r="C758" s="199">
        <v>6</v>
      </c>
      <c r="E758" s="204" t="s">
        <v>3371</v>
      </c>
      <c r="H758" s="199" t="s">
        <v>3363</v>
      </c>
      <c r="J758" s="199">
        <v>10</v>
      </c>
      <c r="L758" s="199" t="s">
        <v>3386</v>
      </c>
      <c r="N758" s="199" t="s">
        <v>3387</v>
      </c>
      <c r="P758" s="199">
        <f t="shared" si="0"/>
        <v>2939</v>
      </c>
    </row>
    <row r="759" spans="1:16">
      <c r="A759" s="199">
        <f t="shared" si="1"/>
        <v>13</v>
      </c>
      <c r="C759" s="199">
        <v>7</v>
      </c>
      <c r="E759" s="199" t="s">
        <v>3366</v>
      </c>
      <c r="H759" s="199" t="s">
        <v>3360</v>
      </c>
      <c r="J759" s="199">
        <v>10</v>
      </c>
      <c r="L759" s="199" t="s">
        <v>3388</v>
      </c>
      <c r="N759" s="199" t="s">
        <v>3389</v>
      </c>
      <c r="P759" s="199">
        <f t="shared" ref="P759:P764" si="2">N759-L759</f>
        <v>4409</v>
      </c>
    </row>
    <row r="760" spans="1:16">
      <c r="A760" s="199">
        <f t="shared" si="1"/>
        <v>14</v>
      </c>
      <c r="C760" s="199">
        <v>7</v>
      </c>
      <c r="E760" s="199" t="s">
        <v>3366</v>
      </c>
      <c r="H760" s="199" t="s">
        <v>3363</v>
      </c>
      <c r="J760" s="199">
        <v>10</v>
      </c>
      <c r="L760" s="199" t="s">
        <v>3390</v>
      </c>
      <c r="N760" s="199" t="s">
        <v>3391</v>
      </c>
      <c r="P760" s="199">
        <f t="shared" si="2"/>
        <v>4399</v>
      </c>
    </row>
    <row r="761" spans="1:16">
      <c r="A761" s="199">
        <f t="shared" si="1"/>
        <v>15</v>
      </c>
      <c r="C761" s="199">
        <v>8</v>
      </c>
      <c r="E761" s="204" t="s">
        <v>3359</v>
      </c>
      <c r="H761" s="199" t="s">
        <v>3360</v>
      </c>
      <c r="J761" s="199">
        <v>10</v>
      </c>
      <c r="L761" s="199" t="s">
        <v>3392</v>
      </c>
      <c r="N761" s="199" t="s">
        <v>3393</v>
      </c>
      <c r="P761" s="199">
        <f t="shared" si="2"/>
        <v>2975</v>
      </c>
    </row>
    <row r="762" spans="1:16">
      <c r="A762" s="199">
        <f t="shared" si="1"/>
        <v>16</v>
      </c>
      <c r="C762" s="199">
        <v>8</v>
      </c>
      <c r="E762" s="204" t="s">
        <v>3359</v>
      </c>
      <c r="H762" s="199" t="s">
        <v>3363</v>
      </c>
      <c r="J762" s="199">
        <v>10</v>
      </c>
      <c r="L762" s="199" t="s">
        <v>3394</v>
      </c>
      <c r="N762" s="199" t="s">
        <v>3395</v>
      </c>
      <c r="P762" s="199">
        <f t="shared" si="2"/>
        <v>2939</v>
      </c>
    </row>
    <row r="763" spans="1:16">
      <c r="A763" s="199">
        <f t="shared" si="1"/>
        <v>17</v>
      </c>
      <c r="C763" s="199">
        <v>8</v>
      </c>
      <c r="E763" s="204" t="s">
        <v>3366</v>
      </c>
      <c r="H763" s="199" t="s">
        <v>3360</v>
      </c>
      <c r="J763" s="199">
        <v>10</v>
      </c>
      <c r="L763" s="199" t="s">
        <v>3398</v>
      </c>
      <c r="N763" s="199" t="s">
        <v>3399</v>
      </c>
      <c r="P763" s="199">
        <f t="shared" si="2"/>
        <v>2939</v>
      </c>
    </row>
    <row r="764" spans="1:16">
      <c r="A764" s="199">
        <f t="shared" si="1"/>
        <v>18</v>
      </c>
      <c r="C764" s="199">
        <v>8</v>
      </c>
      <c r="E764" s="204" t="s">
        <v>3366</v>
      </c>
      <c r="H764" s="199" t="s">
        <v>3363</v>
      </c>
      <c r="J764" s="199">
        <v>10</v>
      </c>
      <c r="L764" s="199" t="s">
        <v>3396</v>
      </c>
      <c r="N764" s="199" t="s">
        <v>3397</v>
      </c>
      <c r="P764" s="199">
        <f t="shared" si="2"/>
        <v>2939</v>
      </c>
    </row>
    <row r="769" spans="1:34">
      <c r="AB769" s="235" t="s">
        <v>3409</v>
      </c>
      <c r="AC769" s="235"/>
      <c r="AD769" s="235"/>
      <c r="AE769" s="235"/>
      <c r="AF769" s="235" t="s">
        <v>3410</v>
      </c>
      <c r="AG769" s="235"/>
      <c r="AH769" s="235" t="s">
        <v>3411</v>
      </c>
    </row>
    <row r="770" spans="1:34">
      <c r="AB770" s="235" t="s">
        <v>3409</v>
      </c>
      <c r="AC770" s="235"/>
      <c r="AD770" s="235"/>
      <c r="AE770" s="235"/>
      <c r="AF770" s="235" t="s">
        <v>3405</v>
      </c>
      <c r="AG770" s="235"/>
      <c r="AH770" s="235" t="s">
        <v>3412</v>
      </c>
    </row>
    <row r="771" spans="1:34">
      <c r="AB771" s="235" t="s">
        <v>3413</v>
      </c>
      <c r="AC771" s="235"/>
      <c r="AD771" s="235"/>
      <c r="AE771" s="235"/>
      <c r="AF771" s="235" t="s">
        <v>3405</v>
      </c>
      <c r="AG771" s="235"/>
      <c r="AH771" s="235" t="s">
        <v>3414</v>
      </c>
    </row>
    <row r="772" spans="1:34">
      <c r="AB772" s="235" t="s">
        <v>3415</v>
      </c>
      <c r="AC772" s="235"/>
      <c r="AD772" s="235"/>
      <c r="AE772" s="235"/>
      <c r="AF772" s="235" t="s">
        <v>3405</v>
      </c>
      <c r="AG772" s="235"/>
      <c r="AH772" s="235" t="s">
        <v>3416</v>
      </c>
    </row>
    <row r="773" spans="1:34">
      <c r="A773" s="199" t="s">
        <v>3423</v>
      </c>
    </row>
    <row r="774" spans="1:34">
      <c r="B774" s="199" t="s">
        <v>1377</v>
      </c>
      <c r="E774" s="199" t="s">
        <v>3417</v>
      </c>
      <c r="M774" s="199">
        <f>294*2*9*3</f>
        <v>15876</v>
      </c>
    </row>
    <row r="775" spans="1:34">
      <c r="B775" s="199" t="s">
        <v>3300</v>
      </c>
      <c r="E775" s="199" t="s">
        <v>3240</v>
      </c>
    </row>
    <row r="776" spans="1:34">
      <c r="B776" s="199" t="s">
        <v>1477</v>
      </c>
      <c r="E776" s="199" t="s">
        <v>3338</v>
      </c>
    </row>
    <row r="777" spans="1:34">
      <c r="B777" s="199" t="s">
        <v>3303</v>
      </c>
      <c r="E777" s="235" t="s">
        <v>3409</v>
      </c>
    </row>
    <row r="778" spans="1:34">
      <c r="B778" s="199" t="s">
        <v>3418</v>
      </c>
      <c r="E778" s="235" t="s">
        <v>3419</v>
      </c>
    </row>
    <row r="779" spans="1:34">
      <c r="B779" s="199" t="s">
        <v>3306</v>
      </c>
      <c r="E779" s="203">
        <v>10</v>
      </c>
    </row>
    <row r="780" spans="1:34">
      <c r="B780" s="199" t="s">
        <v>3305</v>
      </c>
      <c r="E780" s="199" t="s">
        <v>3407</v>
      </c>
    </row>
    <row r="782" spans="1:34">
      <c r="A782" s="199" t="s">
        <v>3422</v>
      </c>
      <c r="M782" s="199">
        <f>294*2*9*3</f>
        <v>15876</v>
      </c>
    </row>
    <row r="783" spans="1:34">
      <c r="B783" s="199" t="s">
        <v>1377</v>
      </c>
      <c r="E783" s="199" t="s">
        <v>3417</v>
      </c>
    </row>
    <row r="784" spans="1:34">
      <c r="B784" s="199" t="s">
        <v>3300</v>
      </c>
      <c r="E784" s="199" t="s">
        <v>3240</v>
      </c>
    </row>
    <row r="785" spans="1:13">
      <c r="B785" s="199" t="s">
        <v>1477</v>
      </c>
      <c r="E785" s="199" t="s">
        <v>3338</v>
      </c>
    </row>
    <row r="786" spans="1:13">
      <c r="B786" s="199" t="s">
        <v>3303</v>
      </c>
      <c r="E786" s="235" t="s">
        <v>3413</v>
      </c>
    </row>
    <row r="787" spans="1:13">
      <c r="B787" s="199" t="s">
        <v>3418</v>
      </c>
      <c r="E787" s="235" t="s">
        <v>3419</v>
      </c>
    </row>
    <row r="788" spans="1:13">
      <c r="B788" s="199" t="s">
        <v>3306</v>
      </c>
      <c r="E788" s="203">
        <v>10</v>
      </c>
    </row>
    <row r="789" spans="1:13">
      <c r="B789" s="199" t="s">
        <v>3305</v>
      </c>
      <c r="E789" s="199" t="s">
        <v>3407</v>
      </c>
    </row>
    <row r="791" spans="1:13">
      <c r="A791" s="199" t="s">
        <v>3425</v>
      </c>
      <c r="M791" s="199">
        <f>294*2*5*3</f>
        <v>8820</v>
      </c>
    </row>
    <row r="792" spans="1:13">
      <c r="B792" s="199" t="s">
        <v>1377</v>
      </c>
      <c r="E792" s="199" t="s">
        <v>3417</v>
      </c>
    </row>
    <row r="793" spans="1:13">
      <c r="B793" s="199" t="s">
        <v>3300</v>
      </c>
      <c r="E793" s="199" t="s">
        <v>3240</v>
      </c>
    </row>
    <row r="794" spans="1:13">
      <c r="B794" s="199" t="s">
        <v>1477</v>
      </c>
      <c r="E794" s="199" t="s">
        <v>3338</v>
      </c>
    </row>
    <row r="795" spans="1:13">
      <c r="B795" s="199" t="s">
        <v>3303</v>
      </c>
      <c r="E795" s="235" t="s">
        <v>3415</v>
      </c>
    </row>
    <row r="796" spans="1:13">
      <c r="B796" s="199" t="s">
        <v>3418</v>
      </c>
      <c r="E796" s="235" t="s">
        <v>3419</v>
      </c>
    </row>
    <row r="797" spans="1:13">
      <c r="B797" s="199" t="s">
        <v>3306</v>
      </c>
      <c r="E797" s="203">
        <v>10</v>
      </c>
    </row>
    <row r="798" spans="1:13">
      <c r="B798" s="199" t="s">
        <v>3305</v>
      </c>
      <c r="E798" s="199" t="s">
        <v>3407</v>
      </c>
    </row>
    <row r="800" spans="1:13">
      <c r="A800" s="199" t="s">
        <v>3442</v>
      </c>
      <c r="M800" s="199">
        <f>294*2*5*3</f>
        <v>8820</v>
      </c>
    </row>
    <row r="801" spans="1:9">
      <c r="B801" s="199" t="s">
        <v>1377</v>
      </c>
      <c r="E801" s="199" t="s">
        <v>3417</v>
      </c>
    </row>
    <row r="802" spans="1:9">
      <c r="B802" s="199" t="s">
        <v>3300</v>
      </c>
      <c r="E802" s="199" t="s">
        <v>3240</v>
      </c>
    </row>
    <row r="803" spans="1:9">
      <c r="B803" s="199" t="s">
        <v>1477</v>
      </c>
      <c r="E803" s="199" t="s">
        <v>3338</v>
      </c>
    </row>
    <row r="804" spans="1:9">
      <c r="B804" s="199" t="s">
        <v>3303</v>
      </c>
      <c r="E804" s="235" t="s">
        <v>3443</v>
      </c>
    </row>
    <row r="805" spans="1:9">
      <c r="B805" s="199" t="s">
        <v>3418</v>
      </c>
      <c r="E805" s="235" t="s">
        <v>3419</v>
      </c>
    </row>
    <row r="806" spans="1:9">
      <c r="B806" s="199" t="s">
        <v>3306</v>
      </c>
      <c r="E806" s="203">
        <v>10</v>
      </c>
    </row>
    <row r="807" spans="1:9">
      <c r="B807" s="199" t="s">
        <v>3305</v>
      </c>
      <c r="E807" s="199" t="s">
        <v>3407</v>
      </c>
    </row>
    <row r="809" spans="1:9">
      <c r="A809" s="199" t="s">
        <v>3420</v>
      </c>
      <c r="F809" s="203" t="s">
        <v>3430</v>
      </c>
      <c r="H809" s="199" t="s">
        <v>3429</v>
      </c>
      <c r="I809" s="203" t="s">
        <v>3431</v>
      </c>
    </row>
    <row r="810" spans="1:9">
      <c r="A810" s="199" t="s">
        <v>3421</v>
      </c>
      <c r="F810" s="203" t="s">
        <v>3432</v>
      </c>
      <c r="H810" s="199" t="s">
        <v>3429</v>
      </c>
      <c r="I810" s="203" t="s">
        <v>3433</v>
      </c>
    </row>
    <row r="811" spans="1:9">
      <c r="A811" s="199" t="s">
        <v>3426</v>
      </c>
      <c r="F811" s="203" t="s">
        <v>3434</v>
      </c>
      <c r="H811" s="199" t="s">
        <v>3429</v>
      </c>
      <c r="I811" s="203" t="s">
        <v>3435</v>
      </c>
    </row>
    <row r="812" spans="1:9">
      <c r="A812" s="199" t="s">
        <v>3427</v>
      </c>
      <c r="F812" s="203" t="s">
        <v>3436</v>
      </c>
      <c r="H812" s="199" t="s">
        <v>3429</v>
      </c>
      <c r="I812" s="203" t="s">
        <v>3437</v>
      </c>
    </row>
    <row r="813" spans="1:9">
      <c r="A813" s="199" t="s">
        <v>3424</v>
      </c>
      <c r="F813" s="203" t="s">
        <v>3438</v>
      </c>
      <c r="H813" s="199" t="s">
        <v>3429</v>
      </c>
      <c r="I813" s="203" t="s">
        <v>3439</v>
      </c>
    </row>
    <row r="814" spans="1:9">
      <c r="A814" s="199" t="s">
        <v>3428</v>
      </c>
      <c r="F814" s="203" t="s">
        <v>3440</v>
      </c>
      <c r="H814" s="199" t="s">
        <v>3429</v>
      </c>
      <c r="I814" s="203" t="s">
        <v>3441</v>
      </c>
    </row>
    <row r="815" spans="1:9">
      <c r="A815" s="199" t="s">
        <v>3444</v>
      </c>
      <c r="F815" s="203" t="s">
        <v>3446</v>
      </c>
      <c r="H815" s="199" t="s">
        <v>3429</v>
      </c>
      <c r="I815" s="203" t="s">
        <v>3447</v>
      </c>
    </row>
    <row r="816" spans="1:9">
      <c r="A816" s="199" t="s">
        <v>3445</v>
      </c>
      <c r="F816" s="203" t="s">
        <v>3448</v>
      </c>
      <c r="H816" s="199" t="s">
        <v>3429</v>
      </c>
      <c r="I816" s="203" t="s">
        <v>3449</v>
      </c>
    </row>
    <row r="819" spans="1:15">
      <c r="A819" s="203" t="s">
        <v>3450</v>
      </c>
    </row>
    <row r="820" spans="1:15">
      <c r="B820" s="204" t="s">
        <v>3451</v>
      </c>
    </row>
    <row r="822" spans="1:15">
      <c r="A822" s="203" t="s">
        <v>3452</v>
      </c>
    </row>
    <row r="823" spans="1:15">
      <c r="B823" s="212" t="s">
        <v>3453</v>
      </c>
    </row>
    <row r="824" spans="1:15">
      <c r="B824" s="217" t="s">
        <v>3459</v>
      </c>
    </row>
    <row r="826" spans="1:15">
      <c r="A826" s="199" t="s">
        <v>3421</v>
      </c>
      <c r="F826" s="199" t="s">
        <v>3454</v>
      </c>
      <c r="M826" s="199">
        <v>217601</v>
      </c>
      <c r="N826" s="199" t="s">
        <v>3429</v>
      </c>
      <c r="O826" s="199">
        <v>233476</v>
      </c>
    </row>
    <row r="827" spans="1:15">
      <c r="A827" s="199" t="s">
        <v>3427</v>
      </c>
      <c r="E827" s="235"/>
      <c r="F827" s="199" t="s">
        <v>3456</v>
      </c>
      <c r="M827" s="199">
        <v>233477</v>
      </c>
      <c r="N827" s="199" t="s">
        <v>3429</v>
      </c>
      <c r="O827" s="199">
        <v>249352</v>
      </c>
    </row>
    <row r="828" spans="1:15">
      <c r="A828" s="199" t="s">
        <v>3428</v>
      </c>
      <c r="E828" s="235"/>
      <c r="F828" s="199" t="s">
        <v>3457</v>
      </c>
      <c r="M828" s="199">
        <v>249353</v>
      </c>
      <c r="N828" s="199" t="s">
        <v>3429</v>
      </c>
      <c r="O828" s="199">
        <v>258172</v>
      </c>
    </row>
    <row r="829" spans="1:15">
      <c r="A829" s="199" t="s">
        <v>3445</v>
      </c>
      <c r="E829" s="203"/>
      <c r="F829" s="199" t="s">
        <v>3458</v>
      </c>
      <c r="M829" s="199">
        <v>258173</v>
      </c>
      <c r="N829" s="199" t="s">
        <v>3429</v>
      </c>
      <c r="O829" s="199">
        <v>266992</v>
      </c>
    </row>
    <row r="830" spans="1:15">
      <c r="A830" s="199" t="s">
        <v>3463</v>
      </c>
      <c r="F830" s="199" t="s">
        <v>3455</v>
      </c>
      <c r="M830" s="199">
        <v>266993</v>
      </c>
      <c r="N830" s="199" t="s">
        <v>3429</v>
      </c>
      <c r="O830" s="199">
        <v>267022</v>
      </c>
    </row>
    <row r="832" spans="1:15">
      <c r="A832" s="199" t="s">
        <v>3460</v>
      </c>
    </row>
    <row r="833" spans="1:13">
      <c r="B833" s="199" t="s">
        <v>1377</v>
      </c>
      <c r="E833" s="199" t="s">
        <v>3461</v>
      </c>
      <c r="M833" s="199">
        <f>2*25*30*3</f>
        <v>4500</v>
      </c>
    </row>
    <row r="834" spans="1:13">
      <c r="B834" s="199" t="s">
        <v>3300</v>
      </c>
      <c r="E834" s="199" t="s">
        <v>3240</v>
      </c>
    </row>
    <row r="835" spans="1:13">
      <c r="B835" s="199" t="s">
        <v>1477</v>
      </c>
      <c r="E835" s="199" t="s">
        <v>3338</v>
      </c>
    </row>
    <row r="836" spans="1:13">
      <c r="B836" s="199" t="s">
        <v>3303</v>
      </c>
      <c r="E836" s="235" t="s">
        <v>3462</v>
      </c>
    </row>
    <row r="837" spans="1:13">
      <c r="B837" s="199" t="s">
        <v>3418</v>
      </c>
      <c r="E837" s="235" t="s">
        <v>3419</v>
      </c>
    </row>
    <row r="838" spans="1:13">
      <c r="B838" s="199" t="s">
        <v>3306</v>
      </c>
      <c r="E838" s="203">
        <v>10</v>
      </c>
    </row>
    <row r="839" spans="1:13">
      <c r="B839" s="199" t="s">
        <v>3305</v>
      </c>
      <c r="E839" s="199">
        <v>102</v>
      </c>
    </row>
    <row r="841" spans="1:13">
      <c r="A841" s="203" t="s">
        <v>3464</v>
      </c>
    </row>
    <row r="842" spans="1:13">
      <c r="A842" s="203"/>
      <c r="B842" s="204" t="s">
        <v>3468</v>
      </c>
    </row>
    <row r="843" spans="1:13">
      <c r="B843" s="199" t="s">
        <v>3465</v>
      </c>
    </row>
    <row r="844" spans="1:13">
      <c r="C844" s="199" t="s">
        <v>3471</v>
      </c>
    </row>
    <row r="845" spans="1:13">
      <c r="C845" s="199" t="s">
        <v>3469</v>
      </c>
    </row>
    <row r="846" spans="1:13">
      <c r="C846" s="199" t="s">
        <v>3466</v>
      </c>
    </row>
    <row r="847" spans="1:13">
      <c r="C847" s="199" t="s">
        <v>3467</v>
      </c>
    </row>
    <row r="849" spans="1:14">
      <c r="B849" s="212" t="s">
        <v>3470</v>
      </c>
    </row>
    <row r="851" spans="1:14">
      <c r="A851" s="199" t="s">
        <v>3472</v>
      </c>
    </row>
    <row r="852" spans="1:14">
      <c r="B852" s="199" t="s">
        <v>1377</v>
      </c>
      <c r="E852" s="199" t="s">
        <v>3461</v>
      </c>
    </row>
    <row r="853" spans="1:14">
      <c r="B853" s="199" t="s">
        <v>3300</v>
      </c>
      <c r="E853" s="199" t="s">
        <v>3240</v>
      </c>
    </row>
    <row r="854" spans="1:14">
      <c r="B854" s="199" t="s">
        <v>1477</v>
      </c>
      <c r="E854" s="199" t="s">
        <v>3338</v>
      </c>
    </row>
    <row r="855" spans="1:14">
      <c r="B855" s="199" t="s">
        <v>3303</v>
      </c>
      <c r="E855" s="235" t="s">
        <v>3462</v>
      </c>
    </row>
    <row r="856" spans="1:14">
      <c r="B856" s="199" t="s">
        <v>3418</v>
      </c>
      <c r="E856" s="235" t="s">
        <v>3419</v>
      </c>
    </row>
    <row r="857" spans="1:14">
      <c r="B857" s="199" t="s">
        <v>3306</v>
      </c>
      <c r="E857" s="203" t="s">
        <v>3473</v>
      </c>
    </row>
    <row r="858" spans="1:14">
      <c r="B858" s="199" t="s">
        <v>3305</v>
      </c>
      <c r="E858" s="199">
        <v>100</v>
      </c>
    </row>
    <row r="859" spans="1:14">
      <c r="B859" s="199" t="s">
        <v>3474</v>
      </c>
      <c r="E859" s="199" t="s">
        <v>3475</v>
      </c>
    </row>
    <row r="862" spans="1:14">
      <c r="A862" s="199" t="s">
        <v>3477</v>
      </c>
      <c r="M862" s="199">
        <v>267299</v>
      </c>
      <c r="N862" s="199" t="s">
        <v>3518</v>
      </c>
    </row>
    <row r="863" spans="1:14">
      <c r="B863" s="199" t="s">
        <v>1377</v>
      </c>
      <c r="E863" s="199" t="s">
        <v>3478</v>
      </c>
      <c r="M863" s="199">
        <f>120*2*25*2*2</f>
        <v>24000</v>
      </c>
    </row>
    <row r="864" spans="1:14">
      <c r="B864" s="199" t="s">
        <v>3300</v>
      </c>
      <c r="E864" s="199" t="s">
        <v>3240</v>
      </c>
    </row>
    <row r="865" spans="1:13">
      <c r="B865" s="199" t="s">
        <v>1477</v>
      </c>
      <c r="E865" s="199" t="s">
        <v>3338</v>
      </c>
    </row>
    <row r="866" spans="1:13">
      <c r="B866" s="199" t="s">
        <v>3303</v>
      </c>
      <c r="E866" s="235" t="s">
        <v>3462</v>
      </c>
    </row>
    <row r="867" spans="1:13">
      <c r="B867" s="199" t="s">
        <v>3514</v>
      </c>
      <c r="E867" s="235" t="s">
        <v>3515</v>
      </c>
    </row>
    <row r="868" spans="1:13">
      <c r="B868" s="199" t="s">
        <v>3306</v>
      </c>
      <c r="E868" s="203" t="s">
        <v>793</v>
      </c>
    </row>
    <row r="869" spans="1:13">
      <c r="B869" s="199" t="s">
        <v>3305</v>
      </c>
      <c r="E869" s="203" t="s">
        <v>3516</v>
      </c>
    </row>
    <row r="870" spans="1:13">
      <c r="B870" s="199" t="s">
        <v>3474</v>
      </c>
      <c r="E870" s="199" t="s">
        <v>3517</v>
      </c>
    </row>
    <row r="872" spans="1:13">
      <c r="A872" s="203" t="s">
        <v>3476</v>
      </c>
    </row>
    <row r="873" spans="1:13">
      <c r="B873" s="212" t="s">
        <v>3481</v>
      </c>
    </row>
    <row r="874" spans="1:13">
      <c r="C874" s="204" t="s">
        <v>3480</v>
      </c>
    </row>
    <row r="875" spans="1:13">
      <c r="C875" s="204" t="s">
        <v>3479</v>
      </c>
    </row>
    <row r="877" spans="1:13">
      <c r="A877" s="199" t="s">
        <v>3482</v>
      </c>
    </row>
    <row r="878" spans="1:13">
      <c r="B878" s="199" t="s">
        <v>1377</v>
      </c>
      <c r="E878" s="199" t="s">
        <v>3478</v>
      </c>
      <c r="M878" s="199">
        <f>30*2*25*3</f>
        <v>4500</v>
      </c>
    </row>
    <row r="879" spans="1:13">
      <c r="B879" s="199" t="s">
        <v>3300</v>
      </c>
      <c r="E879" s="199" t="s">
        <v>3240</v>
      </c>
    </row>
    <row r="880" spans="1:13">
      <c r="B880" s="199" t="s">
        <v>1477</v>
      </c>
      <c r="E880" s="199" t="s">
        <v>3338</v>
      </c>
    </row>
    <row r="881" spans="1:13">
      <c r="B881" s="199" t="s">
        <v>3303</v>
      </c>
      <c r="E881" s="235" t="s">
        <v>3462</v>
      </c>
    </row>
    <row r="882" spans="1:13">
      <c r="B882" s="199" t="s">
        <v>3418</v>
      </c>
      <c r="E882" s="235" t="s">
        <v>3419</v>
      </c>
    </row>
    <row r="883" spans="1:13">
      <c r="B883" s="199" t="s">
        <v>3306</v>
      </c>
      <c r="E883" s="203" t="s">
        <v>793</v>
      </c>
    </row>
    <row r="884" spans="1:13">
      <c r="B884" s="199" t="s">
        <v>3305</v>
      </c>
      <c r="E884" s="203" t="s">
        <v>3483</v>
      </c>
    </row>
    <row r="885" spans="1:13">
      <c r="B885" s="199" t="s">
        <v>3474</v>
      </c>
      <c r="E885" s="199" t="s">
        <v>3484</v>
      </c>
    </row>
    <row r="887" spans="1:13">
      <c r="A887" s="199" t="s">
        <v>3485</v>
      </c>
    </row>
    <row r="888" spans="1:13">
      <c r="B888" s="199" t="s">
        <v>1377</v>
      </c>
      <c r="E888" s="199" t="s">
        <v>3478</v>
      </c>
      <c r="M888" s="199">
        <f>30*2*25*3*2*2</f>
        <v>18000</v>
      </c>
    </row>
    <row r="889" spans="1:13">
      <c r="B889" s="199" t="s">
        <v>3300</v>
      </c>
      <c r="E889" s="199" t="s">
        <v>3240</v>
      </c>
    </row>
    <row r="890" spans="1:13">
      <c r="B890" s="199" t="s">
        <v>1477</v>
      </c>
      <c r="E890" s="199" t="s">
        <v>3338</v>
      </c>
    </row>
    <row r="891" spans="1:13">
      <c r="B891" s="199" t="s">
        <v>3303</v>
      </c>
      <c r="E891" s="235" t="s">
        <v>3462</v>
      </c>
    </row>
    <row r="892" spans="1:13">
      <c r="B892" s="199" t="s">
        <v>3418</v>
      </c>
      <c r="E892" s="235" t="s">
        <v>3419</v>
      </c>
    </row>
    <row r="893" spans="1:13">
      <c r="B893" s="199" t="s">
        <v>3306</v>
      </c>
      <c r="E893" s="203" t="s">
        <v>3487</v>
      </c>
    </row>
    <row r="894" spans="1:13">
      <c r="B894" s="199" t="s">
        <v>3305</v>
      </c>
      <c r="E894" s="203" t="s">
        <v>3486</v>
      </c>
    </row>
    <row r="895" spans="1:13">
      <c r="B895" s="199" t="s">
        <v>1400</v>
      </c>
      <c r="E895" s="199" t="s">
        <v>3484</v>
      </c>
    </row>
    <row r="897" spans="1:4">
      <c r="A897" s="203" t="s">
        <v>3488</v>
      </c>
    </row>
    <row r="898" spans="1:4">
      <c r="B898" s="199" t="s">
        <v>3495</v>
      </c>
    </row>
    <row r="899" spans="1:4">
      <c r="C899" s="236" t="s">
        <v>3489</v>
      </c>
    </row>
    <row r="901" spans="1:4">
      <c r="C901" s="237" t="s">
        <v>3492</v>
      </c>
    </row>
    <row r="902" spans="1:4">
      <c r="C902" s="236" t="s">
        <v>3493</v>
      </c>
    </row>
    <row r="904" spans="1:4">
      <c r="C904" s="204" t="s">
        <v>3491</v>
      </c>
    </row>
    <row r="905" spans="1:4">
      <c r="C905" s="199" t="s">
        <v>3494</v>
      </c>
    </row>
    <row r="907" spans="1:4">
      <c r="C907" s="199" t="s">
        <v>3490</v>
      </c>
    </row>
    <row r="909" spans="1:4">
      <c r="B909" s="199" t="s">
        <v>3496</v>
      </c>
    </row>
    <row r="910" spans="1:4">
      <c r="B910" s="204" t="s">
        <v>3497</v>
      </c>
    </row>
    <row r="911" spans="1:4">
      <c r="C911" s="237" t="s">
        <v>3499</v>
      </c>
    </row>
    <row r="912" spans="1:4">
      <c r="D912" s="199" t="s">
        <v>3498</v>
      </c>
    </row>
    <row r="913" spans="1:13">
      <c r="D913" s="199" t="s">
        <v>3500</v>
      </c>
    </row>
    <row r="914" spans="1:13">
      <c r="D914" s="199" t="s">
        <v>3501</v>
      </c>
    </row>
    <row r="915" spans="1:13">
      <c r="D915" s="204" t="s">
        <v>3509</v>
      </c>
    </row>
    <row r="916" spans="1:13">
      <c r="C916" s="237" t="s">
        <v>3502</v>
      </c>
    </row>
    <row r="917" spans="1:13">
      <c r="D917" s="199" t="s">
        <v>3503</v>
      </c>
    </row>
    <row r="918" spans="1:13">
      <c r="D918" s="199" t="s">
        <v>3504</v>
      </c>
    </row>
    <row r="919" spans="1:13">
      <c r="D919" s="204" t="s">
        <v>3510</v>
      </c>
    </row>
    <row r="921" spans="1:13">
      <c r="C921" s="199" t="s">
        <v>3505</v>
      </c>
    </row>
    <row r="923" spans="1:13">
      <c r="A923" s="199" t="s">
        <v>3506</v>
      </c>
    </row>
    <row r="924" spans="1:13">
      <c r="B924" s="199" t="s">
        <v>1377</v>
      </c>
      <c r="E924" s="199" t="s">
        <v>3478</v>
      </c>
      <c r="M924" s="199">
        <f>30*2*25*2*2*3</f>
        <v>18000</v>
      </c>
    </row>
    <row r="925" spans="1:13">
      <c r="B925" s="199" t="s">
        <v>3300</v>
      </c>
      <c r="E925" s="199" t="s">
        <v>3240</v>
      </c>
    </row>
    <row r="926" spans="1:13">
      <c r="B926" s="199" t="s">
        <v>1477</v>
      </c>
      <c r="E926" s="199" t="s">
        <v>3338</v>
      </c>
    </row>
    <row r="927" spans="1:13">
      <c r="B927" s="199" t="s">
        <v>3303</v>
      </c>
      <c r="E927" s="235" t="s">
        <v>3462</v>
      </c>
    </row>
    <row r="928" spans="1:13">
      <c r="B928" s="199" t="s">
        <v>3418</v>
      </c>
      <c r="E928" s="235" t="s">
        <v>3511</v>
      </c>
    </row>
    <row r="929" spans="1:5">
      <c r="B929" s="199" t="s">
        <v>3306</v>
      </c>
      <c r="E929" s="203" t="s">
        <v>793</v>
      </c>
    </row>
    <row r="930" spans="1:5">
      <c r="B930" s="199" t="s">
        <v>3305</v>
      </c>
      <c r="E930" s="203" t="s">
        <v>3507</v>
      </c>
    </row>
    <row r="931" spans="1:5">
      <c r="B931" s="199" t="s">
        <v>1400</v>
      </c>
      <c r="E931" s="199" t="s">
        <v>3508</v>
      </c>
    </row>
    <row r="933" spans="1:5">
      <c r="A933" s="203" t="s">
        <v>3512</v>
      </c>
    </row>
    <row r="934" spans="1:5">
      <c r="B934" s="199" t="s">
        <v>3513</v>
      </c>
    </row>
    <row r="935" spans="1:5">
      <c r="C935" s="199" t="s">
        <v>3519</v>
      </c>
    </row>
    <row r="936" spans="1:5">
      <c r="C936" s="199" t="s">
        <v>3520</v>
      </c>
    </row>
    <row r="937" spans="1:5">
      <c r="C937" s="199" t="s">
        <v>3521</v>
      </c>
    </row>
    <row r="938" spans="1:5">
      <c r="C938" s="199" t="s">
        <v>3527</v>
      </c>
    </row>
    <row r="939" spans="1:5">
      <c r="C939" s="199" t="s">
        <v>3522</v>
      </c>
    </row>
    <row r="940" spans="1:5">
      <c r="C940" s="199" t="s">
        <v>3523</v>
      </c>
    </row>
    <row r="942" spans="1:5">
      <c r="A942" s="203" t="s">
        <v>3524</v>
      </c>
    </row>
    <row r="943" spans="1:5">
      <c r="B943" s="204" t="s">
        <v>3525</v>
      </c>
    </row>
    <row r="945" spans="2:13">
      <c r="B945" s="199" t="s">
        <v>3526</v>
      </c>
    </row>
    <row r="947" spans="2:13">
      <c r="B947" s="212" t="s">
        <v>3529</v>
      </c>
    </row>
    <row r="948" spans="2:13">
      <c r="C948" s="212" t="s">
        <v>3530</v>
      </c>
    </row>
    <row r="949" spans="2:13">
      <c r="B949" s="199" t="s">
        <v>3528</v>
      </c>
    </row>
    <row r="950" spans="2:13">
      <c r="C950" s="199" t="s">
        <v>3536</v>
      </c>
    </row>
    <row r="951" spans="2:13">
      <c r="C951" s="199" t="s">
        <v>3477</v>
      </c>
    </row>
    <row r="952" spans="2:13">
      <c r="D952" s="199" t="s">
        <v>1377</v>
      </c>
      <c r="G952" s="199" t="s">
        <v>3478</v>
      </c>
      <c r="M952" s="201">
        <f>120*2*25*2</f>
        <v>12000</v>
      </c>
    </row>
    <row r="953" spans="2:13">
      <c r="D953" s="199" t="s">
        <v>3300</v>
      </c>
      <c r="G953" s="199" t="s">
        <v>3240</v>
      </c>
      <c r="M953" s="199">
        <f>120*2*25*2</f>
        <v>12000</v>
      </c>
    </row>
    <row r="954" spans="2:13">
      <c r="D954" s="199" t="s">
        <v>1477</v>
      </c>
      <c r="G954" s="199" t="s">
        <v>3338</v>
      </c>
    </row>
    <row r="955" spans="2:13">
      <c r="D955" s="199" t="s">
        <v>3303</v>
      </c>
      <c r="G955" s="235" t="s">
        <v>3462</v>
      </c>
    </row>
    <row r="956" spans="2:13">
      <c r="D956" s="201" t="s">
        <v>3418</v>
      </c>
      <c r="E956" s="201"/>
      <c r="F956" s="201"/>
      <c r="G956" s="238" t="s">
        <v>3532</v>
      </c>
      <c r="H956" s="201"/>
      <c r="I956" s="201"/>
      <c r="J956" s="201"/>
      <c r="K956" s="201" t="s">
        <v>3534</v>
      </c>
      <c r="L956" s="201"/>
    </row>
    <row r="957" spans="2:13">
      <c r="D957" s="199" t="s">
        <v>3418</v>
      </c>
      <c r="G957" s="239" t="s">
        <v>3535</v>
      </c>
      <c r="K957" s="212" t="s">
        <v>3533</v>
      </c>
    </row>
    <row r="958" spans="2:13">
      <c r="D958" s="199" t="s">
        <v>3306</v>
      </c>
      <c r="G958" s="203" t="s">
        <v>793</v>
      </c>
    </row>
    <row r="959" spans="2:13">
      <c r="D959" s="199" t="s">
        <v>3305</v>
      </c>
      <c r="G959" s="203" t="s">
        <v>3483</v>
      </c>
    </row>
    <row r="960" spans="2:13">
      <c r="D960" s="199" t="s">
        <v>1400</v>
      </c>
      <c r="G960" s="240" t="s">
        <v>3537</v>
      </c>
      <c r="K960" s="212" t="s">
        <v>3531</v>
      </c>
    </row>
    <row r="962" spans="1:13">
      <c r="A962" s="203" t="s">
        <v>3539</v>
      </c>
    </row>
    <row r="963" spans="1:13">
      <c r="B963" s="199" t="s">
        <v>3540</v>
      </c>
    </row>
    <row r="964" spans="1:13">
      <c r="C964" s="199" t="s">
        <v>3541</v>
      </c>
    </row>
    <row r="965" spans="1:13">
      <c r="C965" s="199" t="s">
        <v>3477</v>
      </c>
      <c r="M965" s="199">
        <f>30*2*25*2</f>
        <v>3000</v>
      </c>
    </row>
    <row r="966" spans="1:13">
      <c r="D966" s="199" t="s">
        <v>1377</v>
      </c>
      <c r="G966" s="199" t="s">
        <v>3478</v>
      </c>
    </row>
    <row r="967" spans="1:13">
      <c r="D967" s="199" t="s">
        <v>3300</v>
      </c>
      <c r="G967" s="199" t="s">
        <v>3240</v>
      </c>
    </row>
    <row r="968" spans="1:13">
      <c r="D968" s="199" t="s">
        <v>1477</v>
      </c>
      <c r="G968" s="199" t="s">
        <v>3338</v>
      </c>
    </row>
    <row r="969" spans="1:13">
      <c r="D969" s="199" t="s">
        <v>3303</v>
      </c>
      <c r="G969" s="235" t="s">
        <v>3462</v>
      </c>
    </row>
    <row r="970" spans="1:13">
      <c r="D970" s="199" t="s">
        <v>3418</v>
      </c>
      <c r="G970" s="239">
        <v>0</v>
      </c>
    </row>
    <row r="971" spans="1:13">
      <c r="D971" s="199" t="s">
        <v>3306</v>
      </c>
      <c r="G971" s="203" t="s">
        <v>793</v>
      </c>
    </row>
    <row r="972" spans="1:13">
      <c r="D972" s="199" t="s">
        <v>3305</v>
      </c>
      <c r="G972" s="203" t="s">
        <v>3483</v>
      </c>
    </row>
    <row r="973" spans="1:13">
      <c r="D973" s="199" t="s">
        <v>1400</v>
      </c>
      <c r="G973" s="240" t="s">
        <v>3484</v>
      </c>
    </row>
    <row r="975" spans="1:13">
      <c r="C975" s="199" t="s">
        <v>3506</v>
      </c>
      <c r="M975" s="199">
        <f>120*2*25*3</f>
        <v>18000</v>
      </c>
    </row>
    <row r="976" spans="1:13">
      <c r="D976" s="199" t="s">
        <v>1377</v>
      </c>
      <c r="G976" s="199" t="s">
        <v>3478</v>
      </c>
    </row>
    <row r="977" spans="1:12">
      <c r="D977" s="199" t="s">
        <v>3300</v>
      </c>
      <c r="G977" s="199" t="s">
        <v>3240</v>
      </c>
    </row>
    <row r="978" spans="1:12">
      <c r="D978" s="199" t="s">
        <v>1477</v>
      </c>
      <c r="G978" s="199" t="s">
        <v>3338</v>
      </c>
    </row>
    <row r="979" spans="1:12">
      <c r="D979" s="199" t="s">
        <v>3303</v>
      </c>
      <c r="G979" s="235" t="s">
        <v>3462</v>
      </c>
    </row>
    <row r="980" spans="1:12">
      <c r="D980" s="199" t="s">
        <v>3418</v>
      </c>
      <c r="G980" s="239">
        <v>0</v>
      </c>
    </row>
    <row r="981" spans="1:12">
      <c r="D981" s="199" t="s">
        <v>3306</v>
      </c>
      <c r="G981" s="203" t="s">
        <v>793</v>
      </c>
    </row>
    <row r="982" spans="1:12">
      <c r="D982" s="199" t="s">
        <v>3305</v>
      </c>
      <c r="G982" s="203" t="s">
        <v>3483</v>
      </c>
    </row>
    <row r="983" spans="1:12">
      <c r="D983" s="199" t="s">
        <v>1400</v>
      </c>
      <c r="G983" s="240" t="s">
        <v>3542</v>
      </c>
    </row>
    <row r="985" spans="1:12">
      <c r="A985" s="203" t="s">
        <v>3545</v>
      </c>
    </row>
    <row r="986" spans="1:12">
      <c r="A986" s="203"/>
      <c r="B986" s="231" t="s">
        <v>3547</v>
      </c>
    </row>
    <row r="987" spans="1:12">
      <c r="C987" s="199">
        <v>1</v>
      </c>
      <c r="G987" s="199" t="s">
        <v>3238</v>
      </c>
      <c r="I987" s="240" t="s">
        <v>3240</v>
      </c>
      <c r="L987" s="199" t="s">
        <v>3546</v>
      </c>
    </row>
    <row r="988" spans="1:12">
      <c r="C988" s="199">
        <v>11</v>
      </c>
      <c r="G988" s="199" t="s">
        <v>3239</v>
      </c>
      <c r="I988" s="240" t="s">
        <v>3240</v>
      </c>
      <c r="L988" s="199" t="s">
        <v>3546</v>
      </c>
    </row>
    <row r="989" spans="1:12">
      <c r="C989" s="199">
        <v>12</v>
      </c>
      <c r="G989" s="199" t="s">
        <v>3238</v>
      </c>
      <c r="I989" s="240" t="s">
        <v>3240</v>
      </c>
      <c r="L989" s="199" t="s">
        <v>3546</v>
      </c>
    </row>
    <row r="990" spans="1:12">
      <c r="C990" s="199">
        <v>13</v>
      </c>
      <c r="G990" s="199" t="s">
        <v>3239</v>
      </c>
      <c r="I990" s="240" t="s">
        <v>3240</v>
      </c>
      <c r="L990" s="199" t="s">
        <v>3546</v>
      </c>
    </row>
    <row r="991" spans="1:12">
      <c r="C991" s="199">
        <v>14</v>
      </c>
      <c r="G991" s="199" t="s">
        <v>3238</v>
      </c>
      <c r="I991" s="240" t="s">
        <v>3282</v>
      </c>
      <c r="L991" s="199" t="s">
        <v>3546</v>
      </c>
    </row>
    <row r="992" spans="1:12">
      <c r="C992" s="199">
        <v>15</v>
      </c>
      <c r="G992" s="199" t="s">
        <v>3239</v>
      </c>
      <c r="I992" s="240" t="s">
        <v>3282</v>
      </c>
      <c r="L992" s="199" t="s">
        <v>3546</v>
      </c>
    </row>
    <row r="993" spans="1:14">
      <c r="C993" s="212">
        <v>21</v>
      </c>
      <c r="D993" s="212"/>
      <c r="E993" s="212"/>
      <c r="F993" s="212"/>
      <c r="G993" s="212" t="s">
        <v>3238</v>
      </c>
      <c r="H993" s="212"/>
      <c r="I993" s="212" t="s">
        <v>3548</v>
      </c>
      <c r="J993" s="212"/>
      <c r="K993" s="212"/>
      <c r="L993" s="212" t="s">
        <v>3549</v>
      </c>
      <c r="N993" s="241" t="s">
        <v>3550</v>
      </c>
    </row>
    <row r="994" spans="1:14">
      <c r="C994" s="212">
        <v>22</v>
      </c>
      <c r="D994" s="212"/>
      <c r="E994" s="212"/>
      <c r="F994" s="212"/>
      <c r="G994" s="212" t="s">
        <v>3239</v>
      </c>
      <c r="H994" s="212"/>
      <c r="I994" s="212" t="s">
        <v>3548</v>
      </c>
      <c r="J994" s="212"/>
      <c r="K994" s="212"/>
      <c r="L994" s="212" t="s">
        <v>3549</v>
      </c>
      <c r="N994" s="241" t="s">
        <v>3550</v>
      </c>
    </row>
    <row r="996" spans="1:14">
      <c r="A996" s="203" t="s">
        <v>3545</v>
      </c>
    </row>
    <row r="997" spans="1:14">
      <c r="B997" s="199" t="s">
        <v>3552</v>
      </c>
    </row>
    <row r="998" spans="1:14">
      <c r="B998" s="199" t="s">
        <v>3554</v>
      </c>
    </row>
    <row r="999" spans="1:14">
      <c r="C999" s="199" t="s">
        <v>3555</v>
      </c>
    </row>
    <row r="1001" spans="1:14">
      <c r="C1001" s="199" t="s">
        <v>3564</v>
      </c>
      <c r="M1001" s="199">
        <f>120*2*25*4</f>
        <v>24000</v>
      </c>
    </row>
    <row r="1002" spans="1:14">
      <c r="D1002" s="199" t="s">
        <v>1377</v>
      </c>
      <c r="G1002" s="212" t="s">
        <v>3551</v>
      </c>
    </row>
    <row r="1003" spans="1:14">
      <c r="D1003" s="199" t="s">
        <v>3300</v>
      </c>
      <c r="G1003" s="212" t="s">
        <v>3282</v>
      </c>
    </row>
    <row r="1004" spans="1:14">
      <c r="D1004" s="199" t="s">
        <v>1477</v>
      </c>
      <c r="G1004" s="199" t="s">
        <v>3338</v>
      </c>
    </row>
    <row r="1005" spans="1:14">
      <c r="D1005" s="199" t="s">
        <v>3303</v>
      </c>
      <c r="G1005" s="235" t="s">
        <v>3462</v>
      </c>
    </row>
    <row r="1006" spans="1:14">
      <c r="D1006" s="199" t="s">
        <v>3418</v>
      </c>
      <c r="G1006" s="239">
        <v>1</v>
      </c>
    </row>
    <row r="1007" spans="1:14">
      <c r="D1007" s="199" t="s">
        <v>3306</v>
      </c>
      <c r="G1007" s="203" t="s">
        <v>793</v>
      </c>
    </row>
    <row r="1008" spans="1:14">
      <c r="D1008" s="199" t="s">
        <v>3305</v>
      </c>
      <c r="G1008" s="203" t="s">
        <v>3483</v>
      </c>
    </row>
    <row r="1009" spans="1:13">
      <c r="D1009" s="199" t="s">
        <v>1400</v>
      </c>
      <c r="G1009" s="240" t="s">
        <v>3553</v>
      </c>
    </row>
    <row r="1011" spans="1:13">
      <c r="A1011" s="199" t="s">
        <v>3557</v>
      </c>
      <c r="F1011" s="203" t="s">
        <v>3558</v>
      </c>
      <c r="H1011" s="199" t="s">
        <v>3343</v>
      </c>
      <c r="I1011" s="203" t="s">
        <v>3559</v>
      </c>
    </row>
    <row r="1012" spans="1:13">
      <c r="A1012" s="199" t="s">
        <v>3556</v>
      </c>
      <c r="F1012" s="203" t="s">
        <v>3560</v>
      </c>
      <c r="H1012" s="199" t="s">
        <v>3343</v>
      </c>
      <c r="I1012" s="203" t="s">
        <v>3561</v>
      </c>
    </row>
    <row r="1014" spans="1:13">
      <c r="A1014" s="203" t="s">
        <v>3562</v>
      </c>
    </row>
    <row r="1015" spans="1:13">
      <c r="B1015" s="199" t="s">
        <v>3563</v>
      </c>
    </row>
    <row r="1016" spans="1:13">
      <c r="B1016" s="199" t="s">
        <v>3566</v>
      </c>
    </row>
    <row r="1017" spans="1:13">
      <c r="C1017" s="199" t="s">
        <v>3574</v>
      </c>
    </row>
    <row r="1018" spans="1:13">
      <c r="C1018" s="199" t="s">
        <v>3567</v>
      </c>
    </row>
    <row r="1019" spans="1:13">
      <c r="B1019" s="199" t="s">
        <v>3576</v>
      </c>
    </row>
    <row r="1020" spans="1:13">
      <c r="C1020" s="199" t="s">
        <v>1377</v>
      </c>
      <c r="F1020" s="217" t="s">
        <v>3575</v>
      </c>
      <c r="M1020" s="199">
        <f>120*2*4*4*2</f>
        <v>7680</v>
      </c>
    </row>
    <row r="1021" spans="1:13">
      <c r="C1021" s="199" t="s">
        <v>3300</v>
      </c>
      <c r="F1021" s="212" t="s">
        <v>3282</v>
      </c>
    </row>
    <row r="1022" spans="1:13">
      <c r="C1022" s="199" t="s">
        <v>1477</v>
      </c>
      <c r="F1022" s="199" t="s">
        <v>3338</v>
      </c>
    </row>
    <row r="1023" spans="1:13">
      <c r="C1023" s="199" t="s">
        <v>3303</v>
      </c>
      <c r="F1023" s="235" t="s">
        <v>3565</v>
      </c>
    </row>
    <row r="1024" spans="1:13">
      <c r="C1024" s="199" t="s">
        <v>3418</v>
      </c>
      <c r="F1024" s="239" t="s">
        <v>3577</v>
      </c>
    </row>
    <row r="1025" spans="1:13">
      <c r="C1025" s="199" t="s">
        <v>3306</v>
      </c>
      <c r="F1025" s="203" t="s">
        <v>3578</v>
      </c>
    </row>
    <row r="1026" spans="1:13">
      <c r="C1026" s="199" t="s">
        <v>3305</v>
      </c>
      <c r="F1026" s="203" t="s">
        <v>3483</v>
      </c>
    </row>
    <row r="1027" spans="1:13">
      <c r="C1027" s="199" t="s">
        <v>1400</v>
      </c>
      <c r="F1027" s="240" t="s">
        <v>3553</v>
      </c>
    </row>
    <row r="1028" spans="1:13">
      <c r="C1028" s="199" t="s">
        <v>3570</v>
      </c>
      <c r="F1028" s="240" t="s">
        <v>3571</v>
      </c>
    </row>
    <row r="1029" spans="1:13">
      <c r="F1029" s="240"/>
    </row>
    <row r="1030" spans="1:13">
      <c r="A1030" s="199" t="s">
        <v>3557</v>
      </c>
      <c r="F1030" s="203" t="s">
        <v>3572</v>
      </c>
      <c r="H1030" s="199" t="s">
        <v>3343</v>
      </c>
      <c r="I1030" s="203" t="s">
        <v>3573</v>
      </c>
    </row>
    <row r="1031" spans="1:13">
      <c r="F1031" s="203"/>
      <c r="I1031" s="203"/>
    </row>
    <row r="1032" spans="1:13">
      <c r="B1032" s="199" t="s">
        <v>3568</v>
      </c>
    </row>
    <row r="1033" spans="1:13">
      <c r="C1033" s="204" t="s">
        <v>3569</v>
      </c>
    </row>
    <row r="1035" spans="1:13">
      <c r="A1035" s="203" t="s">
        <v>3579</v>
      </c>
    </row>
    <row r="1036" spans="1:13">
      <c r="B1036" s="199" t="s">
        <v>3580</v>
      </c>
    </row>
    <row r="1037" spans="1:13">
      <c r="C1037" s="199" t="s">
        <v>1377</v>
      </c>
      <c r="F1037" s="217" t="s">
        <v>3581</v>
      </c>
      <c r="M1037" s="199">
        <f>(120*2*3*4*3*4*2) + (20*2*3*4*3*3*2)</f>
        <v>77760</v>
      </c>
    </row>
    <row r="1038" spans="1:13">
      <c r="C1038" s="199" t="s">
        <v>3300</v>
      </c>
      <c r="F1038" s="212" t="s">
        <v>3282</v>
      </c>
    </row>
    <row r="1039" spans="1:13">
      <c r="C1039" s="199" t="s">
        <v>1477</v>
      </c>
      <c r="F1039" s="199" t="s">
        <v>3338</v>
      </c>
    </row>
    <row r="1040" spans="1:13">
      <c r="C1040" s="199" t="s">
        <v>3303</v>
      </c>
      <c r="F1040" s="235" t="s">
        <v>3565</v>
      </c>
    </row>
    <row r="1041" spans="1:9">
      <c r="C1041" s="199" t="s">
        <v>3418</v>
      </c>
      <c r="F1041" s="239" t="s">
        <v>3582</v>
      </c>
    </row>
    <row r="1042" spans="1:9">
      <c r="C1042" s="199" t="s">
        <v>3306</v>
      </c>
      <c r="F1042" s="203" t="s">
        <v>3583</v>
      </c>
    </row>
    <row r="1043" spans="1:9">
      <c r="C1043" s="199" t="s">
        <v>3305</v>
      </c>
      <c r="F1043" s="203" t="s">
        <v>3483</v>
      </c>
    </row>
    <row r="1044" spans="1:9">
      <c r="C1044" s="199" t="s">
        <v>1400</v>
      </c>
      <c r="F1044" s="240" t="s">
        <v>3584</v>
      </c>
    </row>
    <row r="1045" spans="1:9">
      <c r="C1045" s="199" t="s">
        <v>3570</v>
      </c>
      <c r="F1045" s="240" t="s">
        <v>3571</v>
      </c>
    </row>
    <row r="1046" spans="1:9">
      <c r="F1046" s="240"/>
    </row>
    <row r="1047" spans="1:9">
      <c r="A1047" s="199" t="s">
        <v>3557</v>
      </c>
      <c r="F1047" s="203" t="s">
        <v>3586</v>
      </c>
      <c r="H1047" s="199" t="s">
        <v>3343</v>
      </c>
      <c r="I1047" s="203" t="s">
        <v>3585</v>
      </c>
    </row>
    <row r="1050" spans="1:9">
      <c r="A1050" s="203" t="s">
        <v>3587</v>
      </c>
    </row>
    <row r="1051" spans="1:9">
      <c r="B1051" s="199" t="s">
        <v>3588</v>
      </c>
    </row>
    <row r="1053" spans="1:9">
      <c r="B1053" s="210" t="s">
        <v>3592</v>
      </c>
    </row>
    <row r="1054" spans="1:9">
      <c r="C1054" s="199" t="s">
        <v>3589</v>
      </c>
    </row>
    <row r="1055" spans="1:9">
      <c r="C1055" s="199" t="s">
        <v>3590</v>
      </c>
    </row>
    <row r="1057" spans="1:13">
      <c r="B1057" s="210" t="s">
        <v>3591</v>
      </c>
    </row>
    <row r="1059" spans="1:13">
      <c r="A1059" s="203" t="s">
        <v>3593</v>
      </c>
    </row>
    <row r="1060" spans="1:13">
      <c r="B1060" s="204" t="s">
        <v>3594</v>
      </c>
    </row>
    <row r="1061" spans="1:13">
      <c r="C1061" s="199" t="s">
        <v>3595</v>
      </c>
    </row>
    <row r="1062" spans="1:13">
      <c r="C1062" s="199" t="s">
        <v>3596</v>
      </c>
    </row>
    <row r="1064" spans="1:13">
      <c r="A1064" s="203" t="s">
        <v>3615</v>
      </c>
    </row>
    <row r="1065" spans="1:13">
      <c r="B1065" s="204" t="s">
        <v>3616</v>
      </c>
    </row>
    <row r="1066" spans="1:13">
      <c r="C1066" s="212" t="s">
        <v>3617</v>
      </c>
    </row>
    <row r="1068" spans="1:13">
      <c r="A1068" s="203" t="s">
        <v>3618</v>
      </c>
    </row>
    <row r="1069" spans="1:13">
      <c r="B1069" s="199" t="s">
        <v>3619</v>
      </c>
    </row>
    <row r="1070" spans="1:13">
      <c r="C1070" s="204" t="s">
        <v>3622</v>
      </c>
    </row>
    <row r="1072" spans="1:13">
      <c r="C1072" s="204" t="s">
        <v>3621</v>
      </c>
      <c r="M1072" s="204" t="s">
        <v>3627</v>
      </c>
    </row>
    <row r="1074" spans="1:14">
      <c r="C1074" s="204" t="s">
        <v>3620</v>
      </c>
      <c r="N1074" s="199" t="s">
        <v>3623</v>
      </c>
    </row>
    <row r="1075" spans="1:14">
      <c r="N1075" s="199" t="s">
        <v>3624</v>
      </c>
    </row>
    <row r="1076" spans="1:14">
      <c r="N1076" s="199" t="s">
        <v>3625</v>
      </c>
    </row>
    <row r="1077" spans="1:14">
      <c r="N1077" s="199" t="s">
        <v>3626</v>
      </c>
    </row>
    <row r="1079" spans="1:14">
      <c r="C1079" s="199" t="s">
        <v>3628</v>
      </c>
    </row>
    <row r="1080" spans="1:14">
      <c r="D1080" s="204" t="s">
        <v>3630</v>
      </c>
    </row>
    <row r="1081" spans="1:14">
      <c r="D1081" s="204"/>
      <c r="E1081" s="199" t="s">
        <v>3631</v>
      </c>
    </row>
    <row r="1083" spans="1:14">
      <c r="D1083" s="204" t="s">
        <v>3632</v>
      </c>
    </row>
    <row r="1084" spans="1:14">
      <c r="E1084" s="204" t="s">
        <v>3633</v>
      </c>
    </row>
    <row r="1086" spans="1:14">
      <c r="C1086" s="204" t="s">
        <v>3629</v>
      </c>
    </row>
    <row r="1088" spans="1:14">
      <c r="A1088" s="203" t="s">
        <v>3645</v>
      </c>
    </row>
    <row r="1089" spans="2:4">
      <c r="B1089" s="199" t="s">
        <v>3646</v>
      </c>
    </row>
    <row r="1090" spans="2:4">
      <c r="C1090" s="204" t="s">
        <v>3647</v>
      </c>
    </row>
    <row r="1091" spans="2:4">
      <c r="D1091" s="199" t="s">
        <v>3648</v>
      </c>
    </row>
    <row r="1092" spans="2:4">
      <c r="D1092" s="199" t="s">
        <v>3649</v>
      </c>
    </row>
    <row r="1093" spans="2:4">
      <c r="D1093" s="199" t="s">
        <v>3650</v>
      </c>
    </row>
    <row r="1094" spans="2:4">
      <c r="D1094" s="199" t="s">
        <v>3651</v>
      </c>
    </row>
    <row r="1096" spans="2:4">
      <c r="C1096" s="204" t="s">
        <v>3652</v>
      </c>
    </row>
    <row r="1097" spans="2:4">
      <c r="D1097" s="199" t="s">
        <v>3653</v>
      </c>
    </row>
    <row r="1098" spans="2:4">
      <c r="D1098" s="199" t="s">
        <v>3654</v>
      </c>
    </row>
    <row r="1099" spans="2:4">
      <c r="D1099" s="199" t="s">
        <v>3655</v>
      </c>
    </row>
    <row r="1100" spans="2:4">
      <c r="D1100" s="199" t="s">
        <v>3656</v>
      </c>
    </row>
    <row r="1102" spans="2:4">
      <c r="D1102" s="199" t="s">
        <v>3657</v>
      </c>
    </row>
    <row r="1103" spans="2:4">
      <c r="D1103" s="199" t="s">
        <v>3658</v>
      </c>
    </row>
    <row r="1104" spans="2:4">
      <c r="D1104" s="199" t="s">
        <v>3659</v>
      </c>
    </row>
    <row r="1105" spans="1:5">
      <c r="D1105" s="199" t="s">
        <v>3660</v>
      </c>
    </row>
    <row r="1107" spans="1:5">
      <c r="D1107" s="199" t="s">
        <v>3661</v>
      </c>
    </row>
    <row r="1108" spans="1:5">
      <c r="D1108" s="199" t="s">
        <v>3662</v>
      </c>
    </row>
    <row r="1109" spans="1:5">
      <c r="D1109" s="199" t="s">
        <v>3663</v>
      </c>
    </row>
    <row r="1110" spans="1:5">
      <c r="D1110" s="199" t="s">
        <v>3664</v>
      </c>
    </row>
    <row r="1112" spans="1:5">
      <c r="A1112" s="203" t="s">
        <v>3679</v>
      </c>
    </row>
    <row r="1113" spans="1:5">
      <c r="B1113" s="199" t="s">
        <v>3668</v>
      </c>
      <c r="E1113" s="199" t="s">
        <v>3665</v>
      </c>
    </row>
    <row r="1114" spans="1:5">
      <c r="B1114" s="199" t="s">
        <v>3669</v>
      </c>
      <c r="E1114" s="199" t="s">
        <v>3666</v>
      </c>
    </row>
    <row r="1115" spans="1:5">
      <c r="B1115" s="199" t="s">
        <v>3670</v>
      </c>
      <c r="E1115" s="199" t="s">
        <v>3667</v>
      </c>
    </row>
    <row r="1116" spans="1:5">
      <c r="B1116" s="199" t="s">
        <v>3671</v>
      </c>
      <c r="E1116" s="199" t="s">
        <v>3672</v>
      </c>
    </row>
    <row r="1117" spans="1:5">
      <c r="B1117" s="199" t="s">
        <v>3673</v>
      </c>
      <c r="E1117" s="199" t="s">
        <v>3674</v>
      </c>
    </row>
    <row r="1118" spans="1:5">
      <c r="B1118" s="199" t="s">
        <v>3675</v>
      </c>
      <c r="E1118" s="199" t="s">
        <v>3676</v>
      </c>
    </row>
    <row r="1119" spans="1:5">
      <c r="B1119" s="199" t="s">
        <v>3677</v>
      </c>
      <c r="E1119" s="199" t="s">
        <v>3678</v>
      </c>
    </row>
    <row r="1121" spans="1:2">
      <c r="A1121" s="203" t="s">
        <v>3703</v>
      </c>
    </row>
    <row r="1122" spans="1:2">
      <c r="B1122" s="210" t="s">
        <v>3704</v>
      </c>
    </row>
    <row r="1123" spans="1:2">
      <c r="B1123" s="223" t="s">
        <v>3705</v>
      </c>
    </row>
    <row r="1126" spans="1:2">
      <c r="A1126" s="203" t="s">
        <v>3711</v>
      </c>
    </row>
    <row r="1127" spans="1:2">
      <c r="B1127" s="210" t="s">
        <v>3712</v>
      </c>
    </row>
    <row r="1129" spans="1:2">
      <c r="B1129" s="199" t="s">
        <v>3706</v>
      </c>
    </row>
    <row r="1130" spans="1:2">
      <c r="B1130" s="199" t="s">
        <v>3707</v>
      </c>
    </row>
    <row r="1131" spans="1:2">
      <c r="B1131" s="199" t="s">
        <v>3708</v>
      </c>
    </row>
    <row r="1133" spans="1:2">
      <c r="B1133" s="199" t="s">
        <v>3709</v>
      </c>
    </row>
    <row r="1134" spans="1:2">
      <c r="B1134" s="199" t="s">
        <v>3710</v>
      </c>
    </row>
    <row r="1136" spans="1:2">
      <c r="A1136" s="203" t="s">
        <v>3713</v>
      </c>
    </row>
    <row r="1137" spans="1:2">
      <c r="B1137" s="204" t="s">
        <v>3714</v>
      </c>
    </row>
    <row r="1138" spans="1:2">
      <c r="B1138" s="204" t="s">
        <v>3715</v>
      </c>
    </row>
    <row r="1139" spans="1:2">
      <c r="B1139" s="204" t="s">
        <v>3716</v>
      </c>
    </row>
    <row r="1141" spans="1:2">
      <c r="A1141" s="199">
        <v>44927</v>
      </c>
    </row>
    <row r="1142" spans="1:2">
      <c r="A1142" s="204" t="s">
        <v>3734</v>
      </c>
    </row>
    <row r="1143" spans="1:2">
      <c r="A1143" s="199" t="s">
        <v>3735</v>
      </c>
    </row>
    <row r="1144" spans="1:2">
      <c r="A1144" s="199" t="s">
        <v>3736</v>
      </c>
    </row>
    <row r="1145" spans="1:2">
      <c r="A1145" s="199" t="s">
        <v>3737</v>
      </c>
    </row>
    <row r="1146" spans="1:2">
      <c r="A1146" s="199" t="s">
        <v>3738</v>
      </c>
    </row>
    <row r="1147" spans="1:2">
      <c r="A1147" s="199" t="s">
        <v>3739</v>
      </c>
    </row>
    <row r="1148" spans="1:2">
      <c r="A1148" s="199" t="s">
        <v>3740</v>
      </c>
    </row>
    <row r="1150" spans="1:2">
      <c r="A1150" s="199" t="s">
        <v>4730</v>
      </c>
    </row>
    <row r="1151" spans="1:2">
      <c r="A1151" s="199" t="s">
        <v>3741</v>
      </c>
    </row>
    <row r="1152" spans="1:2">
      <c r="A1152" s="199" t="s">
        <v>4731</v>
      </c>
    </row>
    <row r="1153" spans="1:16">
      <c r="A1153" s="199" t="s">
        <v>4732</v>
      </c>
    </row>
    <row r="1154" spans="1:16">
      <c r="A1154" s="199" t="s">
        <v>3742</v>
      </c>
    </row>
    <row r="1158" spans="1:16">
      <c r="D1158" s="166" t="s">
        <v>3723</v>
      </c>
      <c r="F1158" s="166">
        <v>2</v>
      </c>
      <c r="I1158" s="206"/>
    </row>
    <row r="1159" spans="1:16">
      <c r="D1159" s="166" t="s">
        <v>3724</v>
      </c>
      <c r="F1159" s="166">
        <v>2</v>
      </c>
      <c r="I1159" s="206" t="s">
        <v>3745</v>
      </c>
      <c r="P1159" s="206" t="s">
        <v>3729</v>
      </c>
    </row>
    <row r="1160" spans="1:16">
      <c r="D1160" s="166" t="s">
        <v>3725</v>
      </c>
      <c r="F1160" s="166">
        <v>2</v>
      </c>
      <c r="I1160" s="206" t="s">
        <v>3744</v>
      </c>
      <c r="P1160" s="206" t="s">
        <v>3731</v>
      </c>
    </row>
    <row r="1161" spans="1:16">
      <c r="D1161" s="166" t="s">
        <v>3726</v>
      </c>
      <c r="F1161" s="166">
        <v>2</v>
      </c>
      <c r="I1161" s="206" t="s">
        <v>3733</v>
      </c>
      <c r="P1161" s="206" t="s">
        <v>3730</v>
      </c>
    </row>
    <row r="1162" spans="1:16">
      <c r="D1162" s="166" t="s">
        <v>3727</v>
      </c>
      <c r="F1162" s="166">
        <v>2</v>
      </c>
      <c r="I1162" s="207" t="s">
        <v>4733</v>
      </c>
      <c r="P1162" s="207" t="s">
        <v>4734</v>
      </c>
    </row>
    <row r="1163" spans="1:16">
      <c r="D1163" s="166" t="s">
        <v>3728</v>
      </c>
      <c r="F1163" s="166">
        <v>2</v>
      </c>
      <c r="I1163" s="208" t="s">
        <v>3732</v>
      </c>
      <c r="P1163" s="208" t="s">
        <v>3732</v>
      </c>
    </row>
    <row r="1164" spans="1:16">
      <c r="D1164" s="166"/>
      <c r="F1164" s="166">
        <f>2*2*2*2*2*2</f>
        <v>64</v>
      </c>
      <c r="G1164" s="166"/>
    </row>
    <row r="1165" spans="1:16">
      <c r="A1165" s="199" t="s">
        <v>3743</v>
      </c>
    </row>
    <row r="1167" spans="1:16">
      <c r="A1167" s="203" t="s">
        <v>3746</v>
      </c>
    </row>
    <row r="1168" spans="1:16">
      <c r="A1168" s="199" t="s">
        <v>3747</v>
      </c>
    </row>
    <row r="1170" spans="1:10">
      <c r="A1170" s="203" t="s">
        <v>3748</v>
      </c>
    </row>
    <row r="1171" spans="1:10">
      <c r="B1171" s="199" t="s">
        <v>3749</v>
      </c>
      <c r="J1171" s="204" t="s">
        <v>3752</v>
      </c>
    </row>
    <row r="1172" spans="1:10">
      <c r="J1172" s="204" t="s">
        <v>3756</v>
      </c>
    </row>
    <row r="1173" spans="1:10">
      <c r="J1173" s="199" t="s">
        <v>3755</v>
      </c>
    </row>
    <row r="1174" spans="1:10">
      <c r="B1174" s="199" t="s">
        <v>3759</v>
      </c>
      <c r="J1174" s="204" t="s">
        <v>3753</v>
      </c>
    </row>
    <row r="1175" spans="1:10">
      <c r="B1175" s="199" t="s">
        <v>3750</v>
      </c>
      <c r="J1175" s="204" t="s">
        <v>3758</v>
      </c>
    </row>
    <row r="1176" spans="1:10">
      <c r="J1176" s="204" t="s">
        <v>3757</v>
      </c>
    </row>
    <row r="1177" spans="1:10">
      <c r="B1177" s="199" t="s">
        <v>3751</v>
      </c>
      <c r="J1177" s="204" t="s">
        <v>3754</v>
      </c>
    </row>
    <row r="1179" spans="1:10">
      <c r="A1179" s="203" t="s">
        <v>3765</v>
      </c>
    </row>
    <row r="1180" spans="1:10">
      <c r="A1180" s="199" t="s">
        <v>3760</v>
      </c>
    </row>
    <row r="1181" spans="1:10">
      <c r="A1181" s="199" t="s">
        <v>3761</v>
      </c>
    </row>
    <row r="1182" spans="1:10">
      <c r="A1182" s="199" t="s">
        <v>4735</v>
      </c>
    </row>
    <row r="1184" spans="1:10">
      <c r="A1184" s="199" t="s">
        <v>3762</v>
      </c>
    </row>
    <row r="1185" spans="1:15">
      <c r="A1185" s="199" t="s">
        <v>3763</v>
      </c>
    </row>
    <row r="1186" spans="1:15">
      <c r="A1186" s="199" t="s">
        <v>3764</v>
      </c>
    </row>
    <row r="1187" spans="1:15">
      <c r="A1187" s="199" t="s">
        <v>4736</v>
      </c>
    </row>
    <row r="1188" spans="1:15">
      <c r="A1188" s="199" t="s">
        <v>4737</v>
      </c>
    </row>
    <row r="1190" spans="1:15">
      <c r="A1190" s="242" t="s">
        <v>3798</v>
      </c>
    </row>
    <row r="1191" spans="1:15">
      <c r="B1191" s="199" t="s">
        <v>4738</v>
      </c>
    </row>
    <row r="1192" spans="1:15">
      <c r="B1192" s="199" t="s">
        <v>3766</v>
      </c>
    </row>
    <row r="1194" spans="1:15">
      <c r="B1194" s="204" t="s">
        <v>4739</v>
      </c>
    </row>
    <row r="1196" spans="1:15">
      <c r="A1196" s="203" t="s">
        <v>3772</v>
      </c>
    </row>
    <row r="1197" spans="1:15">
      <c r="B1197" s="243" t="s">
        <v>4740</v>
      </c>
      <c r="O1197" s="204" t="s">
        <v>3788</v>
      </c>
    </row>
    <row r="1198" spans="1:15">
      <c r="B1198" s="199" t="s">
        <v>4741</v>
      </c>
    </row>
    <row r="1199" spans="1:15">
      <c r="B1199" s="199" t="s">
        <v>3773</v>
      </c>
    </row>
    <row r="1200" spans="1:15">
      <c r="C1200" s="199" t="s">
        <v>3784</v>
      </c>
    </row>
    <row r="1201" spans="3:3">
      <c r="C1201" s="199" t="s">
        <v>3774</v>
      </c>
    </row>
    <row r="1202" spans="3:3">
      <c r="C1202" s="199" t="s">
        <v>3775</v>
      </c>
    </row>
    <row r="1203" spans="3:3">
      <c r="C1203" s="199" t="s">
        <v>3776</v>
      </c>
    </row>
    <row r="1204" spans="3:3">
      <c r="C1204" s="199" t="s">
        <v>3777</v>
      </c>
    </row>
    <row r="1205" spans="3:3">
      <c r="C1205" s="199" t="s">
        <v>3778</v>
      </c>
    </row>
    <row r="1207" spans="3:3">
      <c r="C1207" s="199" t="s">
        <v>4742</v>
      </c>
    </row>
    <row r="1208" spans="3:3">
      <c r="C1208" s="199" t="s">
        <v>4743</v>
      </c>
    </row>
    <row r="1209" spans="3:3">
      <c r="C1209" s="199" t="s">
        <v>4744</v>
      </c>
    </row>
    <row r="1210" spans="3:3">
      <c r="C1210" s="199" t="s">
        <v>4745</v>
      </c>
    </row>
    <row r="1211" spans="3:3">
      <c r="C1211" s="199" t="s">
        <v>4746</v>
      </c>
    </row>
    <row r="1212" spans="3:3">
      <c r="C1212" s="199" t="s">
        <v>4747</v>
      </c>
    </row>
    <row r="1214" spans="3:3">
      <c r="C1214" s="199" t="s">
        <v>3785</v>
      </c>
    </row>
    <row r="1215" spans="3:3">
      <c r="C1215" s="199" t="s">
        <v>3779</v>
      </c>
    </row>
    <row r="1216" spans="3:3">
      <c r="C1216" s="199" t="s">
        <v>3780</v>
      </c>
    </row>
    <row r="1217" spans="1:5">
      <c r="C1217" s="199" t="s">
        <v>3781</v>
      </c>
    </row>
    <row r="1218" spans="1:5">
      <c r="C1218" s="199" t="s">
        <v>3782</v>
      </c>
    </row>
    <row r="1219" spans="1:5">
      <c r="C1219" s="199" t="s">
        <v>3783</v>
      </c>
    </row>
    <row r="1221" spans="1:5">
      <c r="B1221" s="199" t="s">
        <v>3786</v>
      </c>
    </row>
    <row r="1223" spans="1:5">
      <c r="A1223" s="203" t="s">
        <v>3799</v>
      </c>
    </row>
    <row r="1224" spans="1:5">
      <c r="B1224" s="210" t="s">
        <v>3816</v>
      </c>
    </row>
    <row r="1225" spans="1:5">
      <c r="C1225" s="199" t="s">
        <v>3800</v>
      </c>
    </row>
    <row r="1226" spans="1:5">
      <c r="C1226" s="199" t="s">
        <v>3801</v>
      </c>
    </row>
    <row r="1227" spans="1:5">
      <c r="C1227" s="199" t="s">
        <v>3802</v>
      </c>
    </row>
    <row r="1228" spans="1:5">
      <c r="D1228" s="199" t="s">
        <v>3803</v>
      </c>
    </row>
    <row r="1229" spans="1:5">
      <c r="E1229" s="204" t="s">
        <v>3804</v>
      </c>
    </row>
    <row r="1230" spans="1:5">
      <c r="C1230" s="199" t="s">
        <v>3805</v>
      </c>
    </row>
    <row r="1232" spans="1:5">
      <c r="A1232" s="203" t="s">
        <v>3811</v>
      </c>
    </row>
    <row r="1233" spans="2:21">
      <c r="B1233" s="223" t="s">
        <v>3817</v>
      </c>
    </row>
    <row r="1234" spans="2:21">
      <c r="C1234" s="204" t="s">
        <v>3812</v>
      </c>
    </row>
    <row r="1235" spans="2:21">
      <c r="C1235" s="199" t="s">
        <v>3813</v>
      </c>
    </row>
    <row r="1236" spans="2:21">
      <c r="C1236" s="199" t="s">
        <v>3814</v>
      </c>
    </row>
    <row r="1238" spans="2:21">
      <c r="C1238" s="223" t="s">
        <v>3818</v>
      </c>
    </row>
    <row r="1239" spans="2:21">
      <c r="C1239" s="204" t="s">
        <v>3815</v>
      </c>
    </row>
    <row r="1240" spans="2:21">
      <c r="C1240" s="199" t="s">
        <v>3823</v>
      </c>
    </row>
    <row r="1241" spans="2:21">
      <c r="G1241" s="166" t="s">
        <v>3830</v>
      </c>
      <c r="H1241" s="166" t="s">
        <v>3831</v>
      </c>
      <c r="I1241" s="166" t="s">
        <v>2694</v>
      </c>
      <c r="K1241" s="166" t="s">
        <v>3796</v>
      </c>
      <c r="M1241" s="166" t="s">
        <v>3832</v>
      </c>
      <c r="N1241" s="166" t="s">
        <v>71</v>
      </c>
    </row>
    <row r="1242" spans="2:21">
      <c r="G1242" s="166" t="s">
        <v>3829</v>
      </c>
      <c r="H1242" s="166" t="s">
        <v>3825</v>
      </c>
      <c r="I1242" s="199">
        <v>5670</v>
      </c>
      <c r="K1242" s="199">
        <v>188815</v>
      </c>
      <c r="M1242" s="199">
        <v>0.34</v>
      </c>
      <c r="N1242" s="166">
        <v>1.33</v>
      </c>
    </row>
    <row r="1243" spans="2:21">
      <c r="G1243" s="166" t="s">
        <v>3829</v>
      </c>
      <c r="H1243" s="166" t="s">
        <v>3826</v>
      </c>
      <c r="I1243" s="199">
        <v>5873</v>
      </c>
      <c r="K1243" s="199">
        <v>204955</v>
      </c>
      <c r="M1243" s="199">
        <v>0.38</v>
      </c>
      <c r="N1243" s="166">
        <v>1.35</v>
      </c>
    </row>
    <row r="1244" spans="2:21">
      <c r="G1244" s="166" t="s">
        <v>3829</v>
      </c>
      <c r="H1244" s="166" t="s">
        <v>3827</v>
      </c>
      <c r="I1244" s="199">
        <v>5362</v>
      </c>
      <c r="K1244" s="199">
        <v>200249</v>
      </c>
      <c r="M1244" s="199">
        <v>0.39</v>
      </c>
      <c r="N1244" s="166">
        <v>1.37</v>
      </c>
    </row>
    <row r="1245" spans="2:21">
      <c r="G1245" s="166" t="s">
        <v>3828</v>
      </c>
      <c r="H1245" s="166" t="s">
        <v>3825</v>
      </c>
      <c r="I1245" s="199">
        <v>5861</v>
      </c>
      <c r="K1245" s="199">
        <v>-15524</v>
      </c>
      <c r="M1245" s="199">
        <v>0.28999999999999998</v>
      </c>
      <c r="N1245" s="166">
        <v>0.97</v>
      </c>
    </row>
    <row r="1246" spans="2:21">
      <c r="G1246" s="166" t="s">
        <v>3828</v>
      </c>
      <c r="H1246" s="166" t="s">
        <v>3826</v>
      </c>
      <c r="I1246" s="199">
        <v>6092</v>
      </c>
      <c r="K1246" s="199">
        <v>-36290</v>
      </c>
      <c r="M1246" s="199">
        <v>0.34</v>
      </c>
      <c r="N1246" s="166">
        <v>0.94</v>
      </c>
    </row>
    <row r="1247" spans="2:21">
      <c r="G1247" s="166" t="s">
        <v>3828</v>
      </c>
      <c r="H1247" s="166" t="s">
        <v>3827</v>
      </c>
      <c r="I1247" s="199">
        <v>5562</v>
      </c>
      <c r="K1247" s="199">
        <v>-14395</v>
      </c>
      <c r="M1247" s="199">
        <v>0.36</v>
      </c>
      <c r="N1247" s="166">
        <v>0.97</v>
      </c>
    </row>
    <row r="1248" spans="2:21">
      <c r="D1248" s="199" t="s">
        <v>3833</v>
      </c>
      <c r="G1248" s="166"/>
      <c r="H1248" s="166"/>
      <c r="N1248" s="166"/>
    </row>
    <row r="1249" spans="1:5">
      <c r="C1249" s="199" t="s">
        <v>3834</v>
      </c>
    </row>
    <row r="1250" spans="1:5">
      <c r="C1250" s="199" t="s">
        <v>3819</v>
      </c>
    </row>
    <row r="1253" spans="1:5">
      <c r="C1253" s="199" t="s">
        <v>3820</v>
      </c>
    </row>
    <row r="1254" spans="1:5">
      <c r="D1254" s="199" t="s">
        <v>3821</v>
      </c>
    </row>
    <row r="1255" spans="1:5">
      <c r="E1255" s="212" t="s">
        <v>3822</v>
      </c>
    </row>
    <row r="1257" spans="1:5">
      <c r="A1257" s="203" t="s">
        <v>3811</v>
      </c>
    </row>
    <row r="1258" spans="1:5">
      <c r="B1258" s="199" t="s">
        <v>3824</v>
      </c>
    </row>
    <row r="1260" spans="1:5">
      <c r="A1260" s="203" t="s">
        <v>3920</v>
      </c>
    </row>
    <row r="1261" spans="1:5">
      <c r="B1261" s="199" t="s">
        <v>4748</v>
      </c>
    </row>
    <row r="1262" spans="1:5">
      <c r="B1262" s="204" t="s">
        <v>3921</v>
      </c>
    </row>
    <row r="1264" spans="1:5">
      <c r="A1264" s="203"/>
      <c r="B1264" s="199" t="s">
        <v>3922</v>
      </c>
    </row>
    <row r="1266" spans="1:6">
      <c r="A1266" s="203" t="s">
        <v>3923</v>
      </c>
    </row>
    <row r="1267" spans="1:6">
      <c r="B1267" s="199" t="s">
        <v>3924</v>
      </c>
    </row>
    <row r="1268" spans="1:6">
      <c r="C1268" s="204" t="s">
        <v>3926</v>
      </c>
    </row>
    <row r="1269" spans="1:6">
      <c r="B1269" s="215" t="s">
        <v>3925</v>
      </c>
    </row>
    <row r="1271" spans="1:6">
      <c r="A1271" s="203" t="s">
        <v>3927</v>
      </c>
    </row>
    <row r="1272" spans="1:6">
      <c r="B1272" s="204" t="s">
        <v>3928</v>
      </c>
    </row>
    <row r="1273" spans="1:6">
      <c r="C1273" s="204" t="s">
        <v>3929</v>
      </c>
      <c r="E1273" s="203" t="s">
        <v>4728</v>
      </c>
    </row>
    <row r="1274" spans="1:6">
      <c r="E1274" s="203" t="s">
        <v>3930</v>
      </c>
    </row>
    <row r="1275" spans="1:6">
      <c r="C1275" s="204" t="s">
        <v>3931</v>
      </c>
      <c r="E1275" s="204" t="s">
        <v>3932</v>
      </c>
    </row>
    <row r="1276" spans="1:6">
      <c r="C1276" s="199" t="s">
        <v>3933</v>
      </c>
      <c r="E1276" s="203" t="s">
        <v>3934</v>
      </c>
    </row>
    <row r="1277" spans="1:6">
      <c r="C1277" s="204" t="s">
        <v>3935</v>
      </c>
      <c r="F1277" s="199" t="s">
        <v>3936</v>
      </c>
    </row>
    <row r="1278" spans="1:6">
      <c r="C1278" s="204" t="s">
        <v>3937</v>
      </c>
    </row>
    <row r="1280" spans="1:6">
      <c r="C1280" s="199" t="s">
        <v>3938</v>
      </c>
    </row>
    <row r="1281" spans="3:3">
      <c r="C1281" s="199" t="s">
        <v>3939</v>
      </c>
    </row>
    <row r="1282" spans="3:3">
      <c r="C1282" s="199" t="s">
        <v>3940</v>
      </c>
    </row>
    <row r="1283" spans="3:3">
      <c r="C1283" s="199" t="s">
        <v>3941</v>
      </c>
    </row>
    <row r="1284" spans="3:3">
      <c r="C1284" s="199" t="s">
        <v>3942</v>
      </c>
    </row>
    <row r="1286" spans="3:3">
      <c r="C1286" s="199" t="s">
        <v>3943</v>
      </c>
    </row>
    <row r="1287" spans="3:3">
      <c r="C1287" s="199" t="s">
        <v>3944</v>
      </c>
    </row>
    <row r="1288" spans="3:3">
      <c r="C1288" s="199" t="s">
        <v>3945</v>
      </c>
    </row>
    <row r="1289" spans="3:3">
      <c r="C1289" s="199" t="s">
        <v>3946</v>
      </c>
    </row>
    <row r="1290" spans="3:3">
      <c r="C1290" s="199" t="s">
        <v>3947</v>
      </c>
    </row>
    <row r="1291" spans="3:3">
      <c r="C1291" s="199" t="s">
        <v>3948</v>
      </c>
    </row>
    <row r="1293" spans="3:3">
      <c r="C1293" s="199" t="s">
        <v>3949</v>
      </c>
    </row>
    <row r="1294" spans="3:3">
      <c r="C1294" s="199" t="s">
        <v>3950</v>
      </c>
    </row>
    <row r="1295" spans="3:3">
      <c r="C1295" s="199" t="s">
        <v>3951</v>
      </c>
    </row>
    <row r="1296" spans="3:3">
      <c r="C1296" s="199" t="s">
        <v>3952</v>
      </c>
    </row>
    <row r="1297" spans="1:3">
      <c r="C1297" s="199" t="s">
        <v>3953</v>
      </c>
    </row>
    <row r="1298" spans="1:3">
      <c r="C1298" s="199" t="s">
        <v>4749</v>
      </c>
    </row>
    <row r="1300" spans="1:3">
      <c r="A1300" s="203" t="s">
        <v>3954</v>
      </c>
    </row>
    <row r="1301" spans="1:3">
      <c r="B1301" s="210" t="s">
        <v>3956</v>
      </c>
    </row>
    <row r="1302" spans="1:3">
      <c r="C1302" s="199" t="s">
        <v>3955</v>
      </c>
    </row>
    <row r="1304" spans="1:3">
      <c r="A1304" s="203" t="s">
        <v>3957</v>
      </c>
    </row>
    <row r="1305" spans="1:3">
      <c r="B1305" s="199" t="s">
        <v>3958</v>
      </c>
    </row>
    <row r="1306" spans="1:3">
      <c r="C1306" s="199" t="s">
        <v>3959</v>
      </c>
    </row>
    <row r="1307" spans="1:3">
      <c r="C1307" s="204" t="s">
        <v>3960</v>
      </c>
    </row>
    <row r="1309" spans="1:3">
      <c r="A1309" s="203" t="s">
        <v>3961</v>
      </c>
    </row>
    <row r="1310" spans="1:3">
      <c r="B1310" s="199" t="s">
        <v>3962</v>
      </c>
    </row>
    <row r="1311" spans="1:3">
      <c r="C1311" s="199" t="s">
        <v>3963</v>
      </c>
    </row>
    <row r="1312" spans="1:3">
      <c r="C1312" s="204" t="s">
        <v>3966</v>
      </c>
    </row>
    <row r="1313" spans="1:5">
      <c r="C1313" s="204" t="s">
        <v>3964</v>
      </c>
    </row>
    <row r="1314" spans="1:5">
      <c r="C1314" s="204" t="s">
        <v>3965</v>
      </c>
    </row>
    <row r="1316" spans="1:5">
      <c r="A1316" s="203" t="s">
        <v>3967</v>
      </c>
    </row>
    <row r="1317" spans="1:5">
      <c r="B1317" s="199" t="s">
        <v>3968</v>
      </c>
    </row>
    <row r="1318" spans="1:5">
      <c r="B1318" s="204" t="s">
        <v>3969</v>
      </c>
    </row>
    <row r="1319" spans="1:5">
      <c r="C1319" s="199" t="s">
        <v>3970</v>
      </c>
    </row>
    <row r="1320" spans="1:5">
      <c r="C1320" s="199" t="s">
        <v>3971</v>
      </c>
    </row>
    <row r="1321" spans="1:5">
      <c r="D1321" s="199" t="s">
        <v>3972</v>
      </c>
    </row>
    <row r="1322" spans="1:5">
      <c r="D1322" s="204" t="s">
        <v>3973</v>
      </c>
    </row>
    <row r="1323" spans="1:5">
      <c r="D1323" s="204" t="s">
        <v>3975</v>
      </c>
    </row>
    <row r="1324" spans="1:5">
      <c r="E1324" s="199" t="s">
        <v>3977</v>
      </c>
    </row>
    <row r="1325" spans="1:5">
      <c r="E1325" s="199" t="s">
        <v>3976</v>
      </c>
    </row>
    <row r="1327" spans="1:5">
      <c r="A1327" s="203" t="s">
        <v>3978</v>
      </c>
    </row>
    <row r="1328" spans="1:5">
      <c r="B1328" s="199" t="s">
        <v>3979</v>
      </c>
    </row>
    <row r="1330" spans="1:16">
      <c r="C1330" s="204" t="s">
        <v>3980</v>
      </c>
      <c r="F1330" s="199" t="s">
        <v>3982</v>
      </c>
      <c r="H1330" s="199" t="s">
        <v>3974</v>
      </c>
      <c r="K1330" s="199" t="s">
        <v>3990</v>
      </c>
      <c r="L1330" s="199" t="s">
        <v>3994</v>
      </c>
      <c r="N1330" s="199" t="s">
        <v>3997</v>
      </c>
      <c r="P1330" s="199" t="s">
        <v>4000</v>
      </c>
    </row>
    <row r="1331" spans="1:16">
      <c r="C1331" s="199">
        <v>79101</v>
      </c>
      <c r="F1331" s="199" t="s">
        <v>3983</v>
      </c>
      <c r="H1331" s="199" t="s">
        <v>3985</v>
      </c>
      <c r="K1331" s="199" t="s">
        <v>3991</v>
      </c>
      <c r="L1331" s="204" t="s">
        <v>3995</v>
      </c>
      <c r="N1331" s="199" t="s">
        <v>3998</v>
      </c>
      <c r="P1331" s="199" t="s">
        <v>4001</v>
      </c>
    </row>
    <row r="1332" spans="1:16">
      <c r="C1332" s="199" t="s">
        <v>3981</v>
      </c>
      <c r="F1332" s="199" t="s">
        <v>3984</v>
      </c>
      <c r="H1332" s="199" t="s">
        <v>3986</v>
      </c>
      <c r="K1332" s="199" t="s">
        <v>3992</v>
      </c>
      <c r="L1332" s="204" t="s">
        <v>3996</v>
      </c>
      <c r="N1332" s="199" t="s">
        <v>3999</v>
      </c>
      <c r="P1332" s="199" t="s">
        <v>4002</v>
      </c>
    </row>
    <row r="1333" spans="1:16">
      <c r="H1333" s="199" t="s">
        <v>3987</v>
      </c>
      <c r="K1333" s="199" t="s">
        <v>3993</v>
      </c>
      <c r="P1333" s="199" t="s">
        <v>4003</v>
      </c>
    </row>
    <row r="1334" spans="1:16">
      <c r="H1334" s="199" t="s">
        <v>3988</v>
      </c>
      <c r="P1334" s="199" t="s">
        <v>4004</v>
      </c>
    </row>
    <row r="1335" spans="1:16">
      <c r="H1335" s="199" t="s">
        <v>3989</v>
      </c>
      <c r="P1335" s="199" t="s">
        <v>4005</v>
      </c>
    </row>
    <row r="1336" spans="1:16">
      <c r="P1336" s="199" t="s">
        <v>4006</v>
      </c>
    </row>
    <row r="1337" spans="1:16">
      <c r="P1337" s="199" t="s">
        <v>4007</v>
      </c>
    </row>
    <row r="1338" spans="1:16">
      <c r="P1338" s="199" t="s">
        <v>4008</v>
      </c>
    </row>
    <row r="1343" spans="1:16">
      <c r="A1343" s="203" t="s">
        <v>4009</v>
      </c>
    </row>
    <row r="1344" spans="1:16">
      <c r="B1344" s="204" t="s">
        <v>4010</v>
      </c>
    </row>
    <row r="1345" spans="1:4">
      <c r="C1345" s="204" t="s">
        <v>4011</v>
      </c>
    </row>
    <row r="1346" spans="1:4">
      <c r="C1346" s="204" t="s">
        <v>4012</v>
      </c>
    </row>
    <row r="1347" spans="1:4">
      <c r="C1347" s="199" t="s">
        <v>4013</v>
      </c>
    </row>
    <row r="1351" spans="1:4">
      <c r="A1351" s="203" t="s">
        <v>4057</v>
      </c>
    </row>
    <row r="1352" spans="1:4">
      <c r="B1352" s="204" t="s">
        <v>4058</v>
      </c>
    </row>
    <row r="1354" spans="1:4">
      <c r="A1354" s="203" t="s">
        <v>4059</v>
      </c>
    </row>
    <row r="1355" spans="1:4">
      <c r="B1355" s="223" t="s">
        <v>4060</v>
      </c>
    </row>
    <row r="1357" spans="1:4">
      <c r="A1357" s="203" t="s">
        <v>4061</v>
      </c>
    </row>
    <row r="1358" spans="1:4">
      <c r="B1358" s="204" t="s">
        <v>4062</v>
      </c>
    </row>
    <row r="1359" spans="1:4">
      <c r="C1359" s="199" t="s">
        <v>4063</v>
      </c>
    </row>
    <row r="1360" spans="1:4">
      <c r="D1360" s="199" t="s">
        <v>4064</v>
      </c>
    </row>
    <row r="1361" spans="3:6">
      <c r="C1361" s="199" t="s">
        <v>4065</v>
      </c>
    </row>
    <row r="1362" spans="3:6">
      <c r="D1362" s="199" t="s">
        <v>4066</v>
      </c>
      <c r="E1362" s="199" t="s">
        <v>4073</v>
      </c>
    </row>
    <row r="1363" spans="3:6">
      <c r="F1363" s="199" t="s">
        <v>4074</v>
      </c>
    </row>
    <row r="1365" spans="3:6">
      <c r="D1365" s="199" t="s">
        <v>4067</v>
      </c>
      <c r="E1365" s="199" t="s">
        <v>4072</v>
      </c>
    </row>
    <row r="1366" spans="3:6">
      <c r="F1366" s="199" t="s">
        <v>4075</v>
      </c>
    </row>
    <row r="1368" spans="3:6">
      <c r="D1368" s="199" t="s">
        <v>4068</v>
      </c>
      <c r="E1368" s="199" t="s">
        <v>4076</v>
      </c>
    </row>
    <row r="1370" spans="3:6">
      <c r="D1370" s="199" t="s">
        <v>4070</v>
      </c>
      <c r="E1370" s="199" t="s">
        <v>4071</v>
      </c>
    </row>
    <row r="1373" spans="3:6">
      <c r="D1373" s="204" t="s">
        <v>4069</v>
      </c>
    </row>
    <row r="1375" spans="3:6">
      <c r="D1375" s="199" t="s">
        <v>4077</v>
      </c>
    </row>
    <row r="1377" spans="1:15">
      <c r="A1377" s="203" t="s">
        <v>4078</v>
      </c>
    </row>
    <row r="1378" spans="1:15">
      <c r="B1378" s="204" t="s">
        <v>4081</v>
      </c>
    </row>
    <row r="1379" spans="1:15">
      <c r="C1379" s="204" t="s">
        <v>4079</v>
      </c>
    </row>
    <row r="1380" spans="1:15">
      <c r="C1380" s="204" t="s">
        <v>4082</v>
      </c>
    </row>
    <row r="1382" spans="1:15">
      <c r="C1382" s="199" t="s">
        <v>4083</v>
      </c>
    </row>
    <row r="1383" spans="1:15">
      <c r="C1383" s="199" t="s">
        <v>4080</v>
      </c>
    </row>
    <row r="1385" spans="1:15">
      <c r="A1385" s="203" t="s">
        <v>4094</v>
      </c>
    </row>
    <row r="1386" spans="1:15">
      <c r="B1386" s="204" t="s">
        <v>4095</v>
      </c>
    </row>
    <row r="1388" spans="1:15">
      <c r="B1388" s="199" t="s">
        <v>4096</v>
      </c>
    </row>
    <row r="1389" spans="1:15">
      <c r="C1389" s="204" t="s">
        <v>4103</v>
      </c>
      <c r="O1389" s="244"/>
    </row>
    <row r="1390" spans="1:15">
      <c r="D1390" s="199" t="s">
        <v>4099</v>
      </c>
      <c r="G1390" s="199" t="s">
        <v>4098</v>
      </c>
    </row>
    <row r="1391" spans="1:15">
      <c r="D1391" s="199" t="s">
        <v>4100</v>
      </c>
      <c r="G1391" s="199" t="s">
        <v>4098</v>
      </c>
    </row>
    <row r="1392" spans="1:15">
      <c r="D1392" s="199" t="s">
        <v>4101</v>
      </c>
      <c r="G1392" s="199" t="s">
        <v>4098</v>
      </c>
      <c r="I1392" s="199" t="s">
        <v>4102</v>
      </c>
    </row>
    <row r="1393" spans="3:15">
      <c r="C1393" s="204" t="s">
        <v>4104</v>
      </c>
      <c r="O1393" s="244"/>
    </row>
    <row r="1394" spans="3:15">
      <c r="D1394" s="199" t="s">
        <v>4105</v>
      </c>
      <c r="G1394" s="199" t="s">
        <v>4098</v>
      </c>
    </row>
    <row r="1395" spans="3:15">
      <c r="D1395" s="199" t="s">
        <v>4106</v>
      </c>
      <c r="G1395" s="199" t="s">
        <v>4098</v>
      </c>
    </row>
    <row r="1396" spans="3:15">
      <c r="D1396" s="199" t="s">
        <v>4107</v>
      </c>
      <c r="G1396" s="199" t="s">
        <v>4098</v>
      </c>
    </row>
    <row r="1398" spans="3:15">
      <c r="C1398" s="199" t="s">
        <v>4133</v>
      </c>
      <c r="E1398" s="199" t="s">
        <v>4134</v>
      </c>
      <c r="H1398" s="199" t="s">
        <v>4135</v>
      </c>
      <c r="J1398" s="199" t="s">
        <v>4136</v>
      </c>
      <c r="L1398" s="199" t="s">
        <v>4139</v>
      </c>
    </row>
    <row r="1399" spans="3:15">
      <c r="C1399" s="199" t="s">
        <v>4131</v>
      </c>
      <c r="E1399" s="199" t="s">
        <v>4130</v>
      </c>
      <c r="H1399" s="199" t="s">
        <v>4132</v>
      </c>
      <c r="J1399" s="199" t="s">
        <v>4129</v>
      </c>
      <c r="L1399" s="199" t="s">
        <v>4141</v>
      </c>
    </row>
    <row r="1400" spans="3:15">
      <c r="C1400" s="199" t="s">
        <v>4131</v>
      </c>
      <c r="E1400" s="199" t="s">
        <v>4137</v>
      </c>
      <c r="H1400" s="199" t="s">
        <v>4132</v>
      </c>
      <c r="J1400" s="199" t="s">
        <v>4129</v>
      </c>
      <c r="L1400" s="199" t="s">
        <v>4142</v>
      </c>
    </row>
    <row r="1401" spans="3:15">
      <c r="C1401" s="199" t="s">
        <v>4131</v>
      </c>
      <c r="E1401" s="199" t="s">
        <v>4138</v>
      </c>
      <c r="H1401" s="199">
        <v>79101</v>
      </c>
      <c r="J1401" s="199" t="s">
        <v>4140</v>
      </c>
      <c r="L1401" s="199" t="s">
        <v>4143</v>
      </c>
    </row>
    <row r="1402" spans="3:15">
      <c r="C1402" s="199" t="s">
        <v>4131</v>
      </c>
      <c r="E1402" s="199" t="s">
        <v>4144</v>
      </c>
      <c r="H1402" s="199">
        <v>79101</v>
      </c>
      <c r="J1402" s="199" t="s">
        <v>4140</v>
      </c>
      <c r="L1402" s="199" t="s">
        <v>4145</v>
      </c>
    </row>
    <row r="1403" spans="3:15">
      <c r="C1403" s="199" t="s">
        <v>4146</v>
      </c>
      <c r="E1403" s="199" t="s">
        <v>4147</v>
      </c>
      <c r="H1403" s="199">
        <v>79101</v>
      </c>
      <c r="J1403" s="199" t="s">
        <v>4140</v>
      </c>
      <c r="L1403" s="199" t="s">
        <v>4148</v>
      </c>
    </row>
    <row r="1404" spans="3:15">
      <c r="C1404" s="199" t="s">
        <v>4156</v>
      </c>
      <c r="E1404" s="199" t="s">
        <v>4130</v>
      </c>
      <c r="H1404" s="199">
        <v>79101</v>
      </c>
      <c r="J1404" s="199" t="s">
        <v>4140</v>
      </c>
      <c r="L1404" s="199" t="s">
        <v>4150</v>
      </c>
    </row>
    <row r="1405" spans="3:15">
      <c r="C1405" s="199" t="s">
        <v>4149</v>
      </c>
      <c r="E1405" s="199" t="s">
        <v>4137</v>
      </c>
      <c r="H1405" s="199">
        <v>79101</v>
      </c>
      <c r="J1405" s="199" t="s">
        <v>4140</v>
      </c>
      <c r="L1405" s="199" t="s">
        <v>4151</v>
      </c>
    </row>
    <row r="1406" spans="3:15">
      <c r="C1406" s="199" t="s">
        <v>4149</v>
      </c>
      <c r="E1406" s="199" t="s">
        <v>4138</v>
      </c>
      <c r="H1406" s="199">
        <v>79101</v>
      </c>
      <c r="J1406" s="199" t="s">
        <v>4140</v>
      </c>
      <c r="L1406" s="199" t="s">
        <v>4152</v>
      </c>
      <c r="N1406" s="199" t="s">
        <v>4153</v>
      </c>
    </row>
    <row r="1407" spans="3:15">
      <c r="C1407" s="199" t="s">
        <v>4149</v>
      </c>
      <c r="E1407" s="199" t="s">
        <v>4144</v>
      </c>
      <c r="H1407" s="199">
        <v>79101</v>
      </c>
      <c r="J1407" s="199" t="s">
        <v>4140</v>
      </c>
      <c r="L1407" s="199" t="s">
        <v>4152</v>
      </c>
      <c r="N1407" s="199" t="s">
        <v>4153</v>
      </c>
    </row>
    <row r="1408" spans="3:15">
      <c r="C1408" s="199" t="s">
        <v>4149</v>
      </c>
      <c r="E1408" s="199" t="s">
        <v>4147</v>
      </c>
      <c r="H1408" s="199">
        <v>79101</v>
      </c>
      <c r="J1408" s="199" t="s">
        <v>4140</v>
      </c>
      <c r="L1408" s="199" t="s">
        <v>4154</v>
      </c>
      <c r="N1408" s="199" t="s">
        <v>4153</v>
      </c>
    </row>
    <row r="1411" spans="1:2">
      <c r="B1411" s="199" t="s">
        <v>4097</v>
      </c>
    </row>
    <row r="1413" spans="1:2">
      <c r="A1413" s="199" t="s">
        <v>4157</v>
      </c>
    </row>
    <row r="1414" spans="1:2">
      <c r="B1414" s="204" t="s">
        <v>4158</v>
      </c>
    </row>
    <row r="1415" spans="1:2">
      <c r="B1415" s="204" t="s">
        <v>4159</v>
      </c>
    </row>
    <row r="1417" spans="1:2">
      <c r="A1417" s="199" t="s">
        <v>4157</v>
      </c>
    </row>
    <row r="1418" spans="1:2">
      <c r="B1418" s="199" t="s">
        <v>4172</v>
      </c>
    </row>
    <row r="1419" spans="1:2">
      <c r="B1419" s="199" t="s">
        <v>4171</v>
      </c>
    </row>
    <row r="1421" spans="1:2">
      <c r="A1421" s="199" t="s">
        <v>4184</v>
      </c>
    </row>
    <row r="1422" spans="1:2">
      <c r="B1422" s="199" t="s">
        <v>4185</v>
      </c>
    </row>
    <row r="1424" spans="1:2">
      <c r="A1424" s="199" t="s">
        <v>4184</v>
      </c>
    </row>
    <row r="1425" spans="1:5">
      <c r="B1425" s="210" t="s">
        <v>4186</v>
      </c>
    </row>
    <row r="1427" spans="1:5">
      <c r="A1427" s="199" t="s">
        <v>4193</v>
      </c>
    </row>
    <row r="1428" spans="1:5">
      <c r="B1428" s="204" t="s">
        <v>4194</v>
      </c>
    </row>
    <row r="1429" spans="1:5">
      <c r="E1429" s="199" t="s">
        <v>4196</v>
      </c>
    </row>
    <row r="1430" spans="1:5">
      <c r="C1430" s="199" t="s">
        <v>4195</v>
      </c>
      <c r="E1430" s="199" t="s">
        <v>4188</v>
      </c>
    </row>
    <row r="1431" spans="1:5">
      <c r="C1431" s="199" t="s">
        <v>4197</v>
      </c>
      <c r="E1431" s="199" t="s">
        <v>4201</v>
      </c>
    </row>
    <row r="1432" spans="1:5">
      <c r="C1432" s="199" t="s">
        <v>4198</v>
      </c>
      <c r="E1432" s="199" t="s">
        <v>4204</v>
      </c>
    </row>
    <row r="1433" spans="1:5">
      <c r="C1433" s="199" t="s">
        <v>4200</v>
      </c>
      <c r="E1433" s="199" t="s">
        <v>4205</v>
      </c>
    </row>
    <row r="1434" spans="1:5">
      <c r="C1434" s="199" t="s">
        <v>4202</v>
      </c>
      <c r="E1434" s="199" t="s">
        <v>4203</v>
      </c>
    </row>
    <row r="1435" spans="1:5">
      <c r="C1435" s="199" t="s">
        <v>4199</v>
      </c>
      <c r="E1435" s="199" t="s">
        <v>4463</v>
      </c>
    </row>
    <row r="1436" spans="1:5">
      <c r="C1436" s="201" t="s">
        <v>4206</v>
      </c>
      <c r="D1436" s="201"/>
      <c r="E1436" s="201" t="s">
        <v>4462</v>
      </c>
    </row>
    <row r="1437" spans="1:5">
      <c r="C1437" s="199" t="s">
        <v>4207</v>
      </c>
      <c r="E1437" s="199" t="s">
        <v>4209</v>
      </c>
    </row>
    <row r="1438" spans="1:5">
      <c r="C1438" s="199" t="s">
        <v>4208</v>
      </c>
      <c r="E1438" s="199" t="s">
        <v>4210</v>
      </c>
    </row>
    <row r="1440" spans="1:5">
      <c r="B1440" s="199" t="s">
        <v>4211</v>
      </c>
    </row>
    <row r="1441" spans="1:16">
      <c r="C1441" s="204" t="s">
        <v>4212</v>
      </c>
    </row>
    <row r="1443" spans="1:16">
      <c r="B1443" s="199" t="s">
        <v>4213</v>
      </c>
    </row>
    <row r="1445" spans="1:16">
      <c r="A1445" s="199" t="s">
        <v>4724</v>
      </c>
    </row>
    <row r="1446" spans="1:16">
      <c r="B1446" s="199" t="s">
        <v>4725</v>
      </c>
    </row>
    <row r="1447" spans="1:16">
      <c r="B1447" s="204" t="s">
        <v>4726</v>
      </c>
    </row>
    <row r="1448" spans="1:16">
      <c r="C1448" s="199" t="s">
        <v>4750</v>
      </c>
      <c r="M1448" s="199" t="s">
        <v>4755</v>
      </c>
      <c r="N1448" s="199" t="s">
        <v>4756</v>
      </c>
      <c r="P1448" s="199" t="s">
        <v>4759</v>
      </c>
    </row>
    <row r="1449" spans="1:16">
      <c r="C1449" s="199" t="s">
        <v>4727</v>
      </c>
      <c r="M1449" s="199" t="s">
        <v>4757</v>
      </c>
      <c r="N1449" s="199" t="s">
        <v>4758</v>
      </c>
      <c r="P1449" s="199" t="s">
        <v>4770</v>
      </c>
    </row>
    <row r="1451" spans="1:16">
      <c r="A1451" s="199" t="s">
        <v>4772</v>
      </c>
    </row>
    <row r="1452" spans="1:16">
      <c r="B1452" s="204" t="s">
        <v>4773</v>
      </c>
    </row>
    <row r="1453" spans="1:16">
      <c r="C1453" s="204" t="s">
        <v>4774</v>
      </c>
    </row>
    <row r="1454" spans="1:16">
      <c r="C1454" s="204" t="s">
        <v>4775</v>
      </c>
    </row>
    <row r="1455" spans="1:16">
      <c r="D1455" s="199" t="s">
        <v>4776</v>
      </c>
    </row>
    <row r="1456" spans="1:16">
      <c r="D1456" s="199" t="s">
        <v>4777</v>
      </c>
    </row>
    <row r="1459" spans="1:3">
      <c r="B1459" s="204" t="s">
        <v>4778</v>
      </c>
    </row>
    <row r="1460" spans="1:3">
      <c r="C1460" s="199" t="s">
        <v>4779</v>
      </c>
    </row>
    <row r="1462" spans="1:3">
      <c r="A1462" s="199" t="s">
        <v>4813</v>
      </c>
    </row>
    <row r="1463" spans="1:3">
      <c r="B1463" s="199" t="s">
        <v>4814</v>
      </c>
    </row>
    <row r="1464" spans="1:3">
      <c r="B1464" s="204" t="s">
        <v>4815</v>
      </c>
    </row>
    <row r="1466" spans="1:3">
      <c r="A1466" s="199" t="s">
        <v>4828</v>
      </c>
    </row>
    <row r="1467" spans="1:3">
      <c r="B1467" s="204" t="s">
        <v>4829</v>
      </c>
    </row>
    <row r="1468" spans="1:3">
      <c r="C1468" s="204" t="s">
        <v>4830</v>
      </c>
    </row>
    <row r="1470" spans="1:3">
      <c r="A1470" s="199" t="s">
        <v>4831</v>
      </c>
    </row>
    <row r="1471" spans="1:3">
      <c r="B1471" s="217" t="s">
        <v>4832</v>
      </c>
    </row>
    <row r="1473" spans="1:5">
      <c r="B1473" s="204" t="s">
        <v>4833</v>
      </c>
    </row>
    <row r="1474" spans="1:5">
      <c r="B1474" s="204" t="s">
        <v>4834</v>
      </c>
    </row>
    <row r="1476" spans="1:5">
      <c r="B1476" s="204" t="s">
        <v>4835</v>
      </c>
    </row>
    <row r="1478" spans="1:5">
      <c r="B1478" s="204" t="s">
        <v>4836</v>
      </c>
    </row>
    <row r="1480" spans="1:5">
      <c r="A1480" s="199" t="s">
        <v>5193</v>
      </c>
    </row>
    <row r="1481" spans="1:5">
      <c r="B1481" s="199" t="s">
        <v>5194</v>
      </c>
    </row>
    <row r="1482" spans="1:5">
      <c r="C1482" s="204" t="s">
        <v>5195</v>
      </c>
      <c r="E1482" s="199" t="s">
        <v>5196</v>
      </c>
    </row>
    <row r="1483" spans="1:5">
      <c r="E1483" s="204" t="s">
        <v>5197</v>
      </c>
    </row>
    <row r="1485" spans="1:5">
      <c r="A1485" s="199" t="s">
        <v>5516</v>
      </c>
    </row>
    <row r="1486" spans="1:5">
      <c r="B1486" s="199" t="s">
        <v>5517</v>
      </c>
    </row>
    <row r="1487" spans="1:5">
      <c r="C1487" s="199" t="s">
        <v>5518</v>
      </c>
    </row>
    <row r="1489" spans="1:3">
      <c r="A1489" s="199" t="s">
        <v>5519</v>
      </c>
    </row>
    <row r="1490" spans="1:3">
      <c r="B1490" s="204" t="s">
        <v>5520</v>
      </c>
    </row>
    <row r="1491" spans="1:3">
      <c r="C1491" s="204" t="s">
        <v>5521</v>
      </c>
    </row>
    <row r="1493" spans="1:3">
      <c r="B1493" s="204" t="s">
        <v>5522</v>
      </c>
    </row>
    <row r="1494" spans="1:3">
      <c r="C1494" s="199" t="s">
        <v>5523</v>
      </c>
    </row>
    <row r="1496" spans="1:3">
      <c r="B1496" s="204" t="s">
        <v>5525</v>
      </c>
    </row>
    <row r="1498" spans="1:3">
      <c r="B1498" s="199" t="s">
        <v>5524</v>
      </c>
    </row>
    <row r="1500" spans="1:3">
      <c r="A1500" s="199" t="s">
        <v>5526</v>
      </c>
    </row>
    <row r="1501" spans="1:3">
      <c r="B1501" s="199" t="s">
        <v>5527</v>
      </c>
    </row>
    <row r="1502" spans="1:3">
      <c r="C1502" s="204" t="s">
        <v>5528</v>
      </c>
    </row>
    <row r="1504" spans="1:3">
      <c r="A1504" s="199" t="s">
        <v>5532</v>
      </c>
    </row>
    <row r="1505" spans="1:4">
      <c r="B1505" s="204" t="s">
        <v>5543</v>
      </c>
    </row>
    <row r="1506" spans="1:4">
      <c r="C1506" s="199" t="s">
        <v>5533</v>
      </c>
      <c r="D1506" s="199" t="s">
        <v>5534</v>
      </c>
    </row>
    <row r="1508" spans="1:4">
      <c r="C1508" s="199" t="s">
        <v>5535</v>
      </c>
      <c r="D1508" s="199" t="s">
        <v>5536</v>
      </c>
    </row>
    <row r="1510" spans="1:4">
      <c r="C1510" s="199" t="s">
        <v>5537</v>
      </c>
      <c r="D1510" s="199" t="s">
        <v>5538</v>
      </c>
    </row>
    <row r="1512" spans="1:4">
      <c r="C1512" s="199" t="s">
        <v>5539</v>
      </c>
      <c r="D1512" s="199" t="s">
        <v>5540</v>
      </c>
    </row>
    <row r="1514" spans="1:4">
      <c r="C1514" s="199" t="s">
        <v>5541</v>
      </c>
      <c r="D1514" s="199" t="s">
        <v>5542</v>
      </c>
    </row>
    <row r="1516" spans="1:4">
      <c r="A1516" s="199" t="s">
        <v>5544</v>
      </c>
    </row>
    <row r="1517" spans="1:4">
      <c r="B1517" s="212" t="s">
        <v>5545</v>
      </c>
    </row>
    <row r="1519" spans="1:4">
      <c r="B1519" s="210" t="s">
        <v>5547</v>
      </c>
    </row>
    <row r="1520" spans="1:4">
      <c r="C1520" s="199" t="s">
        <v>5546</v>
      </c>
    </row>
    <row r="1523" spans="1:3">
      <c r="B1523" s="199" t="s">
        <v>5548</v>
      </c>
    </row>
    <row r="1526" spans="1:3">
      <c r="A1526" s="199" t="s">
        <v>5584</v>
      </c>
    </row>
    <row r="1527" spans="1:3">
      <c r="B1527" s="199" t="s">
        <v>5585</v>
      </c>
    </row>
    <row r="1528" spans="1:3">
      <c r="B1528" s="204" t="s">
        <v>5586</v>
      </c>
    </row>
    <row r="1529" spans="1:3">
      <c r="B1529" s="204" t="s">
        <v>5587</v>
      </c>
    </row>
    <row r="1530" spans="1:3">
      <c r="B1530" s="204" t="s">
        <v>5588</v>
      </c>
    </row>
    <row r="1531" spans="1:3">
      <c r="C1531" s="204" t="s">
        <v>5589</v>
      </c>
    </row>
    <row r="1532" spans="1:3">
      <c r="C1532" s="204" t="s">
        <v>5590</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zoomScale="115" zoomScaleNormal="115" workbookViewId="0">
      <selection activeCell="C2" sqref="C2"/>
    </sheetView>
  </sheetViews>
  <sheetFormatPr defaultRowHeight="14"/>
  <cols>
    <col min="6" max="6" width="12.25" customWidth="1"/>
  </cols>
  <sheetData>
    <row r="1" spans="1:2">
      <c r="A1">
        <v>20230321</v>
      </c>
    </row>
    <row r="2" spans="1:2">
      <c r="B2" t="s">
        <v>4026</v>
      </c>
    </row>
    <row r="4" spans="1:2">
      <c r="B4" t="s">
        <v>4027</v>
      </c>
    </row>
    <row r="5" spans="1:2">
      <c r="B5" t="s">
        <v>4028</v>
      </c>
    </row>
    <row r="7" spans="1:2">
      <c r="B7" s="102" t="s">
        <v>4029</v>
      </c>
    </row>
    <row r="8" spans="1:2">
      <c r="B8" t="s">
        <v>3735</v>
      </c>
    </row>
    <row r="9" spans="1:2">
      <c r="B9" t="s">
        <v>4030</v>
      </c>
    </row>
    <row r="10" spans="1:2">
      <c r="B10" t="s">
        <v>4031</v>
      </c>
    </row>
    <row r="11" spans="1:2">
      <c r="B11" t="s">
        <v>4032</v>
      </c>
    </row>
    <row r="12" spans="1:2">
      <c r="B12" t="s">
        <v>4033</v>
      </c>
    </row>
    <row r="13" spans="1:2">
      <c r="B13" t="s">
        <v>4034</v>
      </c>
    </row>
    <row r="14" spans="1:2">
      <c r="B14" t="s">
        <v>4035</v>
      </c>
    </row>
    <row r="15" spans="1:2">
      <c r="B15" t="s">
        <v>4036</v>
      </c>
    </row>
    <row r="16" spans="1:2">
      <c r="B16" t="s">
        <v>4037</v>
      </c>
    </row>
    <row r="19" spans="2:7">
      <c r="B19" s="164" t="s">
        <v>4014</v>
      </c>
      <c r="C19" s="164">
        <v>0</v>
      </c>
    </row>
    <row r="20" spans="2:7">
      <c r="B20" s="164" t="s">
        <v>4015</v>
      </c>
      <c r="C20" s="164">
        <v>1</v>
      </c>
      <c r="G20" t="s">
        <v>4038</v>
      </c>
    </row>
    <row r="21" spans="2:7">
      <c r="B21" s="164" t="s">
        <v>4016</v>
      </c>
      <c r="C21" s="164">
        <v>0</v>
      </c>
    </row>
    <row r="22" spans="2:7">
      <c r="B22" s="164" t="s">
        <v>4017</v>
      </c>
      <c r="C22" s="164">
        <v>1</v>
      </c>
    </row>
    <row r="23" spans="2:7">
      <c r="B23" s="164" t="s">
        <v>4018</v>
      </c>
      <c r="C23" s="164">
        <v>0.02</v>
      </c>
    </row>
    <row r="24" spans="2:7">
      <c r="B24" s="164" t="s">
        <v>4019</v>
      </c>
      <c r="C24" s="164">
        <v>223.5</v>
      </c>
    </row>
    <row r="25" spans="2:7">
      <c r="B25" s="164" t="s">
        <v>4020</v>
      </c>
      <c r="C25" s="164">
        <v>-100</v>
      </c>
    </row>
    <row r="26" spans="2:7">
      <c r="B26" s="164" t="s">
        <v>4021</v>
      </c>
      <c r="C26" s="164">
        <v>15194.5</v>
      </c>
    </row>
    <row r="27" spans="2:7">
      <c r="B27" s="164" t="s">
        <v>4022</v>
      </c>
      <c r="C27" s="164">
        <v>-100</v>
      </c>
    </row>
    <row r="28" spans="2:7">
      <c r="B28" s="164" t="s">
        <v>4023</v>
      </c>
      <c r="C28" s="164">
        <v>15831.428</v>
      </c>
    </row>
    <row r="29" spans="2:7">
      <c r="B29" s="164" t="s">
        <v>4024</v>
      </c>
      <c r="C29" s="164">
        <v>-100</v>
      </c>
    </row>
    <row r="30" spans="2:7">
      <c r="B30" s="164" t="s">
        <v>4025</v>
      </c>
      <c r="C30" s="164">
        <v>13727.142</v>
      </c>
    </row>
    <row r="35" spans="2:7">
      <c r="B35" s="164"/>
      <c r="C35" s="164"/>
    </row>
    <row r="36" spans="2:7">
      <c r="B36" s="164" t="s">
        <v>4039</v>
      </c>
      <c r="C36" s="164">
        <v>1</v>
      </c>
    </row>
    <row r="37" spans="2:7">
      <c r="B37" s="164" t="s">
        <v>4040</v>
      </c>
      <c r="C37" s="164">
        <v>104255</v>
      </c>
    </row>
    <row r="38" spans="2:7">
      <c r="B38" s="164" t="s">
        <v>4041</v>
      </c>
      <c r="C38" s="164">
        <v>1</v>
      </c>
    </row>
    <row r="39" spans="2:7">
      <c r="B39" s="164" t="s">
        <v>4042</v>
      </c>
      <c r="C39" s="164">
        <v>5145</v>
      </c>
    </row>
    <row r="40" spans="2:7">
      <c r="B40" s="164" t="s">
        <v>4043</v>
      </c>
      <c r="C40" s="164">
        <v>-2633271</v>
      </c>
    </row>
    <row r="41" spans="2:7">
      <c r="B41" s="164" t="s">
        <v>4044</v>
      </c>
      <c r="C41" s="164">
        <v>32399</v>
      </c>
    </row>
    <row r="42" spans="2:7">
      <c r="B42" s="164" t="s">
        <v>4045</v>
      </c>
      <c r="C42" s="164">
        <v>1</v>
      </c>
      <c r="G42">
        <f>16*24</f>
        <v>384</v>
      </c>
    </row>
    <row r="43" spans="2:7">
      <c r="B43" s="164" t="s">
        <v>4046</v>
      </c>
      <c r="C43" s="164">
        <v>4168</v>
      </c>
      <c r="G43">
        <f>9*9*9</f>
        <v>729</v>
      </c>
    </row>
    <row r="44" spans="2:7">
      <c r="B44" s="164" t="s">
        <v>4047</v>
      </c>
      <c r="C44" s="164">
        <v>1</v>
      </c>
      <c r="G44">
        <f>4*4*4</f>
        <v>64</v>
      </c>
    </row>
    <row r="45" spans="2:7">
      <c r="B45" s="164" t="s">
        <v>4048</v>
      </c>
      <c r="C45" s="164">
        <v>708</v>
      </c>
    </row>
    <row r="46" spans="2:7">
      <c r="B46" s="164" t="s">
        <v>4049</v>
      </c>
      <c r="C46" s="164">
        <v>1</v>
      </c>
    </row>
    <row r="47" spans="2:7">
      <c r="B47" s="164" t="s">
        <v>4050</v>
      </c>
      <c r="C47" s="164">
        <v>112799</v>
      </c>
    </row>
    <row r="48" spans="2:7">
      <c r="B48" s="164" t="s">
        <v>4051</v>
      </c>
      <c r="C48" s="164">
        <v>1</v>
      </c>
    </row>
    <row r="49" spans="2:8">
      <c r="B49" s="164" t="s">
        <v>4052</v>
      </c>
      <c r="C49" s="164">
        <v>3217</v>
      </c>
    </row>
    <row r="50" spans="2:8">
      <c r="B50" s="164" t="s">
        <v>4053</v>
      </c>
      <c r="C50" s="164">
        <v>1</v>
      </c>
    </row>
    <row r="51" spans="2:8">
      <c r="B51" s="164" t="s">
        <v>4054</v>
      </c>
      <c r="C51" s="164">
        <v>656</v>
      </c>
    </row>
    <row r="52" spans="2:8">
      <c r="B52" s="164" t="s">
        <v>4055</v>
      </c>
      <c r="C52" s="164">
        <v>1</v>
      </c>
    </row>
    <row r="53" spans="2:8">
      <c r="B53" s="164" t="s">
        <v>4056</v>
      </c>
      <c r="C53" s="164">
        <v>59364</v>
      </c>
    </row>
    <row r="55" spans="2:8">
      <c r="E55">
        <f>150/4</f>
        <v>37.5</v>
      </c>
    </row>
    <row r="56" spans="2:8">
      <c r="E56">
        <f>37*3</f>
        <v>111</v>
      </c>
    </row>
    <row r="57" spans="2:8">
      <c r="E57">
        <f>610/4</f>
        <v>152.5</v>
      </c>
    </row>
    <row r="62" spans="2:8">
      <c r="F62" t="s">
        <v>4108</v>
      </c>
      <c r="G62" s="166">
        <v>20210602</v>
      </c>
      <c r="H62" s="166">
        <v>20211016</v>
      </c>
    </row>
    <row r="63" spans="2:8">
      <c r="F63" t="s">
        <v>4109</v>
      </c>
      <c r="G63" s="166">
        <v>20211016</v>
      </c>
      <c r="H63" s="166">
        <v>20220228</v>
      </c>
    </row>
    <row r="64" spans="2:8">
      <c r="F64" t="s">
        <v>4110</v>
      </c>
      <c r="G64" s="166">
        <v>20220301</v>
      </c>
      <c r="H64" s="166">
        <v>20220716</v>
      </c>
    </row>
    <row r="65" spans="2:8">
      <c r="C65">
        <f>474/4</f>
        <v>118.5</v>
      </c>
      <c r="F65" t="s">
        <v>4111</v>
      </c>
      <c r="G65" s="166">
        <v>20220717</v>
      </c>
      <c r="H65" s="166">
        <v>20221130</v>
      </c>
    </row>
    <row r="66" spans="2:8">
      <c r="B66">
        <f>3*6*2</f>
        <v>36</v>
      </c>
      <c r="C66">
        <f>360/3</f>
        <v>120</v>
      </c>
      <c r="F66" t="s">
        <v>4112</v>
      </c>
      <c r="G66" s="166">
        <v>20221201</v>
      </c>
      <c r="H66" s="166">
        <v>20230131</v>
      </c>
    </row>
    <row r="67" spans="2:8">
      <c r="F67" t="s">
        <v>4113</v>
      </c>
      <c r="G67" s="166">
        <v>20230201</v>
      </c>
      <c r="H67" s="166">
        <v>20230331</v>
      </c>
    </row>
    <row r="68" spans="2:8">
      <c r="F68" t="s">
        <v>4114</v>
      </c>
      <c r="G68" s="166">
        <v>20211201</v>
      </c>
      <c r="H68" s="166">
        <v>20220331</v>
      </c>
    </row>
    <row r="69" spans="2:8">
      <c r="F69" t="s">
        <v>4115</v>
      </c>
      <c r="G69" s="166">
        <v>20220401</v>
      </c>
      <c r="H69" s="166">
        <v>20220731</v>
      </c>
    </row>
    <row r="70" spans="2:8">
      <c r="F70" t="s">
        <v>4116</v>
      </c>
      <c r="G70" s="166">
        <v>20220801</v>
      </c>
      <c r="H70" s="166">
        <v>20221130</v>
      </c>
    </row>
    <row r="71" spans="2:8">
      <c r="F71" t="s">
        <v>4117</v>
      </c>
      <c r="G71" s="166">
        <v>20221201</v>
      </c>
      <c r="H71" s="166">
        <v>20230131</v>
      </c>
    </row>
    <row r="72" spans="2:8">
      <c r="C72">
        <f>1400*7/60/3</f>
        <v>54.44444444444445</v>
      </c>
      <c r="F72" t="s">
        <v>4118</v>
      </c>
      <c r="G72" s="166">
        <v>20230201</v>
      </c>
      <c r="H72" s="166">
        <v>20230331</v>
      </c>
    </row>
    <row r="73" spans="2:8">
      <c r="C73">
        <f>570/3</f>
        <v>190</v>
      </c>
      <c r="F73" t="s">
        <v>4119</v>
      </c>
      <c r="G73" s="166">
        <v>20211201</v>
      </c>
      <c r="H73" s="166">
        <v>20220531</v>
      </c>
    </row>
    <row r="74" spans="2:8">
      <c r="C74">
        <f>375/3</f>
        <v>125</v>
      </c>
      <c r="F74" t="s">
        <v>4120</v>
      </c>
      <c r="G74" s="166">
        <v>20220601</v>
      </c>
      <c r="H74" s="166">
        <v>20221130</v>
      </c>
    </row>
    <row r="75" spans="2:8">
      <c r="F75" t="s">
        <v>4121</v>
      </c>
      <c r="G75" s="166">
        <v>20221201</v>
      </c>
      <c r="H75" s="166">
        <v>20230131</v>
      </c>
    </row>
    <row r="76" spans="2:8">
      <c r="F76" t="s">
        <v>4122</v>
      </c>
      <c r="G76" s="166">
        <v>20230201</v>
      </c>
      <c r="H76" s="166">
        <v>20230331</v>
      </c>
    </row>
    <row r="77" spans="2:8">
      <c r="C77">
        <f>74*0.04</f>
        <v>2.96</v>
      </c>
      <c r="F77" t="s">
        <v>4123</v>
      </c>
      <c r="G77" s="166">
        <v>20211201</v>
      </c>
      <c r="H77" s="166">
        <v>20220228</v>
      </c>
    </row>
    <row r="78" spans="2:8">
      <c r="C78">
        <f>6.03*0.18</f>
        <v>1.0853999999999999</v>
      </c>
      <c r="F78" t="s">
        <v>4124</v>
      </c>
      <c r="G78" s="166">
        <v>20220301</v>
      </c>
      <c r="H78" s="166">
        <v>20220531</v>
      </c>
    </row>
    <row r="79" spans="2:8">
      <c r="C79">
        <f>0.18*1.55</f>
        <v>0.27899999999999997</v>
      </c>
      <c r="F79" t="s">
        <v>4125</v>
      </c>
      <c r="G79" s="166">
        <v>20220601</v>
      </c>
      <c r="H79" s="166">
        <v>20220831</v>
      </c>
    </row>
    <row r="80" spans="2:8">
      <c r="C80">
        <f>3.34*0.23</f>
        <v>0.76819999999999999</v>
      </c>
      <c r="F80" t="s">
        <v>4126</v>
      </c>
      <c r="G80" s="166">
        <v>20220901</v>
      </c>
      <c r="H80" s="166">
        <v>20221130</v>
      </c>
    </row>
    <row r="81" spans="3:8">
      <c r="C81">
        <f>46/3</f>
        <v>15.333333333333334</v>
      </c>
      <c r="F81" t="s">
        <v>4127</v>
      </c>
      <c r="G81" s="166">
        <v>20221201</v>
      </c>
      <c r="H81" s="166">
        <v>20230131</v>
      </c>
    </row>
    <row r="82" spans="3:8">
      <c r="F82" t="s">
        <v>4128</v>
      </c>
      <c r="G82" s="166">
        <v>20230201</v>
      </c>
      <c r="H82" s="166">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C2" sqref="C2"/>
    </sheetView>
  </sheetViews>
  <sheetFormatPr defaultRowHeight="14"/>
  <sheetData>
    <row r="1" spans="1:7">
      <c r="A1" t="s">
        <v>3789</v>
      </c>
    </row>
    <row r="2" spans="1:7">
      <c r="A2" s="102" t="s">
        <v>1400</v>
      </c>
      <c r="B2" t="s">
        <v>3793</v>
      </c>
      <c r="C2" t="s">
        <v>3794</v>
      </c>
      <c r="D2" t="s">
        <v>3795</v>
      </c>
      <c r="E2" t="s">
        <v>3796</v>
      </c>
      <c r="F2" t="s">
        <v>3797</v>
      </c>
      <c r="G2" t="s">
        <v>73</v>
      </c>
    </row>
    <row r="3" spans="1:7" hidden="1">
      <c r="A3" t="s">
        <v>3760</v>
      </c>
      <c r="B3">
        <v>1</v>
      </c>
      <c r="C3">
        <v>97100</v>
      </c>
      <c r="D3">
        <v>115478</v>
      </c>
      <c r="E3">
        <v>-778240</v>
      </c>
      <c r="F3">
        <v>0.93</v>
      </c>
      <c r="G3">
        <v>0.62</v>
      </c>
    </row>
    <row r="4" spans="1:7" hidden="1">
      <c r="A4" t="s">
        <v>3760</v>
      </c>
      <c r="B4">
        <v>1</v>
      </c>
      <c r="C4">
        <v>99100</v>
      </c>
      <c r="D4">
        <v>115390</v>
      </c>
      <c r="E4">
        <v>-774498</v>
      </c>
      <c r="F4">
        <v>0.93</v>
      </c>
      <c r="G4">
        <v>0.61</v>
      </c>
    </row>
    <row r="5" spans="1:7" hidden="1">
      <c r="A5" t="s">
        <v>3760</v>
      </c>
      <c r="B5">
        <v>1</v>
      </c>
      <c r="C5">
        <v>99080</v>
      </c>
      <c r="D5">
        <v>117799</v>
      </c>
      <c r="E5">
        <v>-797493</v>
      </c>
      <c r="F5">
        <v>0.93</v>
      </c>
      <c r="G5">
        <v>0.6</v>
      </c>
    </row>
    <row r="6" spans="1:7" hidden="1">
      <c r="A6" t="s">
        <v>3760</v>
      </c>
      <c r="B6">
        <v>1</v>
      </c>
      <c r="C6">
        <v>97102</v>
      </c>
      <c r="D6">
        <v>111390</v>
      </c>
      <c r="E6">
        <v>-780869</v>
      </c>
      <c r="F6">
        <v>0.92</v>
      </c>
      <c r="G6">
        <v>0.61</v>
      </c>
    </row>
    <row r="7" spans="1:7" hidden="1">
      <c r="A7" t="s">
        <v>3760</v>
      </c>
      <c r="B7">
        <v>1</v>
      </c>
      <c r="C7">
        <v>97080</v>
      </c>
      <c r="D7">
        <v>123740</v>
      </c>
      <c r="E7">
        <v>-881206</v>
      </c>
      <c r="F7">
        <v>0.92</v>
      </c>
      <c r="G7">
        <v>0.59</v>
      </c>
    </row>
    <row r="8" spans="1:7" hidden="1">
      <c r="A8" t="s">
        <v>3760</v>
      </c>
      <c r="B8">
        <v>1</v>
      </c>
      <c r="C8">
        <v>99102</v>
      </c>
      <c r="D8">
        <v>113281</v>
      </c>
      <c r="E8">
        <v>-820476</v>
      </c>
      <c r="F8">
        <v>0.92</v>
      </c>
      <c r="G8">
        <v>0.6</v>
      </c>
    </row>
    <row r="9" spans="1:7" hidden="1">
      <c r="A9" t="s">
        <v>3760</v>
      </c>
      <c r="B9">
        <v>1</v>
      </c>
      <c r="C9">
        <v>97103</v>
      </c>
      <c r="D9">
        <v>88540</v>
      </c>
      <c r="E9">
        <v>-669486</v>
      </c>
      <c r="F9">
        <v>0.92</v>
      </c>
      <c r="G9">
        <v>0.61</v>
      </c>
    </row>
    <row r="10" spans="1:7" hidden="1">
      <c r="A10" t="s">
        <v>3760</v>
      </c>
      <c r="B10">
        <v>1</v>
      </c>
      <c r="C10">
        <v>99103</v>
      </c>
      <c r="D10">
        <v>84835</v>
      </c>
      <c r="E10">
        <v>-724985</v>
      </c>
      <c r="F10">
        <v>0.91</v>
      </c>
      <c r="G10">
        <v>0.59</v>
      </c>
    </row>
    <row r="11" spans="1:7" hidden="1">
      <c r="A11" t="s">
        <v>3760</v>
      </c>
      <c r="B11">
        <v>2</v>
      </c>
      <c r="C11">
        <v>99080</v>
      </c>
      <c r="D11">
        <v>14612</v>
      </c>
      <c r="E11">
        <v>-23061</v>
      </c>
      <c r="F11">
        <v>0.98</v>
      </c>
      <c r="G11">
        <v>0.35</v>
      </c>
    </row>
    <row r="12" spans="1:7" hidden="1">
      <c r="A12" t="s">
        <v>3760</v>
      </c>
      <c r="B12">
        <v>2</v>
      </c>
      <c r="C12">
        <v>97080</v>
      </c>
      <c r="D12">
        <v>12994</v>
      </c>
      <c r="E12">
        <v>-13665</v>
      </c>
      <c r="F12">
        <v>0.98</v>
      </c>
      <c r="G12">
        <v>0.37</v>
      </c>
    </row>
    <row r="13" spans="1:7" hidden="1">
      <c r="A13" t="s">
        <v>3760</v>
      </c>
      <c r="B13">
        <v>2</v>
      </c>
      <c r="C13">
        <v>97102</v>
      </c>
      <c r="D13">
        <v>17368</v>
      </c>
      <c r="E13">
        <v>-45889</v>
      </c>
      <c r="F13">
        <v>0.97</v>
      </c>
      <c r="G13">
        <v>0.35</v>
      </c>
    </row>
    <row r="14" spans="1:7" hidden="1">
      <c r="A14" t="s">
        <v>3760</v>
      </c>
      <c r="B14">
        <v>2</v>
      </c>
      <c r="C14">
        <v>97100</v>
      </c>
      <c r="D14">
        <v>16042</v>
      </c>
      <c r="E14">
        <v>-56228</v>
      </c>
      <c r="F14">
        <v>0.96</v>
      </c>
      <c r="G14">
        <v>0.38</v>
      </c>
    </row>
    <row r="15" spans="1:7" hidden="1">
      <c r="A15" t="s">
        <v>3760</v>
      </c>
      <c r="B15">
        <v>2</v>
      </c>
      <c r="C15">
        <v>99100</v>
      </c>
      <c r="D15">
        <v>15822</v>
      </c>
      <c r="E15">
        <v>-54631</v>
      </c>
      <c r="F15">
        <v>0.96</v>
      </c>
      <c r="G15">
        <v>0.37</v>
      </c>
    </row>
    <row r="16" spans="1:7" hidden="1">
      <c r="A16" t="s">
        <v>3760</v>
      </c>
      <c r="B16">
        <v>2</v>
      </c>
      <c r="C16">
        <v>99102</v>
      </c>
      <c r="D16">
        <v>17215</v>
      </c>
      <c r="E16">
        <v>-73691</v>
      </c>
      <c r="F16">
        <v>0.95</v>
      </c>
      <c r="G16">
        <v>0.33</v>
      </c>
    </row>
    <row r="17" spans="1:7" hidden="1">
      <c r="A17" t="s">
        <v>3760</v>
      </c>
      <c r="B17">
        <v>2</v>
      </c>
      <c r="C17">
        <v>97103</v>
      </c>
      <c r="D17">
        <v>18321</v>
      </c>
      <c r="E17">
        <v>-188515</v>
      </c>
      <c r="F17">
        <v>0.89</v>
      </c>
      <c r="G17">
        <v>0.25</v>
      </c>
    </row>
    <row r="18" spans="1:7" hidden="1">
      <c r="A18" t="s">
        <v>3760</v>
      </c>
      <c r="B18">
        <v>2</v>
      </c>
      <c r="C18">
        <v>99103</v>
      </c>
      <c r="D18">
        <v>21366</v>
      </c>
      <c r="E18">
        <v>-488824</v>
      </c>
      <c r="F18">
        <v>0.77</v>
      </c>
      <c r="G18">
        <v>0.18</v>
      </c>
    </row>
    <row r="19" spans="1:7" hidden="1">
      <c r="A19" t="s">
        <v>3760</v>
      </c>
      <c r="B19">
        <v>3</v>
      </c>
      <c r="C19">
        <v>99102</v>
      </c>
      <c r="D19">
        <v>10089</v>
      </c>
      <c r="E19">
        <v>-59619</v>
      </c>
      <c r="F19">
        <v>0.94</v>
      </c>
      <c r="G19">
        <v>0.28999999999999998</v>
      </c>
    </row>
    <row r="20" spans="1:7" hidden="1">
      <c r="A20" t="s">
        <v>3760</v>
      </c>
      <c r="B20">
        <v>3</v>
      </c>
      <c r="C20">
        <v>97080</v>
      </c>
      <c r="D20">
        <v>7109</v>
      </c>
      <c r="E20">
        <v>-46826</v>
      </c>
      <c r="F20">
        <v>0.93</v>
      </c>
      <c r="G20">
        <v>0.32</v>
      </c>
    </row>
    <row r="21" spans="1:7" hidden="1">
      <c r="A21" t="s">
        <v>3760</v>
      </c>
      <c r="B21">
        <v>3</v>
      </c>
      <c r="C21">
        <v>97100</v>
      </c>
      <c r="D21">
        <v>9482</v>
      </c>
      <c r="E21">
        <v>-73676</v>
      </c>
      <c r="F21">
        <v>0.92</v>
      </c>
      <c r="G21">
        <v>0.34</v>
      </c>
    </row>
    <row r="22" spans="1:7" hidden="1">
      <c r="A22" t="s">
        <v>3760</v>
      </c>
      <c r="B22">
        <v>3</v>
      </c>
      <c r="C22">
        <v>97102</v>
      </c>
      <c r="D22">
        <v>10492</v>
      </c>
      <c r="E22">
        <v>-76182</v>
      </c>
      <c r="F22">
        <v>0.92</v>
      </c>
      <c r="G22">
        <v>0.28999999999999998</v>
      </c>
    </row>
    <row r="23" spans="1:7" hidden="1">
      <c r="A23" t="s">
        <v>3760</v>
      </c>
      <c r="B23">
        <v>3</v>
      </c>
      <c r="C23">
        <v>99100</v>
      </c>
      <c r="D23">
        <v>9543</v>
      </c>
      <c r="E23">
        <v>-69012</v>
      </c>
      <c r="F23">
        <v>0.92</v>
      </c>
      <c r="G23">
        <v>0.33</v>
      </c>
    </row>
    <row r="24" spans="1:7" hidden="1">
      <c r="A24" t="s">
        <v>3760</v>
      </c>
      <c r="B24">
        <v>3</v>
      </c>
      <c r="C24">
        <v>99080</v>
      </c>
      <c r="D24">
        <v>8971</v>
      </c>
      <c r="E24">
        <v>-80932</v>
      </c>
      <c r="F24">
        <v>0.9</v>
      </c>
      <c r="G24">
        <v>0.3</v>
      </c>
    </row>
    <row r="25" spans="1:7" hidden="1">
      <c r="A25" t="s">
        <v>3760</v>
      </c>
      <c r="B25">
        <v>3</v>
      </c>
      <c r="C25">
        <v>97103</v>
      </c>
      <c r="D25">
        <v>14181</v>
      </c>
      <c r="E25">
        <v>-210029</v>
      </c>
      <c r="F25">
        <v>0.85</v>
      </c>
      <c r="G25">
        <v>0.2</v>
      </c>
    </row>
    <row r="26" spans="1:7" hidden="1">
      <c r="A26" t="s">
        <v>3760</v>
      </c>
      <c r="B26">
        <v>3</v>
      </c>
      <c r="C26">
        <v>99103</v>
      </c>
      <c r="D26">
        <v>17951</v>
      </c>
      <c r="E26">
        <v>-345356</v>
      </c>
      <c r="F26">
        <v>0.8</v>
      </c>
      <c r="G26">
        <v>0.16</v>
      </c>
    </row>
    <row r="27" spans="1:7" hidden="1">
      <c r="A27" t="s">
        <v>3760</v>
      </c>
      <c r="B27">
        <v>4</v>
      </c>
      <c r="C27">
        <v>99100</v>
      </c>
      <c r="D27">
        <v>6525</v>
      </c>
      <c r="E27">
        <v>8943</v>
      </c>
      <c r="F27">
        <v>1.01</v>
      </c>
      <c r="G27">
        <v>0.32</v>
      </c>
    </row>
    <row r="28" spans="1:7" hidden="1">
      <c r="A28" t="s">
        <v>3760</v>
      </c>
      <c r="B28">
        <v>4</v>
      </c>
      <c r="C28">
        <v>99080</v>
      </c>
      <c r="D28">
        <v>6212</v>
      </c>
      <c r="E28">
        <v>2940</v>
      </c>
      <c r="F28">
        <v>1</v>
      </c>
      <c r="G28">
        <v>0.28999999999999998</v>
      </c>
    </row>
    <row r="29" spans="1:7" hidden="1">
      <c r="A29" t="s">
        <v>3760</v>
      </c>
      <c r="B29">
        <v>4</v>
      </c>
      <c r="C29">
        <v>97080</v>
      </c>
      <c r="D29">
        <v>4549</v>
      </c>
      <c r="E29">
        <v>-5065</v>
      </c>
      <c r="F29">
        <v>0.98</v>
      </c>
      <c r="G29">
        <v>0.32</v>
      </c>
    </row>
    <row r="30" spans="1:7" hidden="1">
      <c r="A30" t="s">
        <v>3760</v>
      </c>
      <c r="B30">
        <v>4</v>
      </c>
      <c r="C30">
        <v>97100</v>
      </c>
      <c r="D30">
        <v>6288</v>
      </c>
      <c r="E30">
        <v>-22323</v>
      </c>
      <c r="F30">
        <v>0.96</v>
      </c>
      <c r="G30">
        <v>0.33</v>
      </c>
    </row>
    <row r="31" spans="1:7" hidden="1">
      <c r="A31" t="s">
        <v>3760</v>
      </c>
      <c r="B31">
        <v>4</v>
      </c>
      <c r="C31">
        <v>97102</v>
      </c>
      <c r="D31">
        <v>7006</v>
      </c>
      <c r="E31">
        <v>-34005</v>
      </c>
      <c r="F31">
        <v>0.95</v>
      </c>
      <c r="G31">
        <v>0.28000000000000003</v>
      </c>
    </row>
    <row r="32" spans="1:7" hidden="1">
      <c r="A32" t="s">
        <v>3760</v>
      </c>
      <c r="B32">
        <v>4</v>
      </c>
      <c r="C32">
        <v>99102</v>
      </c>
      <c r="D32">
        <v>6465</v>
      </c>
      <c r="E32">
        <v>-47649</v>
      </c>
      <c r="F32">
        <v>0.92</v>
      </c>
      <c r="G32">
        <v>0.26</v>
      </c>
    </row>
    <row r="33" spans="1:7" hidden="1">
      <c r="A33" t="s">
        <v>3760</v>
      </c>
      <c r="B33">
        <v>4</v>
      </c>
      <c r="C33">
        <v>97103</v>
      </c>
      <c r="D33">
        <v>11057</v>
      </c>
      <c r="E33">
        <v>-194939</v>
      </c>
      <c r="F33">
        <v>0.82</v>
      </c>
      <c r="G33">
        <v>0.17</v>
      </c>
    </row>
    <row r="34" spans="1:7" hidden="1">
      <c r="A34" t="s">
        <v>3760</v>
      </c>
      <c r="B34">
        <v>4</v>
      </c>
      <c r="C34">
        <v>99103</v>
      </c>
      <c r="D34">
        <v>15878</v>
      </c>
      <c r="E34">
        <v>-382322</v>
      </c>
      <c r="F34">
        <v>0.75</v>
      </c>
      <c r="G34">
        <v>0.13</v>
      </c>
    </row>
    <row r="35" spans="1:7" hidden="1">
      <c r="A35" t="s">
        <v>3760</v>
      </c>
      <c r="B35">
        <v>5</v>
      </c>
      <c r="C35">
        <v>97100</v>
      </c>
      <c r="D35">
        <v>2211</v>
      </c>
      <c r="E35">
        <v>3687</v>
      </c>
      <c r="F35">
        <v>1.01</v>
      </c>
      <c r="G35">
        <v>0.27</v>
      </c>
    </row>
    <row r="36" spans="1:7" hidden="1">
      <c r="A36" t="s">
        <v>3760</v>
      </c>
      <c r="B36">
        <v>5</v>
      </c>
      <c r="C36">
        <v>99102</v>
      </c>
      <c r="D36">
        <v>2476</v>
      </c>
      <c r="E36">
        <v>-3257</v>
      </c>
      <c r="F36">
        <v>0.98</v>
      </c>
      <c r="G36">
        <v>0.2</v>
      </c>
    </row>
    <row r="37" spans="1:7" hidden="1">
      <c r="A37" t="s">
        <v>3760</v>
      </c>
      <c r="B37">
        <v>5</v>
      </c>
      <c r="C37">
        <v>99100</v>
      </c>
      <c r="D37">
        <v>2352</v>
      </c>
      <c r="E37">
        <v>-13657</v>
      </c>
      <c r="F37">
        <v>0.94</v>
      </c>
      <c r="G37">
        <v>0.24</v>
      </c>
    </row>
    <row r="38" spans="1:7" hidden="1">
      <c r="A38" t="s">
        <v>3760</v>
      </c>
      <c r="B38">
        <v>5</v>
      </c>
      <c r="C38">
        <v>97080</v>
      </c>
      <c r="D38">
        <v>1427</v>
      </c>
      <c r="E38">
        <v>-7934</v>
      </c>
      <c r="F38">
        <v>0.94</v>
      </c>
      <c r="G38">
        <v>0.26</v>
      </c>
    </row>
    <row r="39" spans="1:7" hidden="1">
      <c r="A39" t="s">
        <v>3760</v>
      </c>
      <c r="B39">
        <v>5</v>
      </c>
      <c r="C39">
        <v>97102</v>
      </c>
      <c r="D39">
        <v>2881</v>
      </c>
      <c r="E39">
        <v>-24931</v>
      </c>
      <c r="F39">
        <v>0.91</v>
      </c>
      <c r="G39">
        <v>0.19</v>
      </c>
    </row>
    <row r="40" spans="1:7" hidden="1">
      <c r="A40" t="s">
        <v>3760</v>
      </c>
      <c r="B40">
        <v>5</v>
      </c>
      <c r="C40">
        <v>99080</v>
      </c>
      <c r="D40">
        <v>2151</v>
      </c>
      <c r="E40">
        <v>-26906</v>
      </c>
      <c r="F40">
        <v>0.87</v>
      </c>
      <c r="G40">
        <v>0.22</v>
      </c>
    </row>
    <row r="41" spans="1:7" hidden="1">
      <c r="A41" t="s">
        <v>3760</v>
      </c>
      <c r="B41">
        <v>5</v>
      </c>
      <c r="C41">
        <v>97103</v>
      </c>
      <c r="D41">
        <v>8685</v>
      </c>
      <c r="E41">
        <v>-208883</v>
      </c>
      <c r="F41">
        <v>0.75</v>
      </c>
      <c r="G41">
        <v>0.1</v>
      </c>
    </row>
    <row r="42" spans="1:7" hidden="1">
      <c r="A42" t="s">
        <v>3760</v>
      </c>
      <c r="B42">
        <v>5</v>
      </c>
      <c r="C42">
        <v>99103</v>
      </c>
      <c r="D42">
        <v>8103</v>
      </c>
      <c r="E42">
        <v>-284392</v>
      </c>
      <c r="F42">
        <v>0.64</v>
      </c>
      <c r="G42">
        <v>0.08</v>
      </c>
    </row>
    <row r="43" spans="1:7" hidden="1">
      <c r="A43" t="s">
        <v>3760</v>
      </c>
      <c r="B43">
        <v>6</v>
      </c>
      <c r="C43">
        <v>97100</v>
      </c>
      <c r="D43">
        <v>1439</v>
      </c>
      <c r="E43">
        <v>-12333</v>
      </c>
      <c r="F43">
        <v>0.91</v>
      </c>
      <c r="G43">
        <v>0.26</v>
      </c>
    </row>
    <row r="44" spans="1:7" hidden="1">
      <c r="A44" t="s">
        <v>3760</v>
      </c>
      <c r="B44">
        <v>6</v>
      </c>
      <c r="C44">
        <v>99080</v>
      </c>
      <c r="D44">
        <v>1195</v>
      </c>
      <c r="E44">
        <v>-11354</v>
      </c>
      <c r="F44">
        <v>0.9</v>
      </c>
      <c r="G44">
        <v>0.24</v>
      </c>
    </row>
    <row r="45" spans="1:7" hidden="1">
      <c r="A45" t="s">
        <v>3760</v>
      </c>
      <c r="B45">
        <v>6</v>
      </c>
      <c r="C45">
        <v>99102</v>
      </c>
      <c r="D45">
        <v>1414</v>
      </c>
      <c r="E45">
        <v>-15645</v>
      </c>
      <c r="F45">
        <v>0.88</v>
      </c>
      <c r="G45">
        <v>0.18</v>
      </c>
    </row>
    <row r="46" spans="1:7" hidden="1">
      <c r="A46" t="s">
        <v>3760</v>
      </c>
      <c r="B46">
        <v>6</v>
      </c>
      <c r="C46">
        <v>99100</v>
      </c>
      <c r="D46">
        <v>1308</v>
      </c>
      <c r="E46">
        <v>-14730</v>
      </c>
      <c r="F46">
        <v>0.88</v>
      </c>
      <c r="G46">
        <v>0.23</v>
      </c>
    </row>
    <row r="47" spans="1:7" hidden="1">
      <c r="A47" t="s">
        <v>3760</v>
      </c>
      <c r="B47">
        <v>6</v>
      </c>
      <c r="C47">
        <v>97080</v>
      </c>
      <c r="D47">
        <v>1121</v>
      </c>
      <c r="E47">
        <v>-14013</v>
      </c>
      <c r="F47">
        <v>0.87</v>
      </c>
      <c r="G47">
        <v>0.27</v>
      </c>
    </row>
    <row r="48" spans="1:7" hidden="1">
      <c r="A48" t="s">
        <v>3760</v>
      </c>
      <c r="B48">
        <v>6</v>
      </c>
      <c r="C48">
        <v>97102</v>
      </c>
      <c r="D48">
        <v>1803</v>
      </c>
      <c r="E48">
        <v>-33374</v>
      </c>
      <c r="F48">
        <v>0.81</v>
      </c>
      <c r="G48">
        <v>0.18</v>
      </c>
    </row>
    <row r="49" spans="1:7" hidden="1">
      <c r="A49" t="s">
        <v>3760</v>
      </c>
      <c r="B49">
        <v>6</v>
      </c>
      <c r="C49">
        <v>97103</v>
      </c>
      <c r="D49">
        <v>10156</v>
      </c>
      <c r="E49">
        <v>-442497</v>
      </c>
      <c r="F49">
        <v>0.56000000000000005</v>
      </c>
      <c r="G49">
        <v>0.06</v>
      </c>
    </row>
    <row r="50" spans="1:7" hidden="1">
      <c r="A50" t="s">
        <v>3760</v>
      </c>
      <c r="B50">
        <v>6</v>
      </c>
      <c r="C50">
        <v>99103</v>
      </c>
      <c r="D50">
        <v>2807</v>
      </c>
      <c r="E50">
        <v>-146940</v>
      </c>
      <c r="F50">
        <v>0.47</v>
      </c>
      <c r="G50">
        <v>0.06</v>
      </c>
    </row>
    <row r="51" spans="1:7" hidden="1">
      <c r="A51" t="s">
        <v>3790</v>
      </c>
      <c r="B51">
        <v>12</v>
      </c>
      <c r="C51">
        <v>99080</v>
      </c>
      <c r="D51">
        <v>45280</v>
      </c>
      <c r="E51">
        <v>-537129</v>
      </c>
      <c r="F51">
        <v>0.88</v>
      </c>
      <c r="G51">
        <v>0.33</v>
      </c>
    </row>
    <row r="52" spans="1:7" hidden="1">
      <c r="A52" t="s">
        <v>3790</v>
      </c>
      <c r="B52">
        <v>12</v>
      </c>
      <c r="C52">
        <v>99102</v>
      </c>
      <c r="D52">
        <v>53316</v>
      </c>
      <c r="E52">
        <v>-659907</v>
      </c>
      <c r="F52">
        <v>0.87</v>
      </c>
      <c r="G52">
        <v>0.34</v>
      </c>
    </row>
    <row r="53" spans="1:7" hidden="1">
      <c r="A53" t="s">
        <v>3790</v>
      </c>
      <c r="B53">
        <v>12</v>
      </c>
      <c r="C53">
        <v>97080</v>
      </c>
      <c r="D53">
        <v>53837</v>
      </c>
      <c r="E53">
        <v>-687028</v>
      </c>
      <c r="F53">
        <v>0.87</v>
      </c>
      <c r="G53">
        <v>0.32</v>
      </c>
    </row>
    <row r="54" spans="1:7" hidden="1">
      <c r="A54" t="s">
        <v>3790</v>
      </c>
      <c r="B54">
        <v>12</v>
      </c>
      <c r="C54">
        <v>97102</v>
      </c>
      <c r="D54">
        <v>54179</v>
      </c>
      <c r="E54">
        <v>-729189</v>
      </c>
      <c r="F54">
        <v>0.86</v>
      </c>
      <c r="G54">
        <v>0.34</v>
      </c>
    </row>
    <row r="55" spans="1:7" hidden="1">
      <c r="A55" t="s">
        <v>3790</v>
      </c>
      <c r="B55">
        <v>12</v>
      </c>
      <c r="C55">
        <v>99100</v>
      </c>
      <c r="D55">
        <v>44764</v>
      </c>
      <c r="E55">
        <v>-597047</v>
      </c>
      <c r="F55">
        <v>0.86</v>
      </c>
      <c r="G55">
        <v>0.35</v>
      </c>
    </row>
    <row r="56" spans="1:7" hidden="1">
      <c r="A56" t="s">
        <v>3790</v>
      </c>
      <c r="B56">
        <v>12</v>
      </c>
      <c r="C56">
        <v>97100</v>
      </c>
      <c r="D56">
        <v>47668</v>
      </c>
      <c r="E56">
        <v>-633394</v>
      </c>
      <c r="F56">
        <v>0.86</v>
      </c>
      <c r="G56">
        <v>0.35</v>
      </c>
    </row>
    <row r="57" spans="1:7" hidden="1">
      <c r="A57" t="s">
        <v>3790</v>
      </c>
      <c r="B57">
        <v>12</v>
      </c>
      <c r="C57">
        <v>97103</v>
      </c>
      <c r="D57">
        <v>41274</v>
      </c>
      <c r="E57">
        <v>-585306</v>
      </c>
      <c r="F57">
        <v>0.85</v>
      </c>
      <c r="G57">
        <v>0.33</v>
      </c>
    </row>
    <row r="58" spans="1:7" hidden="1">
      <c r="A58" t="s">
        <v>3790</v>
      </c>
      <c r="B58">
        <v>12</v>
      </c>
      <c r="C58">
        <v>99103</v>
      </c>
      <c r="D58">
        <v>31399</v>
      </c>
      <c r="E58">
        <v>-519438</v>
      </c>
      <c r="F58">
        <v>0.83</v>
      </c>
      <c r="G58">
        <v>0.28000000000000003</v>
      </c>
    </row>
    <row r="59" spans="1:7" hidden="1">
      <c r="A59" t="s">
        <v>3790</v>
      </c>
      <c r="B59">
        <v>13</v>
      </c>
      <c r="C59">
        <v>97080</v>
      </c>
      <c r="D59">
        <v>28247</v>
      </c>
      <c r="E59">
        <v>-407975</v>
      </c>
      <c r="F59">
        <v>0.85</v>
      </c>
      <c r="G59">
        <v>0.28000000000000003</v>
      </c>
    </row>
    <row r="60" spans="1:7" hidden="1">
      <c r="A60" t="s">
        <v>3790</v>
      </c>
      <c r="B60">
        <v>13</v>
      </c>
      <c r="C60">
        <v>99080</v>
      </c>
      <c r="D60">
        <v>27617</v>
      </c>
      <c r="E60">
        <v>-390897</v>
      </c>
      <c r="F60">
        <v>0.85</v>
      </c>
      <c r="G60">
        <v>0.28000000000000003</v>
      </c>
    </row>
    <row r="61" spans="1:7" hidden="1">
      <c r="A61" t="s">
        <v>3790</v>
      </c>
      <c r="B61">
        <v>13</v>
      </c>
      <c r="C61">
        <v>97103</v>
      </c>
      <c r="D61">
        <v>22591</v>
      </c>
      <c r="E61">
        <v>-349830</v>
      </c>
      <c r="F61">
        <v>0.84</v>
      </c>
      <c r="G61">
        <v>0.28000000000000003</v>
      </c>
    </row>
    <row r="62" spans="1:7" hidden="1">
      <c r="A62" t="s">
        <v>3790</v>
      </c>
      <c r="B62">
        <v>13</v>
      </c>
      <c r="C62">
        <v>99102</v>
      </c>
      <c r="D62">
        <v>31852</v>
      </c>
      <c r="E62">
        <v>-482501</v>
      </c>
      <c r="F62">
        <v>0.84</v>
      </c>
      <c r="G62">
        <v>0.28999999999999998</v>
      </c>
    </row>
    <row r="63" spans="1:7" hidden="1">
      <c r="A63" t="s">
        <v>3790</v>
      </c>
      <c r="B63">
        <v>13</v>
      </c>
      <c r="C63">
        <v>99100</v>
      </c>
      <c r="D63">
        <v>27155</v>
      </c>
      <c r="E63">
        <v>-428190</v>
      </c>
      <c r="F63">
        <v>0.84</v>
      </c>
      <c r="G63">
        <v>0.28999999999999998</v>
      </c>
    </row>
    <row r="64" spans="1:7" hidden="1">
      <c r="A64" t="s">
        <v>3790</v>
      </c>
      <c r="B64">
        <v>13</v>
      </c>
      <c r="C64">
        <v>97100</v>
      </c>
      <c r="D64">
        <v>26666</v>
      </c>
      <c r="E64">
        <v>-422523</v>
      </c>
      <c r="F64">
        <v>0.84</v>
      </c>
      <c r="G64">
        <v>0.31</v>
      </c>
    </row>
    <row r="65" spans="1:7" hidden="1">
      <c r="A65" t="s">
        <v>3790</v>
      </c>
      <c r="B65">
        <v>13</v>
      </c>
      <c r="C65">
        <v>97102</v>
      </c>
      <c r="D65">
        <v>30720</v>
      </c>
      <c r="E65">
        <v>-483043</v>
      </c>
      <c r="F65">
        <v>0.84</v>
      </c>
      <c r="G65">
        <v>0.3</v>
      </c>
    </row>
    <row r="66" spans="1:7" hidden="1">
      <c r="A66" t="s">
        <v>3790</v>
      </c>
      <c r="B66">
        <v>13</v>
      </c>
      <c r="C66">
        <v>99103</v>
      </c>
      <c r="D66">
        <v>22019</v>
      </c>
      <c r="E66">
        <v>-453643</v>
      </c>
      <c r="F66">
        <v>0.79</v>
      </c>
      <c r="G66">
        <v>0.21</v>
      </c>
    </row>
    <row r="67" spans="1:7" hidden="1">
      <c r="A67" t="s">
        <v>3790</v>
      </c>
      <c r="B67">
        <v>14</v>
      </c>
      <c r="C67">
        <v>99100</v>
      </c>
      <c r="D67">
        <v>17544</v>
      </c>
      <c r="E67">
        <v>-311678</v>
      </c>
      <c r="F67">
        <v>0.82</v>
      </c>
      <c r="G67">
        <v>0.25</v>
      </c>
    </row>
    <row r="68" spans="1:7" hidden="1">
      <c r="A68" t="s">
        <v>3790</v>
      </c>
      <c r="B68">
        <v>14</v>
      </c>
      <c r="C68">
        <v>97080</v>
      </c>
      <c r="D68">
        <v>16974</v>
      </c>
      <c r="E68">
        <v>-307881</v>
      </c>
      <c r="F68">
        <v>0.81</v>
      </c>
      <c r="G68">
        <v>0.23</v>
      </c>
    </row>
    <row r="69" spans="1:7" hidden="1">
      <c r="A69" t="s">
        <v>3790</v>
      </c>
      <c r="B69">
        <v>14</v>
      </c>
      <c r="C69">
        <v>97100</v>
      </c>
      <c r="D69">
        <v>17143</v>
      </c>
      <c r="E69">
        <v>-333397</v>
      </c>
      <c r="F69">
        <v>0.8</v>
      </c>
      <c r="G69">
        <v>0.26</v>
      </c>
    </row>
    <row r="70" spans="1:7" hidden="1">
      <c r="A70" t="s">
        <v>3790</v>
      </c>
      <c r="B70">
        <v>14</v>
      </c>
      <c r="C70">
        <v>97103</v>
      </c>
      <c r="D70">
        <v>13629</v>
      </c>
      <c r="E70">
        <v>-264763</v>
      </c>
      <c r="F70">
        <v>0.8</v>
      </c>
      <c r="G70">
        <v>0.23</v>
      </c>
    </row>
    <row r="71" spans="1:7" hidden="1">
      <c r="A71" t="s">
        <v>3790</v>
      </c>
      <c r="B71">
        <v>14</v>
      </c>
      <c r="C71">
        <v>99080</v>
      </c>
      <c r="D71">
        <v>18081</v>
      </c>
      <c r="E71">
        <v>-360267</v>
      </c>
      <c r="F71">
        <v>0.8</v>
      </c>
      <c r="G71">
        <v>0.23</v>
      </c>
    </row>
    <row r="72" spans="1:7" hidden="1">
      <c r="A72" t="s">
        <v>3790</v>
      </c>
      <c r="B72">
        <v>14</v>
      </c>
      <c r="C72">
        <v>99102</v>
      </c>
      <c r="D72">
        <v>17864</v>
      </c>
      <c r="E72">
        <v>-361920</v>
      </c>
      <c r="F72">
        <v>0.79</v>
      </c>
      <c r="G72">
        <v>0.25</v>
      </c>
    </row>
    <row r="73" spans="1:7" hidden="1">
      <c r="A73" t="s">
        <v>3790</v>
      </c>
      <c r="B73">
        <v>14</v>
      </c>
      <c r="C73">
        <v>97102</v>
      </c>
      <c r="D73">
        <v>16934</v>
      </c>
      <c r="E73">
        <v>-368450</v>
      </c>
      <c r="F73">
        <v>0.78</v>
      </c>
      <c r="G73">
        <v>0.26</v>
      </c>
    </row>
    <row r="74" spans="1:7" hidden="1">
      <c r="A74" t="s">
        <v>3790</v>
      </c>
      <c r="B74">
        <v>14</v>
      </c>
      <c r="C74">
        <v>99103</v>
      </c>
      <c r="D74">
        <v>16810</v>
      </c>
      <c r="E74">
        <v>-388349</v>
      </c>
      <c r="F74">
        <v>0.76</v>
      </c>
      <c r="G74">
        <v>0.15</v>
      </c>
    </row>
    <row r="75" spans="1:7" hidden="1">
      <c r="A75" t="s">
        <v>3790</v>
      </c>
      <c r="B75">
        <v>15</v>
      </c>
      <c r="C75">
        <v>97103</v>
      </c>
      <c r="D75">
        <v>6655</v>
      </c>
      <c r="E75">
        <v>-53738</v>
      </c>
      <c r="F75">
        <v>0.91</v>
      </c>
      <c r="G75">
        <v>0.15</v>
      </c>
    </row>
    <row r="76" spans="1:7" hidden="1">
      <c r="A76" t="s">
        <v>3790</v>
      </c>
      <c r="B76">
        <v>15</v>
      </c>
      <c r="C76">
        <v>97100</v>
      </c>
      <c r="D76">
        <v>7662</v>
      </c>
      <c r="E76">
        <v>-87492</v>
      </c>
      <c r="F76">
        <v>0.88</v>
      </c>
      <c r="G76">
        <v>0.2</v>
      </c>
    </row>
    <row r="77" spans="1:7" hidden="1">
      <c r="A77" t="s">
        <v>3790</v>
      </c>
      <c r="B77">
        <v>15</v>
      </c>
      <c r="C77">
        <v>97080</v>
      </c>
      <c r="D77">
        <v>6827</v>
      </c>
      <c r="E77">
        <v>-85416</v>
      </c>
      <c r="F77">
        <v>0.87</v>
      </c>
      <c r="G77">
        <v>0.18</v>
      </c>
    </row>
    <row r="78" spans="1:7" hidden="1">
      <c r="A78" t="s">
        <v>3790</v>
      </c>
      <c r="B78">
        <v>15</v>
      </c>
      <c r="C78">
        <v>99100</v>
      </c>
      <c r="D78">
        <v>8079</v>
      </c>
      <c r="E78">
        <v>-99795</v>
      </c>
      <c r="F78">
        <v>0.87</v>
      </c>
      <c r="G78">
        <v>0.19</v>
      </c>
    </row>
    <row r="79" spans="1:7" hidden="1">
      <c r="A79" t="s">
        <v>3790</v>
      </c>
      <c r="B79">
        <v>15</v>
      </c>
      <c r="C79">
        <v>99102</v>
      </c>
      <c r="D79">
        <v>6498</v>
      </c>
      <c r="E79">
        <v>-96716</v>
      </c>
      <c r="F79">
        <v>0.85</v>
      </c>
      <c r="G79">
        <v>0.18</v>
      </c>
    </row>
    <row r="80" spans="1:7" hidden="1">
      <c r="A80" t="s">
        <v>3790</v>
      </c>
      <c r="B80">
        <v>15</v>
      </c>
      <c r="C80">
        <v>99080</v>
      </c>
      <c r="D80">
        <v>8372</v>
      </c>
      <c r="E80">
        <v>-125584</v>
      </c>
      <c r="F80">
        <v>0.84</v>
      </c>
      <c r="G80">
        <v>0.16</v>
      </c>
    </row>
    <row r="81" spans="1:7" hidden="1">
      <c r="A81" t="s">
        <v>3790</v>
      </c>
      <c r="B81">
        <v>15</v>
      </c>
      <c r="C81">
        <v>97102</v>
      </c>
      <c r="D81">
        <v>6097</v>
      </c>
      <c r="E81">
        <v>-105801</v>
      </c>
      <c r="F81">
        <v>0.82</v>
      </c>
      <c r="G81">
        <v>0.2</v>
      </c>
    </row>
    <row r="82" spans="1:7" hidden="1">
      <c r="A82" t="s">
        <v>3790</v>
      </c>
      <c r="B82">
        <v>15</v>
      </c>
      <c r="C82">
        <v>99103</v>
      </c>
      <c r="D82">
        <v>8083</v>
      </c>
      <c r="E82">
        <v>-192795</v>
      </c>
      <c r="F82">
        <v>0.76</v>
      </c>
      <c r="G82">
        <v>0.09</v>
      </c>
    </row>
    <row r="83" spans="1:7" hidden="1">
      <c r="A83" t="s">
        <v>3790</v>
      </c>
      <c r="B83">
        <v>16</v>
      </c>
      <c r="C83">
        <v>99102</v>
      </c>
      <c r="D83">
        <v>3751</v>
      </c>
      <c r="E83">
        <v>-13768</v>
      </c>
      <c r="F83">
        <v>0.96</v>
      </c>
      <c r="G83">
        <v>0.17</v>
      </c>
    </row>
    <row r="84" spans="1:7" hidden="1">
      <c r="A84" t="s">
        <v>3790</v>
      </c>
      <c r="B84">
        <v>16</v>
      </c>
      <c r="C84">
        <v>97080</v>
      </c>
      <c r="D84">
        <v>4274</v>
      </c>
      <c r="E84">
        <v>-33911</v>
      </c>
      <c r="F84">
        <v>0.92</v>
      </c>
      <c r="G84">
        <v>0.16</v>
      </c>
    </row>
    <row r="85" spans="1:7" hidden="1">
      <c r="A85" t="s">
        <v>3790</v>
      </c>
      <c r="B85">
        <v>16</v>
      </c>
      <c r="C85">
        <v>97102</v>
      </c>
      <c r="D85">
        <v>3460</v>
      </c>
      <c r="E85">
        <v>-27272</v>
      </c>
      <c r="F85">
        <v>0.92</v>
      </c>
      <c r="G85">
        <v>0.18</v>
      </c>
    </row>
    <row r="86" spans="1:7" hidden="1">
      <c r="A86" t="s">
        <v>3790</v>
      </c>
      <c r="B86">
        <v>16</v>
      </c>
      <c r="C86">
        <v>99100</v>
      </c>
      <c r="D86">
        <v>5405</v>
      </c>
      <c r="E86">
        <v>-46793</v>
      </c>
      <c r="F86">
        <v>0.91</v>
      </c>
      <c r="G86">
        <v>0.17</v>
      </c>
    </row>
    <row r="87" spans="1:7" hidden="1">
      <c r="A87" t="s">
        <v>3790</v>
      </c>
      <c r="B87">
        <v>16</v>
      </c>
      <c r="C87">
        <v>99080</v>
      </c>
      <c r="D87">
        <v>5423</v>
      </c>
      <c r="E87">
        <v>-52663</v>
      </c>
      <c r="F87">
        <v>0.9</v>
      </c>
      <c r="G87">
        <v>0.15</v>
      </c>
    </row>
    <row r="88" spans="1:7" hidden="1">
      <c r="A88" t="s">
        <v>3790</v>
      </c>
      <c r="B88">
        <v>16</v>
      </c>
      <c r="C88">
        <v>97100</v>
      </c>
      <c r="D88">
        <v>5080</v>
      </c>
      <c r="E88">
        <v>-55952</v>
      </c>
      <c r="F88">
        <v>0.88</v>
      </c>
      <c r="G88">
        <v>0.17</v>
      </c>
    </row>
    <row r="89" spans="1:7" hidden="1">
      <c r="A89" t="s">
        <v>3790</v>
      </c>
      <c r="B89">
        <v>16</v>
      </c>
      <c r="C89">
        <v>97103</v>
      </c>
      <c r="D89">
        <v>4391</v>
      </c>
      <c r="E89">
        <v>-63106</v>
      </c>
      <c r="F89">
        <v>0.85</v>
      </c>
      <c r="G89">
        <v>0.11</v>
      </c>
    </row>
    <row r="90" spans="1:7" hidden="1">
      <c r="A90" t="s">
        <v>3790</v>
      </c>
      <c r="B90">
        <v>16</v>
      </c>
      <c r="C90">
        <v>99103</v>
      </c>
      <c r="D90">
        <v>6524</v>
      </c>
      <c r="E90">
        <v>-180312</v>
      </c>
      <c r="F90">
        <v>0.72</v>
      </c>
      <c r="G90">
        <v>0.06</v>
      </c>
    </row>
    <row r="91" spans="1:7" hidden="1">
      <c r="A91" t="s">
        <v>3790</v>
      </c>
      <c r="B91">
        <v>21</v>
      </c>
      <c r="C91">
        <v>97080</v>
      </c>
      <c r="D91">
        <v>3453</v>
      </c>
      <c r="E91">
        <v>-26918</v>
      </c>
      <c r="F91">
        <v>0.92</v>
      </c>
      <c r="G91">
        <v>0.31</v>
      </c>
    </row>
    <row r="92" spans="1:7" hidden="1">
      <c r="A92" t="s">
        <v>3790</v>
      </c>
      <c r="B92">
        <v>21</v>
      </c>
      <c r="C92">
        <v>97102</v>
      </c>
      <c r="D92">
        <v>9651</v>
      </c>
      <c r="E92">
        <v>-93268</v>
      </c>
      <c r="F92">
        <v>0.9</v>
      </c>
      <c r="G92">
        <v>0.32</v>
      </c>
    </row>
    <row r="93" spans="1:7" hidden="1">
      <c r="A93" t="s">
        <v>3790</v>
      </c>
      <c r="B93">
        <v>21</v>
      </c>
      <c r="C93">
        <v>99102</v>
      </c>
      <c r="D93">
        <v>10284</v>
      </c>
      <c r="E93">
        <v>-104835</v>
      </c>
      <c r="F93">
        <v>0.89</v>
      </c>
      <c r="G93">
        <v>0.32</v>
      </c>
    </row>
    <row r="94" spans="1:7" hidden="1">
      <c r="A94" t="s">
        <v>3790</v>
      </c>
      <c r="B94">
        <v>21</v>
      </c>
      <c r="C94">
        <v>99080</v>
      </c>
      <c r="D94">
        <v>4374</v>
      </c>
      <c r="E94">
        <v>-53362</v>
      </c>
      <c r="F94">
        <v>0.87</v>
      </c>
      <c r="G94">
        <v>0.28999999999999998</v>
      </c>
    </row>
    <row r="95" spans="1:7" hidden="1">
      <c r="A95" t="s">
        <v>3790</v>
      </c>
      <c r="B95">
        <v>21</v>
      </c>
      <c r="C95">
        <v>97103</v>
      </c>
      <c r="D95">
        <v>7702</v>
      </c>
      <c r="E95">
        <v>-95249</v>
      </c>
      <c r="F95">
        <v>0.87</v>
      </c>
      <c r="G95">
        <v>0.32</v>
      </c>
    </row>
    <row r="96" spans="1:7" hidden="1">
      <c r="A96" t="s">
        <v>3790</v>
      </c>
      <c r="B96">
        <v>21</v>
      </c>
      <c r="C96">
        <v>97100</v>
      </c>
      <c r="D96">
        <v>3880</v>
      </c>
      <c r="E96">
        <v>-49056</v>
      </c>
      <c r="F96">
        <v>0.87</v>
      </c>
      <c r="G96">
        <v>0.31</v>
      </c>
    </row>
    <row r="97" spans="1:7" hidden="1">
      <c r="A97" t="s">
        <v>3790</v>
      </c>
      <c r="B97">
        <v>21</v>
      </c>
      <c r="C97">
        <v>99100</v>
      </c>
      <c r="D97">
        <v>4217</v>
      </c>
      <c r="E97">
        <v>-64225</v>
      </c>
      <c r="F97">
        <v>0.84</v>
      </c>
      <c r="G97">
        <v>0.3</v>
      </c>
    </row>
    <row r="98" spans="1:7" hidden="1">
      <c r="A98" t="s">
        <v>3790</v>
      </c>
      <c r="B98">
        <v>21</v>
      </c>
      <c r="C98">
        <v>99103</v>
      </c>
      <c r="D98">
        <v>9191</v>
      </c>
      <c r="E98">
        <v>-152110</v>
      </c>
      <c r="F98">
        <v>0.83</v>
      </c>
      <c r="G98">
        <v>0.28000000000000003</v>
      </c>
    </row>
    <row r="99" spans="1:7" hidden="1">
      <c r="A99" t="s">
        <v>3790</v>
      </c>
      <c r="B99">
        <v>23</v>
      </c>
      <c r="C99">
        <v>99100</v>
      </c>
      <c r="D99">
        <v>2269</v>
      </c>
      <c r="E99">
        <v>-26719</v>
      </c>
      <c r="F99">
        <v>0.88</v>
      </c>
      <c r="G99">
        <v>0.18</v>
      </c>
    </row>
    <row r="100" spans="1:7" hidden="1">
      <c r="A100" t="s">
        <v>3790</v>
      </c>
      <c r="B100">
        <v>23</v>
      </c>
      <c r="C100">
        <v>97100</v>
      </c>
      <c r="D100">
        <v>2256</v>
      </c>
      <c r="E100">
        <v>-27793</v>
      </c>
      <c r="F100">
        <v>0.87</v>
      </c>
      <c r="G100">
        <v>0.19</v>
      </c>
    </row>
    <row r="101" spans="1:7" hidden="1">
      <c r="A101" t="s">
        <v>3790</v>
      </c>
      <c r="B101">
        <v>23</v>
      </c>
      <c r="C101">
        <v>97080</v>
      </c>
      <c r="D101">
        <v>1761</v>
      </c>
      <c r="E101">
        <v>-21566</v>
      </c>
      <c r="F101">
        <v>0.87</v>
      </c>
      <c r="G101">
        <v>0.17</v>
      </c>
    </row>
    <row r="102" spans="1:7" hidden="1">
      <c r="A102" t="s">
        <v>3790</v>
      </c>
      <c r="B102">
        <v>23</v>
      </c>
      <c r="C102">
        <v>99102</v>
      </c>
      <c r="D102">
        <v>3074</v>
      </c>
      <c r="E102">
        <v>-46928</v>
      </c>
      <c r="F102">
        <v>0.84</v>
      </c>
      <c r="G102">
        <v>0.17</v>
      </c>
    </row>
    <row r="103" spans="1:7" hidden="1">
      <c r="A103" t="s">
        <v>3790</v>
      </c>
      <c r="B103">
        <v>23</v>
      </c>
      <c r="C103">
        <v>99080</v>
      </c>
      <c r="D103">
        <v>2101</v>
      </c>
      <c r="E103">
        <v>-34306</v>
      </c>
      <c r="F103">
        <v>0.83</v>
      </c>
      <c r="G103">
        <v>0.16</v>
      </c>
    </row>
    <row r="104" spans="1:7" hidden="1">
      <c r="A104" t="s">
        <v>3790</v>
      </c>
      <c r="B104">
        <v>23</v>
      </c>
      <c r="C104">
        <v>97102</v>
      </c>
      <c r="D104">
        <v>3346</v>
      </c>
      <c r="E104">
        <v>-56254</v>
      </c>
      <c r="F104">
        <v>0.83</v>
      </c>
      <c r="G104">
        <v>0.18</v>
      </c>
    </row>
    <row r="105" spans="1:7" hidden="1">
      <c r="A105" t="s">
        <v>3790</v>
      </c>
      <c r="B105">
        <v>23</v>
      </c>
      <c r="C105">
        <v>97103</v>
      </c>
      <c r="D105">
        <v>3438</v>
      </c>
      <c r="E105">
        <v>-73338</v>
      </c>
      <c r="F105">
        <v>0.78</v>
      </c>
      <c r="G105">
        <v>0.11</v>
      </c>
    </row>
    <row r="106" spans="1:7" hidden="1">
      <c r="A106" t="s">
        <v>3790</v>
      </c>
      <c r="B106">
        <v>23</v>
      </c>
      <c r="C106">
        <v>99103</v>
      </c>
      <c r="D106">
        <v>4451</v>
      </c>
      <c r="E106">
        <v>-105779</v>
      </c>
      <c r="F106">
        <v>0.76</v>
      </c>
      <c r="G106">
        <v>7.0000000000000007E-2</v>
      </c>
    </row>
    <row r="107" spans="1:7" hidden="1">
      <c r="A107" t="s">
        <v>3790</v>
      </c>
      <c r="B107">
        <v>24</v>
      </c>
      <c r="C107">
        <v>99080</v>
      </c>
      <c r="D107">
        <v>1441</v>
      </c>
      <c r="E107">
        <v>-8468</v>
      </c>
      <c r="F107">
        <v>0.94</v>
      </c>
      <c r="G107">
        <v>0.15</v>
      </c>
    </row>
    <row r="108" spans="1:7" hidden="1">
      <c r="A108" t="s">
        <v>3790</v>
      </c>
      <c r="B108">
        <v>24</v>
      </c>
      <c r="C108">
        <v>99102</v>
      </c>
      <c r="D108">
        <v>1933</v>
      </c>
      <c r="E108">
        <v>-16353</v>
      </c>
      <c r="F108">
        <v>0.91</v>
      </c>
      <c r="G108">
        <v>0.15</v>
      </c>
    </row>
    <row r="109" spans="1:7" hidden="1">
      <c r="A109" t="s">
        <v>3790</v>
      </c>
      <c r="B109">
        <v>24</v>
      </c>
      <c r="C109">
        <v>97102</v>
      </c>
      <c r="D109">
        <v>2132</v>
      </c>
      <c r="E109">
        <v>-25686</v>
      </c>
      <c r="F109">
        <v>0.87</v>
      </c>
      <c r="G109">
        <v>0.16</v>
      </c>
    </row>
    <row r="110" spans="1:7" hidden="1">
      <c r="A110" t="s">
        <v>3790</v>
      </c>
      <c r="B110">
        <v>24</v>
      </c>
      <c r="C110">
        <v>97100</v>
      </c>
      <c r="D110">
        <v>1603</v>
      </c>
      <c r="E110">
        <v>-24733</v>
      </c>
      <c r="F110">
        <v>0.84</v>
      </c>
      <c r="G110">
        <v>0.17</v>
      </c>
    </row>
    <row r="111" spans="1:7" hidden="1">
      <c r="A111" t="s">
        <v>3790</v>
      </c>
      <c r="B111">
        <v>24</v>
      </c>
      <c r="C111">
        <v>99100</v>
      </c>
      <c r="D111">
        <v>1631</v>
      </c>
      <c r="E111">
        <v>-29854</v>
      </c>
      <c r="F111">
        <v>0.81</v>
      </c>
      <c r="G111">
        <v>0.16</v>
      </c>
    </row>
    <row r="112" spans="1:7" hidden="1">
      <c r="A112" t="s">
        <v>3790</v>
      </c>
      <c r="B112">
        <v>24</v>
      </c>
      <c r="C112">
        <v>97103</v>
      </c>
      <c r="D112">
        <v>2952</v>
      </c>
      <c r="E112">
        <v>-63999</v>
      </c>
      <c r="F112">
        <v>0.78</v>
      </c>
      <c r="G112">
        <v>0.09</v>
      </c>
    </row>
    <row r="113" spans="1:7" hidden="1">
      <c r="A113" t="s">
        <v>3790</v>
      </c>
      <c r="B113">
        <v>24</v>
      </c>
      <c r="C113">
        <v>97080</v>
      </c>
      <c r="D113">
        <v>1152</v>
      </c>
      <c r="E113">
        <v>-26851</v>
      </c>
      <c r="F113">
        <v>0.76</v>
      </c>
      <c r="G113">
        <v>0.15</v>
      </c>
    </row>
    <row r="114" spans="1:7" hidden="1">
      <c r="A114" t="s">
        <v>3790</v>
      </c>
      <c r="B114">
        <v>24</v>
      </c>
      <c r="C114">
        <v>99103</v>
      </c>
      <c r="D114">
        <v>3405</v>
      </c>
      <c r="E114">
        <v>-126980</v>
      </c>
      <c r="F114">
        <v>0.62</v>
      </c>
      <c r="G114">
        <v>0.06</v>
      </c>
    </row>
    <row r="115" spans="1:7" hidden="1">
      <c r="A115" t="s">
        <v>3790</v>
      </c>
      <c r="B115">
        <v>25</v>
      </c>
      <c r="C115">
        <v>97100</v>
      </c>
      <c r="D115">
        <v>1206</v>
      </c>
      <c r="E115">
        <v>-9511</v>
      </c>
      <c r="F115">
        <v>0.92</v>
      </c>
      <c r="G115">
        <v>0.16</v>
      </c>
    </row>
    <row r="116" spans="1:7" hidden="1">
      <c r="A116" t="s">
        <v>3790</v>
      </c>
      <c r="B116">
        <v>25</v>
      </c>
      <c r="C116">
        <v>97080</v>
      </c>
      <c r="D116">
        <v>801</v>
      </c>
      <c r="E116">
        <v>-10016</v>
      </c>
      <c r="F116">
        <v>0.87</v>
      </c>
      <c r="G116">
        <v>0.13</v>
      </c>
    </row>
    <row r="117" spans="1:7" hidden="1">
      <c r="A117" t="s">
        <v>3790</v>
      </c>
      <c r="B117">
        <v>25</v>
      </c>
      <c r="C117">
        <v>99100</v>
      </c>
      <c r="D117">
        <v>1224</v>
      </c>
      <c r="E117">
        <v>-27142</v>
      </c>
      <c r="F117">
        <v>0.77</v>
      </c>
      <c r="G117">
        <v>0.14000000000000001</v>
      </c>
    </row>
    <row r="118" spans="1:7" hidden="1">
      <c r="A118" t="s">
        <v>3790</v>
      </c>
      <c r="B118">
        <v>25</v>
      </c>
      <c r="C118">
        <v>99080</v>
      </c>
      <c r="D118">
        <v>1131</v>
      </c>
      <c r="E118">
        <v>-31851</v>
      </c>
      <c r="F118">
        <v>0.71</v>
      </c>
      <c r="G118">
        <v>0.11</v>
      </c>
    </row>
    <row r="119" spans="1:7" hidden="1">
      <c r="A119" t="s">
        <v>3790</v>
      </c>
      <c r="B119">
        <v>25</v>
      </c>
      <c r="C119">
        <v>99102</v>
      </c>
      <c r="D119">
        <v>1139</v>
      </c>
      <c r="E119">
        <v>-33579</v>
      </c>
      <c r="F119">
        <v>0.7</v>
      </c>
      <c r="G119">
        <v>0.11</v>
      </c>
    </row>
    <row r="120" spans="1:7" hidden="1">
      <c r="A120" t="s">
        <v>3790</v>
      </c>
      <c r="B120">
        <v>25</v>
      </c>
      <c r="C120">
        <v>97103</v>
      </c>
      <c r="D120">
        <v>2044</v>
      </c>
      <c r="E120">
        <v>-62901</v>
      </c>
      <c r="F120">
        <v>0.69</v>
      </c>
      <c r="G120">
        <v>0.06</v>
      </c>
    </row>
    <row r="121" spans="1:7" hidden="1">
      <c r="A121" t="s">
        <v>3790</v>
      </c>
      <c r="B121">
        <v>25</v>
      </c>
      <c r="C121">
        <v>97102</v>
      </c>
      <c r="D121">
        <v>1286</v>
      </c>
      <c r="E121">
        <v>-43444</v>
      </c>
      <c r="F121">
        <v>0.66</v>
      </c>
      <c r="G121">
        <v>0.12</v>
      </c>
    </row>
    <row r="122" spans="1:7" hidden="1">
      <c r="A122" t="s">
        <v>3790</v>
      </c>
      <c r="B122">
        <v>25</v>
      </c>
      <c r="C122">
        <v>99103</v>
      </c>
      <c r="D122">
        <v>2694</v>
      </c>
      <c r="E122">
        <v>-92382</v>
      </c>
      <c r="F122">
        <v>0.65</v>
      </c>
      <c r="G122">
        <v>0.05</v>
      </c>
    </row>
    <row r="123" spans="1:7" hidden="1">
      <c r="A123" t="s">
        <v>3790</v>
      </c>
      <c r="B123">
        <v>26</v>
      </c>
      <c r="C123">
        <v>97080</v>
      </c>
      <c r="D123">
        <v>644</v>
      </c>
      <c r="E123">
        <v>-9085</v>
      </c>
      <c r="F123">
        <v>0.85</v>
      </c>
      <c r="G123">
        <v>0.13</v>
      </c>
    </row>
    <row r="124" spans="1:7" hidden="1">
      <c r="A124" t="s">
        <v>3790</v>
      </c>
      <c r="B124">
        <v>26</v>
      </c>
      <c r="C124">
        <v>99100</v>
      </c>
      <c r="D124">
        <v>1036</v>
      </c>
      <c r="E124">
        <v>-19789</v>
      </c>
      <c r="F124">
        <v>0.8</v>
      </c>
      <c r="G124">
        <v>0.13</v>
      </c>
    </row>
    <row r="125" spans="1:7" hidden="1">
      <c r="A125" t="s">
        <v>3790</v>
      </c>
      <c r="B125">
        <v>26</v>
      </c>
      <c r="C125">
        <v>97100</v>
      </c>
      <c r="D125">
        <v>962</v>
      </c>
      <c r="E125">
        <v>-18309</v>
      </c>
      <c r="F125">
        <v>0.8</v>
      </c>
      <c r="G125">
        <v>0.14000000000000001</v>
      </c>
    </row>
    <row r="126" spans="1:7" hidden="1">
      <c r="A126" t="s">
        <v>3790</v>
      </c>
      <c r="B126">
        <v>26</v>
      </c>
      <c r="C126">
        <v>97103</v>
      </c>
      <c r="D126">
        <v>2185</v>
      </c>
      <c r="E126">
        <v>-45615</v>
      </c>
      <c r="F126">
        <v>0.79</v>
      </c>
      <c r="G126">
        <v>0.05</v>
      </c>
    </row>
    <row r="127" spans="1:7" hidden="1">
      <c r="A127" t="s">
        <v>3790</v>
      </c>
      <c r="B127">
        <v>26</v>
      </c>
      <c r="C127">
        <v>99080</v>
      </c>
      <c r="D127">
        <v>999</v>
      </c>
      <c r="E127">
        <v>-25412</v>
      </c>
      <c r="F127">
        <v>0.74</v>
      </c>
      <c r="G127">
        <v>0.12</v>
      </c>
    </row>
    <row r="128" spans="1:7" hidden="1">
      <c r="A128" t="s">
        <v>3790</v>
      </c>
      <c r="B128">
        <v>26</v>
      </c>
      <c r="C128">
        <v>97102</v>
      </c>
      <c r="D128">
        <v>953</v>
      </c>
      <c r="E128">
        <v>-24650</v>
      </c>
      <c r="F128">
        <v>0.74</v>
      </c>
      <c r="G128">
        <v>0.11</v>
      </c>
    </row>
    <row r="129" spans="1:7" hidden="1">
      <c r="A129" t="s">
        <v>3790</v>
      </c>
      <c r="B129">
        <v>26</v>
      </c>
      <c r="C129">
        <v>99102</v>
      </c>
      <c r="D129">
        <v>785</v>
      </c>
      <c r="E129">
        <v>-23472</v>
      </c>
      <c r="F129">
        <v>0.7</v>
      </c>
      <c r="G129">
        <v>0.09</v>
      </c>
    </row>
    <row r="130" spans="1:7" hidden="1">
      <c r="A130" t="s">
        <v>3790</v>
      </c>
      <c r="B130">
        <v>26</v>
      </c>
      <c r="C130">
        <v>99103</v>
      </c>
      <c r="D130">
        <v>1625</v>
      </c>
      <c r="E130">
        <v>-67258</v>
      </c>
      <c r="F130">
        <v>0.57999999999999996</v>
      </c>
      <c r="G130">
        <v>0.04</v>
      </c>
    </row>
    <row r="131" spans="1:7" hidden="1">
      <c r="A131" t="s">
        <v>3790</v>
      </c>
      <c r="B131">
        <v>31</v>
      </c>
      <c r="C131">
        <v>99103</v>
      </c>
      <c r="D131">
        <v>6062</v>
      </c>
      <c r="E131">
        <v>-99284</v>
      </c>
      <c r="F131">
        <v>0.83</v>
      </c>
      <c r="G131">
        <v>0.21</v>
      </c>
    </row>
    <row r="132" spans="1:7" hidden="1">
      <c r="A132" t="s">
        <v>3790</v>
      </c>
      <c r="B132">
        <v>31</v>
      </c>
      <c r="C132">
        <v>97103</v>
      </c>
      <c r="D132">
        <v>5336</v>
      </c>
      <c r="E132">
        <v>-94645</v>
      </c>
      <c r="F132">
        <v>0.82</v>
      </c>
      <c r="G132">
        <v>0.27</v>
      </c>
    </row>
    <row r="133" spans="1:7" hidden="1">
      <c r="A133" t="s">
        <v>3790</v>
      </c>
      <c r="B133">
        <v>31</v>
      </c>
      <c r="C133">
        <v>99102</v>
      </c>
      <c r="D133">
        <v>4991</v>
      </c>
      <c r="E133">
        <v>-120384</v>
      </c>
      <c r="F133">
        <v>0.75</v>
      </c>
      <c r="G133">
        <v>0.28000000000000003</v>
      </c>
    </row>
    <row r="134" spans="1:7" hidden="1">
      <c r="A134" t="s">
        <v>3790</v>
      </c>
      <c r="B134">
        <v>31</v>
      </c>
      <c r="C134">
        <v>97100</v>
      </c>
      <c r="D134">
        <v>1949</v>
      </c>
      <c r="E134">
        <v>-50075</v>
      </c>
      <c r="F134">
        <v>0.74</v>
      </c>
      <c r="G134">
        <v>0.27</v>
      </c>
    </row>
    <row r="135" spans="1:7" hidden="1">
      <c r="A135" t="s">
        <v>3790</v>
      </c>
      <c r="B135">
        <v>31</v>
      </c>
      <c r="C135">
        <v>97102</v>
      </c>
      <c r="D135">
        <v>4441</v>
      </c>
      <c r="E135">
        <v>-117731</v>
      </c>
      <c r="F135">
        <v>0.73</v>
      </c>
      <c r="G135">
        <v>0.28999999999999998</v>
      </c>
    </row>
    <row r="136" spans="1:7" hidden="1">
      <c r="A136" t="s">
        <v>3790</v>
      </c>
      <c r="B136">
        <v>31</v>
      </c>
      <c r="C136">
        <v>99080</v>
      </c>
      <c r="D136">
        <v>2476</v>
      </c>
      <c r="E136">
        <v>-67100</v>
      </c>
      <c r="F136">
        <v>0.72</v>
      </c>
      <c r="G136">
        <v>0.23</v>
      </c>
    </row>
    <row r="137" spans="1:7" hidden="1">
      <c r="A137" t="s">
        <v>3790</v>
      </c>
      <c r="B137">
        <v>31</v>
      </c>
      <c r="C137">
        <v>97080</v>
      </c>
      <c r="D137">
        <v>1724</v>
      </c>
      <c r="E137">
        <v>-55817</v>
      </c>
      <c r="F137">
        <v>0.67</v>
      </c>
      <c r="G137">
        <v>0.23</v>
      </c>
    </row>
    <row r="138" spans="1:7" hidden="1">
      <c r="A138" t="s">
        <v>3790</v>
      </c>
      <c r="B138">
        <v>31</v>
      </c>
      <c r="C138">
        <v>99100</v>
      </c>
      <c r="D138">
        <v>2261</v>
      </c>
      <c r="E138">
        <v>-73854</v>
      </c>
      <c r="F138">
        <v>0.67</v>
      </c>
      <c r="G138">
        <v>0.24</v>
      </c>
    </row>
    <row r="139" spans="1:7" hidden="1">
      <c r="A139" t="s">
        <v>3790</v>
      </c>
      <c r="B139">
        <v>32</v>
      </c>
      <c r="C139">
        <v>97100</v>
      </c>
      <c r="D139">
        <v>1259</v>
      </c>
      <c r="E139">
        <v>-5975</v>
      </c>
      <c r="F139">
        <v>0.95</v>
      </c>
      <c r="G139">
        <v>0.18</v>
      </c>
    </row>
    <row r="140" spans="1:7" hidden="1">
      <c r="A140" t="s">
        <v>3790</v>
      </c>
      <c r="B140">
        <v>32</v>
      </c>
      <c r="C140">
        <v>97080</v>
      </c>
      <c r="D140">
        <v>1106</v>
      </c>
      <c r="E140">
        <v>-10484</v>
      </c>
      <c r="F140">
        <v>0.9</v>
      </c>
      <c r="G140">
        <v>0.15</v>
      </c>
    </row>
    <row r="141" spans="1:7" hidden="1">
      <c r="A141" t="s">
        <v>3790</v>
      </c>
      <c r="B141">
        <v>32</v>
      </c>
      <c r="C141">
        <v>99102</v>
      </c>
      <c r="D141">
        <v>2097</v>
      </c>
      <c r="E141">
        <v>-21833</v>
      </c>
      <c r="F141">
        <v>0.89</v>
      </c>
      <c r="G141">
        <v>0.16</v>
      </c>
    </row>
    <row r="142" spans="1:7" hidden="1">
      <c r="A142" t="s">
        <v>3790</v>
      </c>
      <c r="B142">
        <v>32</v>
      </c>
      <c r="C142">
        <v>99080</v>
      </c>
      <c r="D142">
        <v>1208</v>
      </c>
      <c r="E142">
        <v>-15994</v>
      </c>
      <c r="F142">
        <v>0.86</v>
      </c>
      <c r="G142">
        <v>0.14000000000000001</v>
      </c>
    </row>
    <row r="143" spans="1:7" hidden="1">
      <c r="A143" t="s">
        <v>3790</v>
      </c>
      <c r="B143">
        <v>32</v>
      </c>
      <c r="C143">
        <v>97102</v>
      </c>
      <c r="D143">
        <v>2171</v>
      </c>
      <c r="E143">
        <v>-35088</v>
      </c>
      <c r="F143">
        <v>0.83</v>
      </c>
      <c r="G143">
        <v>0.16</v>
      </c>
    </row>
    <row r="144" spans="1:7" hidden="1">
      <c r="A144" t="s">
        <v>3790</v>
      </c>
      <c r="B144">
        <v>32</v>
      </c>
      <c r="C144">
        <v>97103</v>
      </c>
      <c r="D144">
        <v>2697</v>
      </c>
      <c r="E144">
        <v>-48068</v>
      </c>
      <c r="F144">
        <v>0.82</v>
      </c>
      <c r="G144">
        <v>0.11</v>
      </c>
    </row>
    <row r="145" spans="1:7" hidden="1">
      <c r="A145" t="s">
        <v>3790</v>
      </c>
      <c r="B145">
        <v>32</v>
      </c>
      <c r="C145">
        <v>99100</v>
      </c>
      <c r="D145">
        <v>1363</v>
      </c>
      <c r="E145">
        <v>-25721</v>
      </c>
      <c r="F145">
        <v>0.81</v>
      </c>
      <c r="G145">
        <v>0.14000000000000001</v>
      </c>
    </row>
    <row r="146" spans="1:7" hidden="1">
      <c r="A146" t="s">
        <v>3790</v>
      </c>
      <c r="B146">
        <v>32</v>
      </c>
      <c r="C146">
        <v>99103</v>
      </c>
      <c r="D146">
        <v>4287</v>
      </c>
      <c r="E146">
        <v>-94410</v>
      </c>
      <c r="F146">
        <v>0.77</v>
      </c>
      <c r="G146">
        <v>7.0000000000000007E-2</v>
      </c>
    </row>
    <row r="147" spans="1:7" hidden="1">
      <c r="A147" t="s">
        <v>3790</v>
      </c>
      <c r="B147">
        <v>34</v>
      </c>
      <c r="C147">
        <v>99080</v>
      </c>
      <c r="D147">
        <v>1090</v>
      </c>
      <c r="E147">
        <v>-16559</v>
      </c>
      <c r="F147">
        <v>0.84</v>
      </c>
      <c r="G147">
        <v>0.12</v>
      </c>
    </row>
    <row r="148" spans="1:7" hidden="1">
      <c r="A148" t="s">
        <v>3790</v>
      </c>
      <c r="B148">
        <v>34</v>
      </c>
      <c r="C148">
        <v>99100</v>
      </c>
      <c r="D148">
        <v>1140</v>
      </c>
      <c r="E148">
        <v>-20666</v>
      </c>
      <c r="F148">
        <v>0.81</v>
      </c>
      <c r="G148">
        <v>0.15</v>
      </c>
    </row>
    <row r="149" spans="1:7" hidden="1">
      <c r="A149" t="s">
        <v>3790</v>
      </c>
      <c r="B149">
        <v>34</v>
      </c>
      <c r="C149">
        <v>99102</v>
      </c>
      <c r="D149">
        <v>1497</v>
      </c>
      <c r="E149">
        <v>-29821</v>
      </c>
      <c r="F149">
        <v>0.8</v>
      </c>
      <c r="G149">
        <v>0.12</v>
      </c>
    </row>
    <row r="150" spans="1:7" hidden="1">
      <c r="A150" t="s">
        <v>3790</v>
      </c>
      <c r="B150">
        <v>34</v>
      </c>
      <c r="C150">
        <v>99103</v>
      </c>
      <c r="D150">
        <v>3495</v>
      </c>
      <c r="E150">
        <v>-68788</v>
      </c>
      <c r="F150">
        <v>0.8</v>
      </c>
      <c r="G150">
        <v>0.06</v>
      </c>
    </row>
    <row r="151" spans="1:7" hidden="1">
      <c r="A151" t="s">
        <v>3790</v>
      </c>
      <c r="B151">
        <v>34</v>
      </c>
      <c r="C151">
        <v>97102</v>
      </c>
      <c r="D151">
        <v>1951</v>
      </c>
      <c r="E151">
        <v>-39349</v>
      </c>
      <c r="F151">
        <v>0.79</v>
      </c>
      <c r="G151">
        <v>0.14000000000000001</v>
      </c>
    </row>
    <row r="152" spans="1:7" hidden="1">
      <c r="A152" t="s">
        <v>3790</v>
      </c>
      <c r="B152">
        <v>34</v>
      </c>
      <c r="C152">
        <v>97103</v>
      </c>
      <c r="D152">
        <v>2336</v>
      </c>
      <c r="E152">
        <v>-50017</v>
      </c>
      <c r="F152">
        <v>0.78</v>
      </c>
      <c r="G152">
        <v>0.09</v>
      </c>
    </row>
    <row r="153" spans="1:7" hidden="1">
      <c r="A153" t="s">
        <v>3790</v>
      </c>
      <c r="B153">
        <v>34</v>
      </c>
      <c r="C153">
        <v>97100</v>
      </c>
      <c r="D153">
        <v>1017</v>
      </c>
      <c r="E153">
        <v>-22459</v>
      </c>
      <c r="F153">
        <v>0.77</v>
      </c>
      <c r="G153">
        <v>0.18</v>
      </c>
    </row>
    <row r="154" spans="1:7" hidden="1">
      <c r="A154" t="s">
        <v>3790</v>
      </c>
      <c r="B154">
        <v>34</v>
      </c>
      <c r="C154">
        <v>97080</v>
      </c>
      <c r="D154">
        <v>740</v>
      </c>
      <c r="E154">
        <v>-26892</v>
      </c>
      <c r="F154">
        <v>0.63</v>
      </c>
      <c r="G154">
        <v>0.12</v>
      </c>
    </row>
    <row r="155" spans="1:7" hidden="1">
      <c r="A155" t="s">
        <v>3790</v>
      </c>
      <c r="B155">
        <v>35</v>
      </c>
      <c r="C155">
        <v>97080</v>
      </c>
      <c r="D155">
        <v>548</v>
      </c>
      <c r="E155">
        <v>-5746</v>
      </c>
      <c r="F155">
        <v>0.89</v>
      </c>
      <c r="G155">
        <v>0.13</v>
      </c>
    </row>
    <row r="156" spans="1:7" hidden="1">
      <c r="A156" t="s">
        <v>3790</v>
      </c>
      <c r="B156">
        <v>35</v>
      </c>
      <c r="C156">
        <v>97100</v>
      </c>
      <c r="D156">
        <v>748</v>
      </c>
      <c r="E156">
        <v>-15722</v>
      </c>
      <c r="F156">
        <v>0.78</v>
      </c>
      <c r="G156">
        <v>0.14000000000000001</v>
      </c>
    </row>
    <row r="157" spans="1:7" hidden="1">
      <c r="A157" t="s">
        <v>3790</v>
      </c>
      <c r="B157">
        <v>35</v>
      </c>
      <c r="C157">
        <v>97102</v>
      </c>
      <c r="D157">
        <v>1126</v>
      </c>
      <c r="E157">
        <v>-31688</v>
      </c>
      <c r="F157">
        <v>0.71</v>
      </c>
      <c r="G157">
        <v>0.1</v>
      </c>
    </row>
    <row r="158" spans="1:7" hidden="1">
      <c r="A158" t="s">
        <v>3790</v>
      </c>
      <c r="B158">
        <v>35</v>
      </c>
      <c r="C158">
        <v>99080</v>
      </c>
      <c r="D158">
        <v>802</v>
      </c>
      <c r="E158">
        <v>-23252</v>
      </c>
      <c r="F158">
        <v>0.71</v>
      </c>
      <c r="G158">
        <v>0.11</v>
      </c>
    </row>
    <row r="159" spans="1:7" hidden="1">
      <c r="A159" t="s">
        <v>3790</v>
      </c>
      <c r="B159">
        <v>35</v>
      </c>
      <c r="C159">
        <v>99102</v>
      </c>
      <c r="D159">
        <v>922</v>
      </c>
      <c r="E159">
        <v>-28754</v>
      </c>
      <c r="F159">
        <v>0.68</v>
      </c>
      <c r="G159">
        <v>0.09</v>
      </c>
    </row>
    <row r="160" spans="1:7" hidden="1">
      <c r="A160" t="s">
        <v>3790</v>
      </c>
      <c r="B160">
        <v>35</v>
      </c>
      <c r="C160">
        <v>99100</v>
      </c>
      <c r="D160">
        <v>782</v>
      </c>
      <c r="E160">
        <v>-25288</v>
      </c>
      <c r="F160">
        <v>0.67</v>
      </c>
      <c r="G160">
        <v>0.11</v>
      </c>
    </row>
    <row r="161" spans="1:7" hidden="1">
      <c r="A161" t="s">
        <v>3790</v>
      </c>
      <c r="B161">
        <v>35</v>
      </c>
      <c r="C161">
        <v>97103</v>
      </c>
      <c r="D161">
        <v>1894</v>
      </c>
      <c r="E161">
        <v>-63939</v>
      </c>
      <c r="F161">
        <v>0.66</v>
      </c>
      <c r="G161">
        <v>0.05</v>
      </c>
    </row>
    <row r="162" spans="1:7" hidden="1">
      <c r="A162" t="s">
        <v>3790</v>
      </c>
      <c r="B162">
        <v>35</v>
      </c>
      <c r="C162">
        <v>99103</v>
      </c>
      <c r="D162">
        <v>2485</v>
      </c>
      <c r="E162">
        <v>-100474</v>
      </c>
      <c r="F162">
        <v>0.59</v>
      </c>
      <c r="G162">
        <v>0.04</v>
      </c>
    </row>
    <row r="163" spans="1:7" hidden="1">
      <c r="A163" t="s">
        <v>3790</v>
      </c>
      <c r="B163">
        <v>36</v>
      </c>
      <c r="C163">
        <v>97080</v>
      </c>
      <c r="D163">
        <v>398</v>
      </c>
      <c r="E163">
        <v>-671</v>
      </c>
      <c r="F163">
        <v>0.98</v>
      </c>
      <c r="G163">
        <v>0.14000000000000001</v>
      </c>
    </row>
    <row r="164" spans="1:7" hidden="1">
      <c r="A164" t="s">
        <v>3790</v>
      </c>
      <c r="B164">
        <v>36</v>
      </c>
      <c r="C164">
        <v>97102</v>
      </c>
      <c r="D164">
        <v>803</v>
      </c>
      <c r="E164">
        <v>-15950</v>
      </c>
      <c r="F164">
        <v>0.8</v>
      </c>
      <c r="G164">
        <v>0.1</v>
      </c>
    </row>
    <row r="165" spans="1:7" hidden="1">
      <c r="A165" t="s">
        <v>3790</v>
      </c>
      <c r="B165">
        <v>36</v>
      </c>
      <c r="C165">
        <v>97100</v>
      </c>
      <c r="D165">
        <v>582</v>
      </c>
      <c r="E165">
        <v>-13281</v>
      </c>
      <c r="F165">
        <v>0.77</v>
      </c>
      <c r="G165">
        <v>0.13</v>
      </c>
    </row>
    <row r="166" spans="1:7" hidden="1">
      <c r="A166" t="s">
        <v>3790</v>
      </c>
      <c r="B166">
        <v>36</v>
      </c>
      <c r="C166">
        <v>99100</v>
      </c>
      <c r="D166">
        <v>643</v>
      </c>
      <c r="E166">
        <v>-15731</v>
      </c>
      <c r="F166">
        <v>0.75</v>
      </c>
      <c r="G166">
        <v>0.12</v>
      </c>
    </row>
    <row r="167" spans="1:7" hidden="1">
      <c r="A167" t="s">
        <v>3790</v>
      </c>
      <c r="B167">
        <v>36</v>
      </c>
      <c r="C167">
        <v>97103</v>
      </c>
      <c r="D167">
        <v>1918</v>
      </c>
      <c r="E167">
        <v>-63167</v>
      </c>
      <c r="F167">
        <v>0.67</v>
      </c>
      <c r="G167">
        <v>0.05</v>
      </c>
    </row>
    <row r="168" spans="1:7" hidden="1">
      <c r="A168" t="s">
        <v>3790</v>
      </c>
      <c r="B168">
        <v>36</v>
      </c>
      <c r="C168">
        <v>99102</v>
      </c>
      <c r="D168">
        <v>582</v>
      </c>
      <c r="E168">
        <v>-19176</v>
      </c>
      <c r="F168">
        <v>0.67</v>
      </c>
      <c r="G168">
        <v>0.08</v>
      </c>
    </row>
    <row r="169" spans="1:7" hidden="1">
      <c r="A169" t="s">
        <v>3790</v>
      </c>
      <c r="B169">
        <v>36</v>
      </c>
      <c r="C169">
        <v>99103</v>
      </c>
      <c r="D169">
        <v>1622</v>
      </c>
      <c r="E169">
        <v>-59587</v>
      </c>
      <c r="F169">
        <v>0.63</v>
      </c>
      <c r="G169">
        <v>0.04</v>
      </c>
    </row>
    <row r="170" spans="1:7" hidden="1">
      <c r="A170" t="s">
        <v>3790</v>
      </c>
      <c r="B170">
        <v>36</v>
      </c>
      <c r="C170">
        <v>99080</v>
      </c>
      <c r="D170">
        <v>678</v>
      </c>
      <c r="E170">
        <v>-24815</v>
      </c>
      <c r="F170">
        <v>0.63</v>
      </c>
      <c r="G170">
        <v>0.09</v>
      </c>
    </row>
    <row r="171" spans="1:7" hidden="1">
      <c r="A171" t="s">
        <v>3790</v>
      </c>
      <c r="B171">
        <v>41</v>
      </c>
      <c r="C171">
        <v>99102</v>
      </c>
      <c r="D171">
        <v>2719</v>
      </c>
      <c r="E171">
        <v>-59661</v>
      </c>
      <c r="F171">
        <v>0.78</v>
      </c>
      <c r="G171">
        <v>0.24</v>
      </c>
    </row>
    <row r="172" spans="1:7" hidden="1">
      <c r="A172" t="s">
        <v>3790</v>
      </c>
      <c r="B172">
        <v>41</v>
      </c>
      <c r="C172">
        <v>99100</v>
      </c>
      <c r="D172">
        <v>1326</v>
      </c>
      <c r="E172">
        <v>-28848</v>
      </c>
      <c r="F172">
        <v>0.78</v>
      </c>
      <c r="G172">
        <v>0.22</v>
      </c>
    </row>
    <row r="173" spans="1:7" hidden="1">
      <c r="A173" t="s">
        <v>3790</v>
      </c>
      <c r="B173">
        <v>41</v>
      </c>
      <c r="C173">
        <v>97080</v>
      </c>
      <c r="D173">
        <v>983</v>
      </c>
      <c r="E173">
        <v>-22514</v>
      </c>
      <c r="F173">
        <v>0.77</v>
      </c>
      <c r="G173">
        <v>0.2</v>
      </c>
    </row>
    <row r="174" spans="1:7" hidden="1">
      <c r="A174" t="s">
        <v>3790</v>
      </c>
      <c r="B174">
        <v>41</v>
      </c>
      <c r="C174">
        <v>99103</v>
      </c>
      <c r="D174">
        <v>5186</v>
      </c>
      <c r="E174">
        <v>-128539</v>
      </c>
      <c r="F174">
        <v>0.75</v>
      </c>
      <c r="G174">
        <v>0.15</v>
      </c>
    </row>
    <row r="175" spans="1:7" hidden="1">
      <c r="A175" t="s">
        <v>3790</v>
      </c>
      <c r="B175">
        <v>41</v>
      </c>
      <c r="C175">
        <v>97103</v>
      </c>
      <c r="D175">
        <v>3726</v>
      </c>
      <c r="E175">
        <v>-92891</v>
      </c>
      <c r="F175">
        <v>0.75</v>
      </c>
      <c r="G175">
        <v>0.21</v>
      </c>
    </row>
    <row r="176" spans="1:7" hidden="1">
      <c r="A176" t="s">
        <v>3790</v>
      </c>
      <c r="B176">
        <v>41</v>
      </c>
      <c r="C176">
        <v>97102</v>
      </c>
      <c r="D176">
        <v>2644</v>
      </c>
      <c r="E176">
        <v>-65185</v>
      </c>
      <c r="F176">
        <v>0.75</v>
      </c>
      <c r="G176">
        <v>0.25</v>
      </c>
    </row>
    <row r="177" spans="1:7" hidden="1">
      <c r="A177" t="s">
        <v>3790</v>
      </c>
      <c r="B177">
        <v>41</v>
      </c>
      <c r="C177">
        <v>99080</v>
      </c>
      <c r="D177">
        <v>1496</v>
      </c>
      <c r="E177">
        <v>-39841</v>
      </c>
      <c r="F177">
        <v>0.73</v>
      </c>
      <c r="G177">
        <v>0.19</v>
      </c>
    </row>
    <row r="178" spans="1:7" hidden="1">
      <c r="A178" t="s">
        <v>3790</v>
      </c>
      <c r="B178">
        <v>41</v>
      </c>
      <c r="C178">
        <v>97100</v>
      </c>
      <c r="D178">
        <v>1037</v>
      </c>
      <c r="E178">
        <v>-33929</v>
      </c>
      <c r="F178">
        <v>0.67</v>
      </c>
      <c r="G178">
        <v>0.21</v>
      </c>
    </row>
    <row r="179" spans="1:7" hidden="1">
      <c r="A179" t="s">
        <v>3790</v>
      </c>
      <c r="B179">
        <v>42</v>
      </c>
      <c r="C179">
        <v>97080</v>
      </c>
      <c r="D179">
        <v>806</v>
      </c>
      <c r="E179">
        <v>7441</v>
      </c>
      <c r="F179">
        <v>1.0900000000000001</v>
      </c>
      <c r="G179">
        <v>0.16</v>
      </c>
    </row>
    <row r="180" spans="1:7" hidden="1">
      <c r="A180" t="s">
        <v>3790</v>
      </c>
      <c r="B180">
        <v>42</v>
      </c>
      <c r="C180">
        <v>97103</v>
      </c>
      <c r="D180">
        <v>1637</v>
      </c>
      <c r="E180">
        <v>-18752</v>
      </c>
      <c r="F180">
        <v>0.88</v>
      </c>
      <c r="G180">
        <v>0.1</v>
      </c>
    </row>
    <row r="181" spans="1:7" hidden="1">
      <c r="A181" t="s">
        <v>3790</v>
      </c>
      <c r="B181">
        <v>42</v>
      </c>
      <c r="C181">
        <v>99102</v>
      </c>
      <c r="D181">
        <v>1204</v>
      </c>
      <c r="E181">
        <v>-14601</v>
      </c>
      <c r="F181">
        <v>0.87</v>
      </c>
      <c r="G181">
        <v>0.15</v>
      </c>
    </row>
    <row r="182" spans="1:7" hidden="1">
      <c r="A182" t="s">
        <v>3790</v>
      </c>
      <c r="B182">
        <v>42</v>
      </c>
      <c r="C182">
        <v>99080</v>
      </c>
      <c r="D182">
        <v>1029</v>
      </c>
      <c r="E182">
        <v>-15443</v>
      </c>
      <c r="F182">
        <v>0.84</v>
      </c>
      <c r="G182">
        <v>0.14000000000000001</v>
      </c>
    </row>
    <row r="183" spans="1:7" hidden="1">
      <c r="A183" t="s">
        <v>3790</v>
      </c>
      <c r="B183">
        <v>42</v>
      </c>
      <c r="C183">
        <v>99100</v>
      </c>
      <c r="D183">
        <v>1165</v>
      </c>
      <c r="E183">
        <v>-17690</v>
      </c>
      <c r="F183">
        <v>0.84</v>
      </c>
      <c r="G183">
        <v>0.15</v>
      </c>
    </row>
    <row r="184" spans="1:7" hidden="1">
      <c r="A184" t="s">
        <v>3790</v>
      </c>
      <c r="B184">
        <v>42</v>
      </c>
      <c r="C184">
        <v>97100</v>
      </c>
      <c r="D184">
        <v>995</v>
      </c>
      <c r="E184">
        <v>-20201</v>
      </c>
      <c r="F184">
        <v>0.79</v>
      </c>
      <c r="G184">
        <v>0.16</v>
      </c>
    </row>
    <row r="185" spans="1:7" hidden="1">
      <c r="A185" t="s">
        <v>3790</v>
      </c>
      <c r="B185">
        <v>42</v>
      </c>
      <c r="C185">
        <v>97102</v>
      </c>
      <c r="D185">
        <v>1349</v>
      </c>
      <c r="E185">
        <v>-28011</v>
      </c>
      <c r="F185">
        <v>0.79</v>
      </c>
      <c r="G185">
        <v>0.15</v>
      </c>
    </row>
    <row r="186" spans="1:7" hidden="1">
      <c r="A186" t="s">
        <v>3790</v>
      </c>
      <c r="B186">
        <v>42</v>
      </c>
      <c r="C186">
        <v>99103</v>
      </c>
      <c r="D186">
        <v>3249</v>
      </c>
      <c r="E186">
        <v>-107243</v>
      </c>
      <c r="F186">
        <v>0.66</v>
      </c>
      <c r="G186">
        <v>0.06</v>
      </c>
    </row>
    <row r="187" spans="1:7" hidden="1">
      <c r="A187" t="s">
        <v>3790</v>
      </c>
      <c r="B187">
        <v>43</v>
      </c>
      <c r="C187">
        <v>99100</v>
      </c>
      <c r="D187">
        <v>781</v>
      </c>
      <c r="E187">
        <v>-5666</v>
      </c>
      <c r="F187">
        <v>0.92</v>
      </c>
      <c r="G187">
        <v>0.16</v>
      </c>
    </row>
    <row r="188" spans="1:7" hidden="1">
      <c r="A188" t="s">
        <v>3790</v>
      </c>
      <c r="B188">
        <v>43</v>
      </c>
      <c r="C188">
        <v>99102</v>
      </c>
      <c r="D188">
        <v>937</v>
      </c>
      <c r="E188">
        <v>-6967</v>
      </c>
      <c r="F188">
        <v>0.92</v>
      </c>
      <c r="G188">
        <v>0.13</v>
      </c>
    </row>
    <row r="189" spans="1:7" hidden="1">
      <c r="A189" t="s">
        <v>3790</v>
      </c>
      <c r="B189">
        <v>43</v>
      </c>
      <c r="C189">
        <v>97080</v>
      </c>
      <c r="D189">
        <v>505</v>
      </c>
      <c r="E189">
        <v>-4846</v>
      </c>
      <c r="F189">
        <v>0.9</v>
      </c>
      <c r="G189">
        <v>0.13</v>
      </c>
    </row>
    <row r="190" spans="1:7" hidden="1">
      <c r="A190" t="s">
        <v>3790</v>
      </c>
      <c r="B190">
        <v>43</v>
      </c>
      <c r="C190">
        <v>97102</v>
      </c>
      <c r="D190">
        <v>1005</v>
      </c>
      <c r="E190">
        <v>-11790</v>
      </c>
      <c r="F190">
        <v>0.88</v>
      </c>
      <c r="G190">
        <v>0.14000000000000001</v>
      </c>
    </row>
    <row r="191" spans="1:7" hidden="1">
      <c r="A191" t="s">
        <v>3790</v>
      </c>
      <c r="B191">
        <v>43</v>
      </c>
      <c r="C191">
        <v>97100</v>
      </c>
      <c r="D191">
        <v>678</v>
      </c>
      <c r="E191">
        <v>-14034</v>
      </c>
      <c r="F191">
        <v>0.79</v>
      </c>
      <c r="G191">
        <v>0.14000000000000001</v>
      </c>
    </row>
    <row r="192" spans="1:7" hidden="1">
      <c r="A192" t="s">
        <v>3790</v>
      </c>
      <c r="B192">
        <v>43</v>
      </c>
      <c r="C192">
        <v>99080</v>
      </c>
      <c r="D192">
        <v>754</v>
      </c>
      <c r="E192">
        <v>-20562</v>
      </c>
      <c r="F192">
        <v>0.72</v>
      </c>
      <c r="G192">
        <v>0.11</v>
      </c>
    </row>
    <row r="193" spans="1:7" hidden="1">
      <c r="A193" t="s">
        <v>3790</v>
      </c>
      <c r="B193">
        <v>43</v>
      </c>
      <c r="C193">
        <v>97103</v>
      </c>
      <c r="D193">
        <v>1718</v>
      </c>
      <c r="E193">
        <v>-50100</v>
      </c>
      <c r="F193">
        <v>0.7</v>
      </c>
      <c r="G193">
        <v>7.0000000000000007E-2</v>
      </c>
    </row>
    <row r="194" spans="1:7" hidden="1">
      <c r="A194" t="s">
        <v>3790</v>
      </c>
      <c r="B194">
        <v>43</v>
      </c>
      <c r="C194">
        <v>99103</v>
      </c>
      <c r="D194">
        <v>2310</v>
      </c>
      <c r="E194">
        <v>-80526</v>
      </c>
      <c r="F194">
        <v>0.65</v>
      </c>
      <c r="G194">
        <v>0.06</v>
      </c>
    </row>
    <row r="195" spans="1:7" hidden="1">
      <c r="A195" t="s">
        <v>3790</v>
      </c>
      <c r="B195">
        <v>45</v>
      </c>
      <c r="C195">
        <v>97080</v>
      </c>
      <c r="D195">
        <v>330</v>
      </c>
      <c r="E195">
        <v>-2470</v>
      </c>
      <c r="F195">
        <v>0.92</v>
      </c>
      <c r="G195">
        <v>0.16</v>
      </c>
    </row>
    <row r="196" spans="1:7" hidden="1">
      <c r="A196" t="s">
        <v>3790</v>
      </c>
      <c r="B196">
        <v>45</v>
      </c>
      <c r="C196">
        <v>99100</v>
      </c>
      <c r="D196">
        <v>542</v>
      </c>
      <c r="E196">
        <v>-6298</v>
      </c>
      <c r="F196">
        <v>0.88</v>
      </c>
      <c r="G196">
        <v>0.12</v>
      </c>
    </row>
    <row r="197" spans="1:7" hidden="1">
      <c r="A197" t="s">
        <v>3790</v>
      </c>
      <c r="B197">
        <v>45</v>
      </c>
      <c r="C197">
        <v>99080</v>
      </c>
      <c r="D197">
        <v>611</v>
      </c>
      <c r="E197">
        <v>-7447</v>
      </c>
      <c r="F197">
        <v>0.87</v>
      </c>
      <c r="G197">
        <v>0.13</v>
      </c>
    </row>
    <row r="198" spans="1:7" hidden="1">
      <c r="A198" t="s">
        <v>3790</v>
      </c>
      <c r="B198">
        <v>45</v>
      </c>
      <c r="C198">
        <v>97100</v>
      </c>
      <c r="D198">
        <v>500</v>
      </c>
      <c r="E198">
        <v>-7228</v>
      </c>
      <c r="F198">
        <v>0.85</v>
      </c>
      <c r="G198">
        <v>0.15</v>
      </c>
    </row>
    <row r="199" spans="1:7" hidden="1">
      <c r="A199" t="s">
        <v>3790</v>
      </c>
      <c r="B199">
        <v>45</v>
      </c>
      <c r="C199">
        <v>99102</v>
      </c>
      <c r="D199">
        <v>1079</v>
      </c>
      <c r="E199">
        <v>-20220</v>
      </c>
      <c r="F199">
        <v>0.81</v>
      </c>
      <c r="G199">
        <v>0.1</v>
      </c>
    </row>
    <row r="200" spans="1:7" hidden="1">
      <c r="A200" t="s">
        <v>3790</v>
      </c>
      <c r="B200">
        <v>45</v>
      </c>
      <c r="C200">
        <v>99103</v>
      </c>
      <c r="D200">
        <v>2992</v>
      </c>
      <c r="E200">
        <v>-58407</v>
      </c>
      <c r="F200">
        <v>0.8</v>
      </c>
      <c r="G200">
        <v>0.05</v>
      </c>
    </row>
    <row r="201" spans="1:7" hidden="1">
      <c r="A201" t="s">
        <v>3790</v>
      </c>
      <c r="B201">
        <v>45</v>
      </c>
      <c r="C201">
        <v>97102</v>
      </c>
      <c r="D201">
        <v>1343</v>
      </c>
      <c r="E201">
        <v>-37845</v>
      </c>
      <c r="F201">
        <v>0.71</v>
      </c>
      <c r="G201">
        <v>0.1</v>
      </c>
    </row>
    <row r="202" spans="1:7" hidden="1">
      <c r="A202" t="s">
        <v>3790</v>
      </c>
      <c r="B202">
        <v>45</v>
      </c>
      <c r="C202">
        <v>97103</v>
      </c>
      <c r="D202">
        <v>1982</v>
      </c>
      <c r="E202">
        <v>-84439</v>
      </c>
      <c r="F202">
        <v>0.56999999999999995</v>
      </c>
      <c r="G202">
        <v>0.06</v>
      </c>
    </row>
    <row r="203" spans="1:7" hidden="1">
      <c r="A203" t="s">
        <v>3790</v>
      </c>
      <c r="B203">
        <v>46</v>
      </c>
      <c r="C203">
        <v>97102</v>
      </c>
      <c r="D203">
        <v>665</v>
      </c>
      <c r="E203">
        <v>-6403</v>
      </c>
      <c r="F203">
        <v>0.9</v>
      </c>
      <c r="G203">
        <v>0.09</v>
      </c>
    </row>
    <row r="204" spans="1:7" hidden="1">
      <c r="A204" t="s">
        <v>3790</v>
      </c>
      <c r="B204">
        <v>46</v>
      </c>
      <c r="C204">
        <v>99100</v>
      </c>
      <c r="D204">
        <v>415</v>
      </c>
      <c r="E204">
        <v>-4238</v>
      </c>
      <c r="F204">
        <v>0.89</v>
      </c>
      <c r="G204">
        <v>0.1</v>
      </c>
    </row>
    <row r="205" spans="1:7" hidden="1">
      <c r="A205" t="s">
        <v>3790</v>
      </c>
      <c r="B205">
        <v>46</v>
      </c>
      <c r="C205">
        <v>99080</v>
      </c>
      <c r="D205">
        <v>438</v>
      </c>
      <c r="E205">
        <v>-5579</v>
      </c>
      <c r="F205">
        <v>0.87</v>
      </c>
      <c r="G205">
        <v>0.09</v>
      </c>
    </row>
    <row r="206" spans="1:7" hidden="1">
      <c r="A206" t="s">
        <v>3790</v>
      </c>
      <c r="B206">
        <v>46</v>
      </c>
      <c r="C206">
        <v>97100</v>
      </c>
      <c r="D206">
        <v>361</v>
      </c>
      <c r="E206">
        <v>-10285</v>
      </c>
      <c r="F206">
        <v>0.71</v>
      </c>
      <c r="G206">
        <v>0.09</v>
      </c>
    </row>
    <row r="207" spans="1:7" hidden="1">
      <c r="A207" t="s">
        <v>3790</v>
      </c>
      <c r="B207">
        <v>46</v>
      </c>
      <c r="C207">
        <v>99102</v>
      </c>
      <c r="D207">
        <v>526</v>
      </c>
      <c r="E207">
        <v>-15817</v>
      </c>
      <c r="F207">
        <v>0.69</v>
      </c>
      <c r="G207">
        <v>0.08</v>
      </c>
    </row>
    <row r="208" spans="1:7" hidden="1">
      <c r="A208" t="s">
        <v>3790</v>
      </c>
      <c r="B208">
        <v>46</v>
      </c>
      <c r="C208">
        <v>97103</v>
      </c>
      <c r="D208">
        <v>1994</v>
      </c>
      <c r="E208">
        <v>-72943</v>
      </c>
      <c r="F208">
        <v>0.63</v>
      </c>
      <c r="G208">
        <v>0.03</v>
      </c>
    </row>
    <row r="209" spans="1:7" hidden="1">
      <c r="A209" t="s">
        <v>3790</v>
      </c>
      <c r="B209">
        <v>46</v>
      </c>
      <c r="C209">
        <v>99103</v>
      </c>
      <c r="D209">
        <v>2141</v>
      </c>
      <c r="E209">
        <v>-96376</v>
      </c>
      <c r="F209">
        <v>0.54</v>
      </c>
      <c r="G209">
        <v>0.03</v>
      </c>
    </row>
    <row r="210" spans="1:7" hidden="1">
      <c r="A210" t="s">
        <v>3790</v>
      </c>
      <c r="B210">
        <v>46</v>
      </c>
      <c r="C210">
        <v>97080</v>
      </c>
      <c r="D210">
        <v>218</v>
      </c>
      <c r="E210">
        <v>-10529</v>
      </c>
      <c r="F210">
        <v>0.51</v>
      </c>
      <c r="G210">
        <v>0.1</v>
      </c>
    </row>
    <row r="211" spans="1:7" hidden="1">
      <c r="A211" t="s">
        <v>3790</v>
      </c>
      <c r="B211">
        <v>51</v>
      </c>
      <c r="C211">
        <v>97103</v>
      </c>
      <c r="D211">
        <v>1692</v>
      </c>
      <c r="E211">
        <v>-11243</v>
      </c>
      <c r="F211">
        <v>0.93</v>
      </c>
      <c r="G211">
        <v>0.15</v>
      </c>
    </row>
    <row r="212" spans="1:7" hidden="1">
      <c r="A212" t="s">
        <v>3790</v>
      </c>
      <c r="B212">
        <v>51</v>
      </c>
      <c r="C212">
        <v>97102</v>
      </c>
      <c r="D212">
        <v>1026</v>
      </c>
      <c r="E212">
        <v>-12302</v>
      </c>
      <c r="F212">
        <v>0.88</v>
      </c>
      <c r="G212">
        <v>0.2</v>
      </c>
    </row>
    <row r="213" spans="1:7" hidden="1">
      <c r="A213" t="s">
        <v>3790</v>
      </c>
      <c r="B213">
        <v>51</v>
      </c>
      <c r="C213">
        <v>97100</v>
      </c>
      <c r="D213">
        <v>361</v>
      </c>
      <c r="E213">
        <v>-9163</v>
      </c>
      <c r="F213">
        <v>0.74</v>
      </c>
      <c r="G213">
        <v>0.15</v>
      </c>
    </row>
    <row r="214" spans="1:7" hidden="1">
      <c r="A214" t="s">
        <v>3790</v>
      </c>
      <c r="B214">
        <v>51</v>
      </c>
      <c r="C214">
        <v>99080</v>
      </c>
      <c r="D214">
        <v>494</v>
      </c>
      <c r="E214">
        <v>-12680</v>
      </c>
      <c r="F214">
        <v>0.74</v>
      </c>
      <c r="G214">
        <v>0.15</v>
      </c>
    </row>
    <row r="215" spans="1:7" hidden="1">
      <c r="A215" t="s">
        <v>3790</v>
      </c>
      <c r="B215">
        <v>51</v>
      </c>
      <c r="C215">
        <v>99102</v>
      </c>
      <c r="D215">
        <v>1015</v>
      </c>
      <c r="E215">
        <v>-25380</v>
      </c>
      <c r="F215">
        <v>0.74</v>
      </c>
      <c r="G215">
        <v>0.18</v>
      </c>
    </row>
    <row r="216" spans="1:7" hidden="1">
      <c r="A216" t="s">
        <v>3790</v>
      </c>
      <c r="B216">
        <v>51</v>
      </c>
      <c r="C216">
        <v>99103</v>
      </c>
      <c r="D216">
        <v>2996</v>
      </c>
      <c r="E216">
        <v>-90595</v>
      </c>
      <c r="F216">
        <v>0.69</v>
      </c>
      <c r="G216">
        <v>0.09</v>
      </c>
    </row>
    <row r="217" spans="1:7" hidden="1">
      <c r="A217" t="s">
        <v>3790</v>
      </c>
      <c r="B217">
        <v>51</v>
      </c>
      <c r="C217">
        <v>97080</v>
      </c>
      <c r="D217">
        <v>276</v>
      </c>
      <c r="E217">
        <v>-8774</v>
      </c>
      <c r="F217">
        <v>0.68</v>
      </c>
      <c r="G217">
        <v>0.13</v>
      </c>
    </row>
    <row r="218" spans="1:7" hidden="1">
      <c r="A218" t="s">
        <v>3790</v>
      </c>
      <c r="B218">
        <v>51</v>
      </c>
      <c r="C218">
        <v>99100</v>
      </c>
      <c r="D218">
        <v>448</v>
      </c>
      <c r="E218">
        <v>-17281</v>
      </c>
      <c r="F218">
        <v>0.61</v>
      </c>
      <c r="G218">
        <v>0.14000000000000001</v>
      </c>
    </row>
    <row r="219" spans="1:7" hidden="1">
      <c r="A219" t="s">
        <v>3790</v>
      </c>
      <c r="B219">
        <v>52</v>
      </c>
      <c r="C219">
        <v>99102</v>
      </c>
      <c r="D219">
        <v>498</v>
      </c>
      <c r="E219">
        <v>-8180</v>
      </c>
      <c r="F219">
        <v>0.83</v>
      </c>
      <c r="G219">
        <v>0.1</v>
      </c>
    </row>
    <row r="220" spans="1:7" hidden="1">
      <c r="A220" t="s">
        <v>3790</v>
      </c>
      <c r="B220">
        <v>52</v>
      </c>
      <c r="C220">
        <v>97080</v>
      </c>
      <c r="D220">
        <v>251</v>
      </c>
      <c r="E220">
        <v>-4643</v>
      </c>
      <c r="F220">
        <v>0.81</v>
      </c>
      <c r="G220">
        <v>0.11</v>
      </c>
    </row>
    <row r="221" spans="1:7" hidden="1">
      <c r="A221" t="s">
        <v>3790</v>
      </c>
      <c r="B221">
        <v>52</v>
      </c>
      <c r="C221">
        <v>97100</v>
      </c>
      <c r="D221">
        <v>383</v>
      </c>
      <c r="E221">
        <v>-11318</v>
      </c>
      <c r="F221">
        <v>0.7</v>
      </c>
      <c r="G221">
        <v>0.14000000000000001</v>
      </c>
    </row>
    <row r="222" spans="1:7" hidden="1">
      <c r="A222" t="s">
        <v>3790</v>
      </c>
      <c r="B222">
        <v>52</v>
      </c>
      <c r="C222">
        <v>97102</v>
      </c>
      <c r="D222">
        <v>640</v>
      </c>
      <c r="E222">
        <v>-19800</v>
      </c>
      <c r="F222">
        <v>0.69</v>
      </c>
      <c r="G222">
        <v>0.11</v>
      </c>
    </row>
    <row r="223" spans="1:7" hidden="1">
      <c r="A223" t="s">
        <v>3790</v>
      </c>
      <c r="B223">
        <v>52</v>
      </c>
      <c r="C223">
        <v>99100</v>
      </c>
      <c r="D223">
        <v>438</v>
      </c>
      <c r="E223">
        <v>-14873</v>
      </c>
      <c r="F223">
        <v>0.66</v>
      </c>
      <c r="G223">
        <v>0.13</v>
      </c>
    </row>
    <row r="224" spans="1:7" hidden="1">
      <c r="A224" t="s">
        <v>3790</v>
      </c>
      <c r="B224">
        <v>52</v>
      </c>
      <c r="C224">
        <v>99080</v>
      </c>
      <c r="D224">
        <v>346</v>
      </c>
      <c r="E224">
        <v>-12434</v>
      </c>
      <c r="F224">
        <v>0.64</v>
      </c>
      <c r="G224">
        <v>0.11</v>
      </c>
    </row>
    <row r="225" spans="1:7" hidden="1">
      <c r="A225" t="s">
        <v>3790</v>
      </c>
      <c r="B225">
        <v>52</v>
      </c>
      <c r="C225">
        <v>97103</v>
      </c>
      <c r="D225">
        <v>1753</v>
      </c>
      <c r="E225">
        <v>-62475</v>
      </c>
      <c r="F225">
        <v>0.64</v>
      </c>
      <c r="G225">
        <v>0.05</v>
      </c>
    </row>
    <row r="226" spans="1:7" hidden="1">
      <c r="A226" t="s">
        <v>3790</v>
      </c>
      <c r="B226">
        <v>52</v>
      </c>
      <c r="C226">
        <v>99103</v>
      </c>
      <c r="D226">
        <v>1672</v>
      </c>
      <c r="E226">
        <v>-86688</v>
      </c>
      <c r="F226">
        <v>0.48</v>
      </c>
      <c r="G226">
        <v>0.05</v>
      </c>
    </row>
    <row r="227" spans="1:7" hidden="1">
      <c r="A227" t="s">
        <v>3790</v>
      </c>
      <c r="B227">
        <v>53</v>
      </c>
      <c r="C227">
        <v>97102</v>
      </c>
      <c r="D227">
        <v>470</v>
      </c>
      <c r="E227">
        <v>-3839</v>
      </c>
      <c r="F227">
        <v>0.91</v>
      </c>
      <c r="G227">
        <v>0.12</v>
      </c>
    </row>
    <row r="228" spans="1:7" hidden="1">
      <c r="A228" t="s">
        <v>3790</v>
      </c>
      <c r="B228">
        <v>53</v>
      </c>
      <c r="C228">
        <v>99100</v>
      </c>
      <c r="D228">
        <v>305</v>
      </c>
      <c r="E228">
        <v>-6248</v>
      </c>
      <c r="F228">
        <v>0.79</v>
      </c>
      <c r="G228">
        <v>0.12</v>
      </c>
    </row>
    <row r="229" spans="1:7" hidden="1">
      <c r="A229" t="s">
        <v>3790</v>
      </c>
      <c r="B229">
        <v>53</v>
      </c>
      <c r="C229">
        <v>99080</v>
      </c>
      <c r="D229">
        <v>255</v>
      </c>
      <c r="E229">
        <v>-6611</v>
      </c>
      <c r="F229">
        <v>0.74</v>
      </c>
      <c r="G229">
        <v>0.1</v>
      </c>
    </row>
    <row r="230" spans="1:7" hidden="1">
      <c r="A230" t="s">
        <v>3790</v>
      </c>
      <c r="B230">
        <v>53</v>
      </c>
      <c r="C230">
        <v>99102</v>
      </c>
      <c r="D230">
        <v>313</v>
      </c>
      <c r="E230">
        <v>-7983</v>
      </c>
      <c r="F230">
        <v>0.74</v>
      </c>
      <c r="G230">
        <v>0.08</v>
      </c>
    </row>
    <row r="231" spans="1:7" hidden="1">
      <c r="A231" t="s">
        <v>3790</v>
      </c>
      <c r="B231">
        <v>53</v>
      </c>
      <c r="C231">
        <v>97080</v>
      </c>
      <c r="D231">
        <v>159</v>
      </c>
      <c r="E231">
        <v>-4308</v>
      </c>
      <c r="F231">
        <v>0.72</v>
      </c>
      <c r="G231">
        <v>0.1</v>
      </c>
    </row>
    <row r="232" spans="1:7" hidden="1">
      <c r="A232" t="s">
        <v>3790</v>
      </c>
      <c r="B232">
        <v>53</v>
      </c>
      <c r="C232">
        <v>97103</v>
      </c>
      <c r="D232">
        <v>1755</v>
      </c>
      <c r="E232">
        <v>-64669</v>
      </c>
      <c r="F232">
        <v>0.63</v>
      </c>
      <c r="G232">
        <v>0.04</v>
      </c>
    </row>
    <row r="233" spans="1:7" hidden="1">
      <c r="A233" t="s">
        <v>3790</v>
      </c>
      <c r="B233">
        <v>53</v>
      </c>
      <c r="C233">
        <v>99103</v>
      </c>
      <c r="D233">
        <v>1259</v>
      </c>
      <c r="E233">
        <v>-46409</v>
      </c>
      <c r="F233">
        <v>0.63</v>
      </c>
      <c r="G233">
        <v>0.05</v>
      </c>
    </row>
    <row r="234" spans="1:7" hidden="1">
      <c r="A234" t="s">
        <v>3790</v>
      </c>
      <c r="B234">
        <v>53</v>
      </c>
      <c r="C234">
        <v>97100</v>
      </c>
      <c r="D234">
        <v>257</v>
      </c>
      <c r="E234">
        <v>-10775</v>
      </c>
      <c r="F234">
        <v>0.57999999999999996</v>
      </c>
      <c r="G234">
        <v>0.11</v>
      </c>
    </row>
    <row r="235" spans="1:7" hidden="1">
      <c r="A235" t="s">
        <v>3790</v>
      </c>
      <c r="B235">
        <v>54</v>
      </c>
      <c r="C235">
        <v>97080</v>
      </c>
      <c r="D235">
        <v>89</v>
      </c>
      <c r="E235">
        <v>3218</v>
      </c>
      <c r="F235">
        <v>1.36</v>
      </c>
      <c r="G235">
        <v>0.14000000000000001</v>
      </c>
    </row>
    <row r="236" spans="1:7" hidden="1">
      <c r="A236" t="s">
        <v>3790</v>
      </c>
      <c r="B236">
        <v>54</v>
      </c>
      <c r="C236">
        <v>99102</v>
      </c>
      <c r="D236">
        <v>356</v>
      </c>
      <c r="E236">
        <v>8864</v>
      </c>
      <c r="F236">
        <v>1.24</v>
      </c>
      <c r="G236">
        <v>0.12</v>
      </c>
    </row>
    <row r="237" spans="1:7" hidden="1">
      <c r="A237" t="s">
        <v>3790</v>
      </c>
      <c r="B237">
        <v>54</v>
      </c>
      <c r="C237">
        <v>97102</v>
      </c>
      <c r="D237">
        <v>412</v>
      </c>
      <c r="E237">
        <v>9871</v>
      </c>
      <c r="F237">
        <v>1.23</v>
      </c>
      <c r="G237">
        <v>0.12</v>
      </c>
    </row>
    <row r="238" spans="1:7" hidden="1">
      <c r="A238" t="s">
        <v>3790</v>
      </c>
      <c r="B238">
        <v>54</v>
      </c>
      <c r="C238">
        <v>97100</v>
      </c>
      <c r="D238">
        <v>171</v>
      </c>
      <c r="E238">
        <v>-3196</v>
      </c>
      <c r="F238">
        <v>0.81</v>
      </c>
      <c r="G238">
        <v>0.12</v>
      </c>
    </row>
    <row r="239" spans="1:7" hidden="1">
      <c r="A239" t="s">
        <v>3790</v>
      </c>
      <c r="B239">
        <v>54</v>
      </c>
      <c r="C239">
        <v>97103</v>
      </c>
      <c r="D239">
        <v>1549</v>
      </c>
      <c r="E239">
        <v>-47173</v>
      </c>
      <c r="F239">
        <v>0.69</v>
      </c>
      <c r="G239">
        <v>0.05</v>
      </c>
    </row>
    <row r="240" spans="1:7" hidden="1">
      <c r="A240" t="s">
        <v>3790</v>
      </c>
      <c r="B240">
        <v>54</v>
      </c>
      <c r="C240">
        <v>99103</v>
      </c>
      <c r="D240">
        <v>1575</v>
      </c>
      <c r="E240">
        <v>-63353</v>
      </c>
      <c r="F240">
        <v>0.59</v>
      </c>
      <c r="G240">
        <v>0.04</v>
      </c>
    </row>
    <row r="241" spans="1:7" hidden="1">
      <c r="A241" t="s">
        <v>3790</v>
      </c>
      <c r="B241">
        <v>54</v>
      </c>
      <c r="C241">
        <v>99100</v>
      </c>
      <c r="D241">
        <v>220</v>
      </c>
      <c r="E241">
        <v>-9306</v>
      </c>
      <c r="F241">
        <v>0.56999999999999995</v>
      </c>
      <c r="G241">
        <v>0.09</v>
      </c>
    </row>
    <row r="242" spans="1:7" hidden="1">
      <c r="A242" t="s">
        <v>3790</v>
      </c>
      <c r="B242">
        <v>54</v>
      </c>
      <c r="C242">
        <v>99080</v>
      </c>
      <c r="D242">
        <v>192</v>
      </c>
      <c r="E242">
        <v>-10355</v>
      </c>
      <c r="F242">
        <v>0.46</v>
      </c>
      <c r="G242">
        <v>0.06</v>
      </c>
    </row>
    <row r="243" spans="1:7" hidden="1">
      <c r="A243" t="s">
        <v>3790</v>
      </c>
      <c r="B243">
        <v>56</v>
      </c>
      <c r="C243">
        <v>99080</v>
      </c>
      <c r="D243">
        <v>149</v>
      </c>
      <c r="E243">
        <v>2842</v>
      </c>
      <c r="F243">
        <v>1.19</v>
      </c>
      <c r="G243">
        <v>0.12</v>
      </c>
    </row>
    <row r="244" spans="1:7" hidden="1">
      <c r="A244" t="s">
        <v>3790</v>
      </c>
      <c r="B244">
        <v>56</v>
      </c>
      <c r="C244">
        <v>99100</v>
      </c>
      <c r="D244">
        <v>165</v>
      </c>
      <c r="E244">
        <v>2538</v>
      </c>
      <c r="F244">
        <v>1.1499999999999999</v>
      </c>
      <c r="G244">
        <v>0.13</v>
      </c>
    </row>
    <row r="245" spans="1:7" hidden="1">
      <c r="A245" t="s">
        <v>3790</v>
      </c>
      <c r="B245">
        <v>56</v>
      </c>
      <c r="C245">
        <v>97100</v>
      </c>
      <c r="D245">
        <v>122</v>
      </c>
      <c r="E245">
        <v>891</v>
      </c>
      <c r="F245">
        <v>1.07</v>
      </c>
      <c r="G245">
        <v>0.17</v>
      </c>
    </row>
    <row r="246" spans="1:7" hidden="1">
      <c r="A246" t="s">
        <v>3790</v>
      </c>
      <c r="B246">
        <v>56</v>
      </c>
      <c r="C246">
        <v>97080</v>
      </c>
      <c r="D246">
        <v>66</v>
      </c>
      <c r="E246">
        <v>-612</v>
      </c>
      <c r="F246">
        <v>0.9</v>
      </c>
      <c r="G246">
        <v>0.1</v>
      </c>
    </row>
    <row r="247" spans="1:7" hidden="1">
      <c r="A247" t="s">
        <v>3790</v>
      </c>
      <c r="B247">
        <v>56</v>
      </c>
      <c r="C247">
        <v>99102</v>
      </c>
      <c r="D247">
        <v>294</v>
      </c>
      <c r="E247">
        <v>-5076</v>
      </c>
      <c r="F247">
        <v>0.82</v>
      </c>
      <c r="G247">
        <v>0.08</v>
      </c>
    </row>
    <row r="248" spans="1:7" hidden="1">
      <c r="A248" t="s">
        <v>3790</v>
      </c>
      <c r="B248">
        <v>56</v>
      </c>
      <c r="C248">
        <v>97102</v>
      </c>
      <c r="D248">
        <v>333</v>
      </c>
      <c r="E248">
        <v>-11269</v>
      </c>
      <c r="F248">
        <v>0.66</v>
      </c>
      <c r="G248">
        <v>0.06</v>
      </c>
    </row>
    <row r="249" spans="1:7" hidden="1">
      <c r="A249" t="s">
        <v>3790</v>
      </c>
      <c r="B249">
        <v>56</v>
      </c>
      <c r="C249">
        <v>97103</v>
      </c>
      <c r="D249">
        <v>1936</v>
      </c>
      <c r="E249">
        <v>-72492</v>
      </c>
      <c r="F249">
        <v>0.62</v>
      </c>
      <c r="G249">
        <v>0.02</v>
      </c>
    </row>
    <row r="250" spans="1:7" hidden="1">
      <c r="A250" t="s">
        <v>3790</v>
      </c>
      <c r="B250">
        <v>56</v>
      </c>
      <c r="C250">
        <v>99103</v>
      </c>
      <c r="D250">
        <v>601</v>
      </c>
      <c r="E250">
        <v>-38791</v>
      </c>
      <c r="F250">
        <v>0.35</v>
      </c>
      <c r="G250">
        <v>0.01</v>
      </c>
    </row>
    <row r="251" spans="1:7" hidden="1">
      <c r="A251" t="s">
        <v>3790</v>
      </c>
      <c r="B251">
        <v>61</v>
      </c>
      <c r="C251">
        <v>99100</v>
      </c>
      <c r="D251">
        <v>237</v>
      </c>
      <c r="E251">
        <v>-187</v>
      </c>
      <c r="F251">
        <v>0.99</v>
      </c>
      <c r="G251">
        <v>0.18</v>
      </c>
    </row>
    <row r="252" spans="1:7" hidden="1">
      <c r="A252" t="s">
        <v>3790</v>
      </c>
      <c r="B252">
        <v>61</v>
      </c>
      <c r="C252">
        <v>97080</v>
      </c>
      <c r="D252">
        <v>214</v>
      </c>
      <c r="E252">
        <v>-260</v>
      </c>
      <c r="F252">
        <v>0.98</v>
      </c>
      <c r="G252">
        <v>0.19</v>
      </c>
    </row>
    <row r="253" spans="1:7" hidden="1">
      <c r="A253" t="s">
        <v>3790</v>
      </c>
      <c r="B253">
        <v>61</v>
      </c>
      <c r="C253">
        <v>97100</v>
      </c>
      <c r="D253">
        <v>241</v>
      </c>
      <c r="E253">
        <v>-836</v>
      </c>
      <c r="F253">
        <v>0.96</v>
      </c>
      <c r="G253">
        <v>0.21</v>
      </c>
    </row>
    <row r="254" spans="1:7" hidden="1">
      <c r="A254" t="s">
        <v>3790</v>
      </c>
      <c r="B254">
        <v>61</v>
      </c>
      <c r="C254">
        <v>99102</v>
      </c>
      <c r="D254">
        <v>546</v>
      </c>
      <c r="E254">
        <v>-3197</v>
      </c>
      <c r="F254">
        <v>0.94</v>
      </c>
      <c r="G254">
        <v>0.17</v>
      </c>
    </row>
    <row r="255" spans="1:7" hidden="1">
      <c r="A255" t="s">
        <v>3790</v>
      </c>
      <c r="B255">
        <v>61</v>
      </c>
      <c r="C255">
        <v>99103</v>
      </c>
      <c r="D255">
        <v>1601</v>
      </c>
      <c r="E255">
        <v>-17065</v>
      </c>
      <c r="F255">
        <v>0.89</v>
      </c>
      <c r="G255">
        <v>0.08</v>
      </c>
    </row>
    <row r="256" spans="1:7" hidden="1">
      <c r="A256" t="s">
        <v>3790</v>
      </c>
      <c r="B256">
        <v>61</v>
      </c>
      <c r="C256">
        <v>97103</v>
      </c>
      <c r="D256">
        <v>1797</v>
      </c>
      <c r="E256">
        <v>-20560</v>
      </c>
      <c r="F256">
        <v>0.88</v>
      </c>
      <c r="G256">
        <v>0.12</v>
      </c>
    </row>
    <row r="257" spans="1:7" hidden="1">
      <c r="A257" t="s">
        <v>3790</v>
      </c>
      <c r="B257">
        <v>61</v>
      </c>
      <c r="C257">
        <v>99080</v>
      </c>
      <c r="D257">
        <v>255</v>
      </c>
      <c r="E257">
        <v>-3751</v>
      </c>
      <c r="F257">
        <v>0.85</v>
      </c>
      <c r="G257">
        <v>0.2</v>
      </c>
    </row>
    <row r="258" spans="1:7" hidden="1">
      <c r="A258" t="s">
        <v>3790</v>
      </c>
      <c r="B258">
        <v>61</v>
      </c>
      <c r="C258">
        <v>97102</v>
      </c>
      <c r="D258">
        <v>683</v>
      </c>
      <c r="E258">
        <v>-12527</v>
      </c>
      <c r="F258">
        <v>0.81</v>
      </c>
      <c r="G258">
        <v>0.17</v>
      </c>
    </row>
    <row r="259" spans="1:7" hidden="1">
      <c r="A259" t="s">
        <v>3790</v>
      </c>
      <c r="B259">
        <v>62</v>
      </c>
      <c r="C259">
        <v>97102</v>
      </c>
      <c r="D259">
        <v>430</v>
      </c>
      <c r="E259">
        <v>-1630</v>
      </c>
      <c r="F259">
        <v>0.96</v>
      </c>
      <c r="G259">
        <v>0.11</v>
      </c>
    </row>
    <row r="260" spans="1:7" hidden="1">
      <c r="A260" t="s">
        <v>3790</v>
      </c>
      <c r="B260">
        <v>62</v>
      </c>
      <c r="C260">
        <v>99100</v>
      </c>
      <c r="D260">
        <v>244</v>
      </c>
      <c r="E260">
        <v>-1101</v>
      </c>
      <c r="F260">
        <v>0.95</v>
      </c>
      <c r="G260">
        <v>0.13</v>
      </c>
    </row>
    <row r="261" spans="1:7" hidden="1">
      <c r="A261" t="s">
        <v>3790</v>
      </c>
      <c r="B261">
        <v>62</v>
      </c>
      <c r="C261">
        <v>97100</v>
      </c>
      <c r="D261">
        <v>239</v>
      </c>
      <c r="E261">
        <v>-3710</v>
      </c>
      <c r="F261">
        <v>0.84</v>
      </c>
      <c r="G261">
        <v>0.12</v>
      </c>
    </row>
    <row r="262" spans="1:7" hidden="1">
      <c r="A262" t="s">
        <v>3790</v>
      </c>
      <c r="B262">
        <v>62</v>
      </c>
      <c r="C262">
        <v>97080</v>
      </c>
      <c r="D262">
        <v>195</v>
      </c>
      <c r="E262">
        <v>-2976</v>
      </c>
      <c r="F262">
        <v>0.84</v>
      </c>
      <c r="G262">
        <v>0.11</v>
      </c>
    </row>
    <row r="263" spans="1:7" hidden="1">
      <c r="A263" t="s">
        <v>3790</v>
      </c>
      <c r="B263">
        <v>62</v>
      </c>
      <c r="C263">
        <v>99102</v>
      </c>
      <c r="D263">
        <v>282</v>
      </c>
      <c r="E263">
        <v>-6574</v>
      </c>
      <c r="F263">
        <v>0.76</v>
      </c>
      <c r="G263">
        <v>0.13</v>
      </c>
    </row>
    <row r="264" spans="1:7" hidden="1">
      <c r="A264" t="s">
        <v>3790</v>
      </c>
      <c r="B264">
        <v>62</v>
      </c>
      <c r="C264">
        <v>97103</v>
      </c>
      <c r="D264">
        <v>1983</v>
      </c>
      <c r="E264">
        <v>-52977</v>
      </c>
      <c r="F264">
        <v>0.73</v>
      </c>
      <c r="G264">
        <v>0.04</v>
      </c>
    </row>
    <row r="265" spans="1:7" hidden="1">
      <c r="A265" t="s">
        <v>3790</v>
      </c>
      <c r="B265">
        <v>62</v>
      </c>
      <c r="C265">
        <v>99080</v>
      </c>
      <c r="D265">
        <v>188</v>
      </c>
      <c r="E265">
        <v>-6936</v>
      </c>
      <c r="F265">
        <v>0.63</v>
      </c>
      <c r="G265">
        <v>0.09</v>
      </c>
    </row>
    <row r="266" spans="1:7" hidden="1">
      <c r="A266" t="s">
        <v>3790</v>
      </c>
      <c r="B266">
        <v>62</v>
      </c>
      <c r="C266">
        <v>99103</v>
      </c>
      <c r="D266">
        <v>618</v>
      </c>
      <c r="E266">
        <v>-29046</v>
      </c>
      <c r="F266">
        <v>0.53</v>
      </c>
      <c r="G266">
        <v>0.05</v>
      </c>
    </row>
    <row r="267" spans="1:7" hidden="1">
      <c r="A267" t="s">
        <v>3790</v>
      </c>
      <c r="B267">
        <v>63</v>
      </c>
      <c r="C267">
        <v>97080</v>
      </c>
      <c r="D267">
        <v>123</v>
      </c>
      <c r="E267">
        <v>13524</v>
      </c>
      <c r="F267">
        <v>2.09</v>
      </c>
      <c r="G267">
        <v>0.21</v>
      </c>
    </row>
    <row r="268" spans="1:7" hidden="1">
      <c r="A268" t="s">
        <v>3790</v>
      </c>
      <c r="B268">
        <v>63</v>
      </c>
      <c r="C268">
        <v>97102</v>
      </c>
      <c r="D268">
        <v>267</v>
      </c>
      <c r="E268">
        <v>738</v>
      </c>
      <c r="F268">
        <v>1.02</v>
      </c>
      <c r="G268">
        <v>0.11</v>
      </c>
    </row>
    <row r="269" spans="1:7" hidden="1">
      <c r="A269" t="s">
        <v>3790</v>
      </c>
      <c r="B269">
        <v>63</v>
      </c>
      <c r="C269">
        <v>97103</v>
      </c>
      <c r="D269">
        <v>1982</v>
      </c>
      <c r="E269">
        <v>-13650</v>
      </c>
      <c r="F269">
        <v>0.93</v>
      </c>
      <c r="G269">
        <v>0.04</v>
      </c>
    </row>
    <row r="270" spans="1:7" hidden="1">
      <c r="A270" t="s">
        <v>3790</v>
      </c>
      <c r="B270">
        <v>63</v>
      </c>
      <c r="C270">
        <v>99100</v>
      </c>
      <c r="D270">
        <v>184</v>
      </c>
      <c r="E270">
        <v>-2669</v>
      </c>
      <c r="F270">
        <v>0.85</v>
      </c>
      <c r="G270">
        <v>0.15</v>
      </c>
    </row>
    <row r="271" spans="1:7" hidden="1">
      <c r="A271" t="s">
        <v>3790</v>
      </c>
      <c r="B271">
        <v>63</v>
      </c>
      <c r="C271">
        <v>99080</v>
      </c>
      <c r="D271">
        <v>151</v>
      </c>
      <c r="E271">
        <v>-3008</v>
      </c>
      <c r="F271">
        <v>0.8</v>
      </c>
      <c r="G271">
        <v>0.14000000000000001</v>
      </c>
    </row>
    <row r="272" spans="1:7" hidden="1">
      <c r="A272" t="s">
        <v>3790</v>
      </c>
      <c r="B272">
        <v>63</v>
      </c>
      <c r="C272">
        <v>97100</v>
      </c>
      <c r="D272">
        <v>180</v>
      </c>
      <c r="E272">
        <v>-3887</v>
      </c>
      <c r="F272">
        <v>0.78</v>
      </c>
      <c r="G272">
        <v>0.16</v>
      </c>
    </row>
    <row r="273" spans="1:7" hidden="1">
      <c r="A273" t="s">
        <v>3790</v>
      </c>
      <c r="B273">
        <v>63</v>
      </c>
      <c r="C273">
        <v>99102</v>
      </c>
      <c r="D273">
        <v>214</v>
      </c>
      <c r="E273">
        <v>-5240</v>
      </c>
      <c r="F273">
        <v>0.75</v>
      </c>
      <c r="G273">
        <v>0.12</v>
      </c>
    </row>
    <row r="274" spans="1:7" hidden="1">
      <c r="A274" t="s">
        <v>3790</v>
      </c>
      <c r="B274">
        <v>63</v>
      </c>
      <c r="C274">
        <v>99103</v>
      </c>
      <c r="D274">
        <v>233</v>
      </c>
      <c r="E274">
        <v>-7474</v>
      </c>
      <c r="F274">
        <v>0.67</v>
      </c>
      <c r="G274">
        <v>0.03</v>
      </c>
    </row>
    <row r="275" spans="1:7" hidden="1">
      <c r="A275" t="s">
        <v>3790</v>
      </c>
      <c r="B275">
        <v>64</v>
      </c>
      <c r="C275">
        <v>99100</v>
      </c>
      <c r="D275">
        <v>125</v>
      </c>
      <c r="E275">
        <v>-2306</v>
      </c>
      <c r="F275">
        <v>0.81</v>
      </c>
      <c r="G275">
        <v>0.11</v>
      </c>
    </row>
    <row r="276" spans="1:7" hidden="1">
      <c r="A276" t="s">
        <v>3790</v>
      </c>
      <c r="B276">
        <v>64</v>
      </c>
      <c r="C276">
        <v>97100</v>
      </c>
      <c r="D276">
        <v>113</v>
      </c>
      <c r="E276">
        <v>-3084</v>
      </c>
      <c r="F276">
        <v>0.72</v>
      </c>
      <c r="G276">
        <v>0.11</v>
      </c>
    </row>
    <row r="277" spans="1:7" hidden="1">
      <c r="A277" t="s">
        <v>3790</v>
      </c>
      <c r="B277">
        <v>64</v>
      </c>
      <c r="C277">
        <v>97103</v>
      </c>
      <c r="D277">
        <v>2073</v>
      </c>
      <c r="E277">
        <v>-58923</v>
      </c>
      <c r="F277">
        <v>0.71</v>
      </c>
      <c r="G277">
        <v>0.03</v>
      </c>
    </row>
    <row r="278" spans="1:7" hidden="1">
      <c r="A278" t="s">
        <v>3790</v>
      </c>
      <c r="B278">
        <v>64</v>
      </c>
      <c r="C278">
        <v>99102</v>
      </c>
      <c r="D278">
        <v>198</v>
      </c>
      <c r="E278">
        <v>-6828</v>
      </c>
      <c r="F278">
        <v>0.65</v>
      </c>
      <c r="G278">
        <v>0.06</v>
      </c>
    </row>
    <row r="279" spans="1:7" hidden="1">
      <c r="A279" t="s">
        <v>3790</v>
      </c>
      <c r="B279">
        <v>64</v>
      </c>
      <c r="C279">
        <v>97080</v>
      </c>
      <c r="D279">
        <v>50</v>
      </c>
      <c r="E279">
        <v>-1730</v>
      </c>
      <c r="F279">
        <v>0.65</v>
      </c>
      <c r="G279">
        <v>0.11</v>
      </c>
    </row>
    <row r="280" spans="1:7" hidden="1">
      <c r="A280" t="s">
        <v>3790</v>
      </c>
      <c r="B280">
        <v>64</v>
      </c>
      <c r="C280">
        <v>99103</v>
      </c>
      <c r="D280">
        <v>259</v>
      </c>
      <c r="E280">
        <v>-10582</v>
      </c>
      <c r="F280">
        <v>0.59</v>
      </c>
      <c r="G280">
        <v>0.01</v>
      </c>
    </row>
    <row r="281" spans="1:7" hidden="1">
      <c r="A281" t="s">
        <v>3790</v>
      </c>
      <c r="B281">
        <v>64</v>
      </c>
      <c r="C281">
        <v>99080</v>
      </c>
      <c r="D281">
        <v>92</v>
      </c>
      <c r="E281">
        <v>-4294</v>
      </c>
      <c r="F281">
        <v>0.53</v>
      </c>
      <c r="G281">
        <v>7.0000000000000007E-2</v>
      </c>
    </row>
    <row r="282" spans="1:7" hidden="1">
      <c r="A282" t="s">
        <v>3790</v>
      </c>
      <c r="B282">
        <v>64</v>
      </c>
      <c r="C282">
        <v>97102</v>
      </c>
      <c r="D282">
        <v>235</v>
      </c>
      <c r="E282">
        <v>-14078</v>
      </c>
      <c r="F282">
        <v>0.4</v>
      </c>
      <c r="G282">
        <v>0.06</v>
      </c>
    </row>
    <row r="283" spans="1:7" hidden="1">
      <c r="A283" t="s">
        <v>3790</v>
      </c>
      <c r="B283">
        <v>65</v>
      </c>
      <c r="C283">
        <v>97100</v>
      </c>
      <c r="D283">
        <v>79</v>
      </c>
      <c r="E283">
        <v>1316</v>
      </c>
      <c r="F283">
        <v>1.1599999999999999</v>
      </c>
      <c r="G283">
        <v>0.11</v>
      </c>
    </row>
    <row r="284" spans="1:7" hidden="1">
      <c r="A284" t="s">
        <v>3790</v>
      </c>
      <c r="B284">
        <v>65</v>
      </c>
      <c r="C284">
        <v>97080</v>
      </c>
      <c r="D284">
        <v>66</v>
      </c>
      <c r="E284">
        <v>536</v>
      </c>
      <c r="F284">
        <v>1.08</v>
      </c>
      <c r="G284">
        <v>0.1</v>
      </c>
    </row>
    <row r="285" spans="1:7" hidden="1">
      <c r="A285" t="s">
        <v>3790</v>
      </c>
      <c r="B285">
        <v>65</v>
      </c>
      <c r="C285">
        <v>99102</v>
      </c>
      <c r="D285">
        <v>174</v>
      </c>
      <c r="E285">
        <v>-5166</v>
      </c>
      <c r="F285">
        <v>0.7</v>
      </c>
      <c r="G285">
        <v>7.0000000000000007E-2</v>
      </c>
    </row>
    <row r="286" spans="1:7" hidden="1">
      <c r="A286" t="s">
        <v>3790</v>
      </c>
      <c r="B286">
        <v>65</v>
      </c>
      <c r="C286">
        <v>99080</v>
      </c>
      <c r="D286">
        <v>81</v>
      </c>
      <c r="E286">
        <v>-3412</v>
      </c>
      <c r="F286">
        <v>0.56999999999999995</v>
      </c>
      <c r="G286">
        <v>0.06</v>
      </c>
    </row>
    <row r="287" spans="1:7" hidden="1">
      <c r="A287" t="s">
        <v>3790</v>
      </c>
      <c r="B287">
        <v>65</v>
      </c>
      <c r="C287">
        <v>99100</v>
      </c>
      <c r="D287">
        <v>75</v>
      </c>
      <c r="E287">
        <v>-3433</v>
      </c>
      <c r="F287">
        <v>0.54</v>
      </c>
      <c r="G287">
        <v>0.05</v>
      </c>
    </row>
    <row r="288" spans="1:7" hidden="1">
      <c r="A288" t="s">
        <v>3790</v>
      </c>
      <c r="B288">
        <v>65</v>
      </c>
      <c r="C288">
        <v>97103</v>
      </c>
      <c r="D288">
        <v>2321</v>
      </c>
      <c r="E288">
        <v>-108588</v>
      </c>
      <c r="F288">
        <v>0.53</v>
      </c>
      <c r="G288">
        <v>0.01</v>
      </c>
    </row>
    <row r="289" spans="1:7" hidden="1">
      <c r="A289" t="s">
        <v>3790</v>
      </c>
      <c r="B289">
        <v>65</v>
      </c>
      <c r="C289">
        <v>97102</v>
      </c>
      <c r="D289">
        <v>188</v>
      </c>
      <c r="E289">
        <v>-13232</v>
      </c>
      <c r="F289">
        <v>0.28999999999999998</v>
      </c>
      <c r="G289">
        <v>0.04</v>
      </c>
    </row>
    <row r="290" spans="1:7" hidden="1">
      <c r="A290" t="s">
        <v>3790</v>
      </c>
      <c r="B290">
        <v>65</v>
      </c>
      <c r="C290">
        <v>99103</v>
      </c>
      <c r="D290">
        <v>96</v>
      </c>
      <c r="E290">
        <v>-7050</v>
      </c>
      <c r="F290">
        <v>0.26</v>
      </c>
      <c r="G290">
        <v>0.01</v>
      </c>
    </row>
    <row r="291" spans="1:7" hidden="1">
      <c r="A291" t="s">
        <v>3762</v>
      </c>
      <c r="B291">
        <v>12</v>
      </c>
      <c r="C291">
        <v>99080</v>
      </c>
      <c r="D291">
        <v>45280</v>
      </c>
      <c r="E291">
        <v>-619059</v>
      </c>
      <c r="F291">
        <v>0.86</v>
      </c>
      <c r="G291">
        <v>0.26</v>
      </c>
    </row>
    <row r="292" spans="1:7" hidden="1">
      <c r="A292" t="s">
        <v>3762</v>
      </c>
      <c r="B292">
        <v>12</v>
      </c>
      <c r="C292">
        <v>97080</v>
      </c>
      <c r="D292">
        <v>53837</v>
      </c>
      <c r="E292">
        <v>-804847</v>
      </c>
      <c r="F292">
        <v>0.85</v>
      </c>
      <c r="G292">
        <v>0.25</v>
      </c>
    </row>
    <row r="293" spans="1:7" hidden="1">
      <c r="A293" t="s">
        <v>3762</v>
      </c>
      <c r="B293">
        <v>12</v>
      </c>
      <c r="C293">
        <v>99100</v>
      </c>
      <c r="D293">
        <v>44764</v>
      </c>
      <c r="E293">
        <v>-704266</v>
      </c>
      <c r="F293">
        <v>0.84</v>
      </c>
      <c r="G293">
        <v>0.27</v>
      </c>
    </row>
    <row r="294" spans="1:7" hidden="1">
      <c r="A294" t="s">
        <v>3762</v>
      </c>
      <c r="B294">
        <v>12</v>
      </c>
      <c r="C294">
        <v>99102</v>
      </c>
      <c r="D294">
        <v>53316</v>
      </c>
      <c r="E294">
        <v>-843844</v>
      </c>
      <c r="F294">
        <v>0.84</v>
      </c>
      <c r="G294">
        <v>0.26</v>
      </c>
    </row>
    <row r="295" spans="1:7" hidden="1">
      <c r="A295" t="s">
        <v>3762</v>
      </c>
      <c r="B295">
        <v>12</v>
      </c>
      <c r="C295">
        <v>97100</v>
      </c>
      <c r="D295">
        <v>47668</v>
      </c>
      <c r="E295">
        <v>-729086</v>
      </c>
      <c r="F295">
        <v>0.84</v>
      </c>
      <c r="G295">
        <v>0.28000000000000003</v>
      </c>
    </row>
    <row r="296" spans="1:7" hidden="1">
      <c r="A296" t="s">
        <v>3762</v>
      </c>
      <c r="B296">
        <v>12</v>
      </c>
      <c r="C296">
        <v>97102</v>
      </c>
      <c r="D296">
        <v>54179</v>
      </c>
      <c r="E296">
        <v>-879300</v>
      </c>
      <c r="F296">
        <v>0.83</v>
      </c>
      <c r="G296">
        <v>0.26</v>
      </c>
    </row>
    <row r="297" spans="1:7" hidden="1">
      <c r="A297" t="s">
        <v>3762</v>
      </c>
      <c r="B297">
        <v>12</v>
      </c>
      <c r="C297">
        <v>97103</v>
      </c>
      <c r="D297">
        <v>41274</v>
      </c>
      <c r="E297">
        <v>-701914</v>
      </c>
      <c r="F297">
        <v>0.82</v>
      </c>
      <c r="G297">
        <v>0.25</v>
      </c>
    </row>
    <row r="298" spans="1:7" hidden="1">
      <c r="A298" t="s">
        <v>3762</v>
      </c>
      <c r="B298">
        <v>12</v>
      </c>
      <c r="C298">
        <v>99103</v>
      </c>
      <c r="D298">
        <v>31399</v>
      </c>
      <c r="E298">
        <v>-580584</v>
      </c>
      <c r="F298">
        <v>0.81</v>
      </c>
      <c r="G298">
        <v>0.22</v>
      </c>
    </row>
    <row r="299" spans="1:7" hidden="1">
      <c r="A299" t="s">
        <v>3762</v>
      </c>
      <c r="B299">
        <v>13</v>
      </c>
      <c r="C299">
        <v>97080</v>
      </c>
      <c r="D299">
        <v>28247</v>
      </c>
      <c r="E299">
        <v>-451473</v>
      </c>
      <c r="F299">
        <v>0.84</v>
      </c>
      <c r="G299">
        <v>0.21</v>
      </c>
    </row>
    <row r="300" spans="1:7" hidden="1">
      <c r="A300" t="s">
        <v>3762</v>
      </c>
      <c r="B300">
        <v>13</v>
      </c>
      <c r="C300">
        <v>99080</v>
      </c>
      <c r="D300">
        <v>27617</v>
      </c>
      <c r="E300">
        <v>-462627</v>
      </c>
      <c r="F300">
        <v>0.83</v>
      </c>
      <c r="G300">
        <v>0.21</v>
      </c>
    </row>
    <row r="301" spans="1:7" hidden="1">
      <c r="A301" t="s">
        <v>3762</v>
      </c>
      <c r="B301">
        <v>13</v>
      </c>
      <c r="C301">
        <v>99100</v>
      </c>
      <c r="D301">
        <v>27155</v>
      </c>
      <c r="E301">
        <v>-473953</v>
      </c>
      <c r="F301">
        <v>0.82</v>
      </c>
      <c r="G301">
        <v>0.23</v>
      </c>
    </row>
    <row r="302" spans="1:7" hidden="1">
      <c r="A302" t="s">
        <v>3762</v>
      </c>
      <c r="B302">
        <v>13</v>
      </c>
      <c r="C302">
        <v>97103</v>
      </c>
      <c r="D302">
        <v>22591</v>
      </c>
      <c r="E302">
        <v>-402411</v>
      </c>
      <c r="F302">
        <v>0.82</v>
      </c>
      <c r="G302">
        <v>0.21</v>
      </c>
    </row>
    <row r="303" spans="1:7" hidden="1">
      <c r="A303" t="s">
        <v>3762</v>
      </c>
      <c r="B303">
        <v>13</v>
      </c>
      <c r="C303">
        <v>99102</v>
      </c>
      <c r="D303">
        <v>31852</v>
      </c>
      <c r="E303">
        <v>-575617</v>
      </c>
      <c r="F303">
        <v>0.81</v>
      </c>
      <c r="G303">
        <v>0.22</v>
      </c>
    </row>
    <row r="304" spans="1:7" hidden="1">
      <c r="A304" t="s">
        <v>3762</v>
      </c>
      <c r="B304">
        <v>13</v>
      </c>
      <c r="C304">
        <v>97100</v>
      </c>
      <c r="D304">
        <v>26666</v>
      </c>
      <c r="E304">
        <v>-499782</v>
      </c>
      <c r="F304">
        <v>0.81</v>
      </c>
      <c r="G304">
        <v>0.23</v>
      </c>
    </row>
    <row r="305" spans="1:12" hidden="1">
      <c r="A305" t="s">
        <v>3762</v>
      </c>
      <c r="B305">
        <v>13</v>
      </c>
      <c r="C305">
        <v>97102</v>
      </c>
      <c r="D305">
        <v>30720</v>
      </c>
      <c r="E305">
        <v>-583793</v>
      </c>
      <c r="F305">
        <v>0.8</v>
      </c>
      <c r="G305">
        <v>0.23</v>
      </c>
    </row>
    <row r="306" spans="1:12" hidden="1">
      <c r="A306" t="s">
        <v>3762</v>
      </c>
      <c r="B306">
        <v>13</v>
      </c>
      <c r="C306">
        <v>99103</v>
      </c>
      <c r="D306">
        <v>22019</v>
      </c>
      <c r="E306">
        <v>-502854</v>
      </c>
      <c r="F306">
        <v>0.77</v>
      </c>
      <c r="G306">
        <v>0.17</v>
      </c>
    </row>
    <row r="307" spans="1:12" hidden="1">
      <c r="A307" t="s">
        <v>3762</v>
      </c>
      <c r="B307">
        <v>14</v>
      </c>
      <c r="C307">
        <v>97080</v>
      </c>
      <c r="D307">
        <v>16974</v>
      </c>
      <c r="E307">
        <v>-267837</v>
      </c>
      <c r="F307">
        <v>0.84</v>
      </c>
      <c r="G307">
        <v>0.18</v>
      </c>
    </row>
    <row r="308" spans="1:12" hidden="1">
      <c r="A308" t="s">
        <v>3762</v>
      </c>
      <c r="B308">
        <v>14</v>
      </c>
      <c r="C308">
        <v>99080</v>
      </c>
      <c r="D308">
        <v>18081</v>
      </c>
      <c r="E308">
        <v>-321685</v>
      </c>
      <c r="F308">
        <v>0.82</v>
      </c>
      <c r="G308">
        <v>0.18</v>
      </c>
    </row>
    <row r="309" spans="1:12" hidden="1">
      <c r="A309" t="s">
        <v>3762</v>
      </c>
      <c r="B309">
        <v>14</v>
      </c>
      <c r="C309">
        <v>99100</v>
      </c>
      <c r="D309">
        <v>17544</v>
      </c>
      <c r="E309">
        <v>-317022</v>
      </c>
      <c r="F309">
        <v>0.81</v>
      </c>
      <c r="G309">
        <v>0.19</v>
      </c>
    </row>
    <row r="310" spans="1:12" hidden="1">
      <c r="A310" t="s">
        <v>3762</v>
      </c>
      <c r="B310">
        <v>14</v>
      </c>
      <c r="C310">
        <v>97103</v>
      </c>
      <c r="D310">
        <v>13629</v>
      </c>
      <c r="E310">
        <v>-268162</v>
      </c>
      <c r="F310">
        <v>0.8</v>
      </c>
      <c r="G310">
        <v>0.17</v>
      </c>
      <c r="J310" t="s">
        <v>4173</v>
      </c>
      <c r="K310" t="s">
        <v>4179</v>
      </c>
      <c r="L310">
        <v>1000</v>
      </c>
    </row>
    <row r="311" spans="1:12" hidden="1">
      <c r="A311" t="s">
        <v>3762</v>
      </c>
      <c r="B311">
        <v>14</v>
      </c>
      <c r="C311">
        <v>97100</v>
      </c>
      <c r="D311">
        <v>17143</v>
      </c>
      <c r="E311">
        <v>-352616</v>
      </c>
      <c r="F311">
        <v>0.79</v>
      </c>
      <c r="G311">
        <v>0.2</v>
      </c>
      <c r="J311" t="s">
        <v>4174</v>
      </c>
      <c r="K311" t="s">
        <v>4180</v>
      </c>
      <c r="L311">
        <v>5000</v>
      </c>
    </row>
    <row r="312" spans="1:12" hidden="1">
      <c r="A312" t="s">
        <v>3762</v>
      </c>
      <c r="B312">
        <v>14</v>
      </c>
      <c r="C312">
        <v>99102</v>
      </c>
      <c r="D312">
        <v>17864</v>
      </c>
      <c r="E312">
        <v>-357350</v>
      </c>
      <c r="F312">
        <v>0.79</v>
      </c>
      <c r="G312">
        <v>0.19</v>
      </c>
      <c r="J312" t="s">
        <v>4175</v>
      </c>
      <c r="K312" s="164" t="s">
        <v>4178</v>
      </c>
      <c r="L312">
        <v>5000</v>
      </c>
    </row>
    <row r="313" spans="1:12" hidden="1">
      <c r="A313" t="s">
        <v>3762</v>
      </c>
      <c r="B313">
        <v>14</v>
      </c>
      <c r="C313">
        <v>97102</v>
      </c>
      <c r="D313">
        <v>16934</v>
      </c>
      <c r="E313">
        <v>-382570</v>
      </c>
      <c r="F313">
        <v>0.77</v>
      </c>
      <c r="G313">
        <v>0.2</v>
      </c>
      <c r="J313" t="s">
        <v>4176</v>
      </c>
      <c r="K313" s="164" t="s">
        <v>4181</v>
      </c>
      <c r="L313">
        <v>10000</v>
      </c>
    </row>
    <row r="314" spans="1:12" hidden="1">
      <c r="A314" t="s">
        <v>3762</v>
      </c>
      <c r="B314">
        <v>14</v>
      </c>
      <c r="C314">
        <v>99103</v>
      </c>
      <c r="D314">
        <v>16810</v>
      </c>
      <c r="E314">
        <v>-413838</v>
      </c>
      <c r="F314">
        <v>0.75</v>
      </c>
      <c r="G314">
        <v>0.12</v>
      </c>
      <c r="J314" t="s">
        <v>4177</v>
      </c>
      <c r="K314" t="s">
        <v>4182</v>
      </c>
      <c r="L314" t="s">
        <v>4183</v>
      </c>
    </row>
    <row r="315" spans="1:12" hidden="1">
      <c r="A315" t="s">
        <v>3762</v>
      </c>
      <c r="B315">
        <v>15</v>
      </c>
      <c r="C315">
        <v>97103</v>
      </c>
      <c r="D315">
        <v>6655</v>
      </c>
      <c r="E315">
        <v>-64774</v>
      </c>
      <c r="F315">
        <v>0.9</v>
      </c>
      <c r="G315">
        <v>0.11</v>
      </c>
    </row>
    <row r="316" spans="1:12" hidden="1">
      <c r="A316" t="s">
        <v>3762</v>
      </c>
      <c r="B316">
        <v>15</v>
      </c>
      <c r="C316">
        <v>99100</v>
      </c>
      <c r="D316">
        <v>8079</v>
      </c>
      <c r="E316">
        <v>-80435</v>
      </c>
      <c r="F316">
        <v>0.9</v>
      </c>
      <c r="G316">
        <v>0.14000000000000001</v>
      </c>
    </row>
    <row r="317" spans="1:12" hidden="1">
      <c r="A317" t="s">
        <v>3762</v>
      </c>
      <c r="B317">
        <v>15</v>
      </c>
      <c r="C317">
        <v>97100</v>
      </c>
      <c r="D317">
        <v>7662</v>
      </c>
      <c r="E317">
        <v>-94918</v>
      </c>
      <c r="F317">
        <v>0.87</v>
      </c>
      <c r="G317">
        <v>0.14000000000000001</v>
      </c>
    </row>
    <row r="318" spans="1:12" hidden="1">
      <c r="A318" t="s">
        <v>3762</v>
      </c>
      <c r="B318">
        <v>15</v>
      </c>
      <c r="C318">
        <v>97080</v>
      </c>
      <c r="D318">
        <v>6827</v>
      </c>
      <c r="E318">
        <v>-85295</v>
      </c>
      <c r="F318">
        <v>0.87</v>
      </c>
      <c r="G318">
        <v>0.13</v>
      </c>
    </row>
    <row r="319" spans="1:12" hidden="1">
      <c r="A319" t="s">
        <v>3762</v>
      </c>
      <c r="B319">
        <v>15</v>
      </c>
      <c r="C319">
        <v>99102</v>
      </c>
      <c r="D319">
        <v>6498</v>
      </c>
      <c r="E319">
        <v>-99149</v>
      </c>
      <c r="F319">
        <v>0.84</v>
      </c>
      <c r="G319">
        <v>0.13</v>
      </c>
    </row>
    <row r="320" spans="1:12" hidden="1">
      <c r="A320" t="s">
        <v>3762</v>
      </c>
      <c r="B320">
        <v>15</v>
      </c>
      <c r="C320">
        <v>99080</v>
      </c>
      <c r="D320">
        <v>8372</v>
      </c>
      <c r="E320">
        <v>-129148</v>
      </c>
      <c r="F320">
        <v>0.84</v>
      </c>
      <c r="G320">
        <v>0.12</v>
      </c>
    </row>
    <row r="321" spans="1:7" hidden="1">
      <c r="A321" t="s">
        <v>3762</v>
      </c>
      <c r="B321">
        <v>15</v>
      </c>
      <c r="C321">
        <v>97102</v>
      </c>
      <c r="D321">
        <v>6097</v>
      </c>
      <c r="E321">
        <v>-104611</v>
      </c>
      <c r="F321">
        <v>0.82</v>
      </c>
      <c r="G321">
        <v>0.15</v>
      </c>
    </row>
    <row r="322" spans="1:7" hidden="1">
      <c r="A322" t="s">
        <v>3762</v>
      </c>
      <c r="B322">
        <v>15</v>
      </c>
      <c r="C322">
        <v>99103</v>
      </c>
      <c r="D322">
        <v>8083</v>
      </c>
      <c r="E322">
        <v>-185930</v>
      </c>
      <c r="F322">
        <v>0.76</v>
      </c>
      <c r="G322">
        <v>7.0000000000000007E-2</v>
      </c>
    </row>
    <row r="323" spans="1:7" hidden="1">
      <c r="A323" t="s">
        <v>3762</v>
      </c>
      <c r="B323">
        <v>16</v>
      </c>
      <c r="C323">
        <v>99102</v>
      </c>
      <c r="D323">
        <v>3751</v>
      </c>
      <c r="E323">
        <v>-3642</v>
      </c>
      <c r="F323">
        <v>0.99</v>
      </c>
      <c r="G323">
        <v>0.12</v>
      </c>
    </row>
    <row r="324" spans="1:7" hidden="1">
      <c r="A324" t="s">
        <v>3762</v>
      </c>
      <c r="B324">
        <v>16</v>
      </c>
      <c r="C324">
        <v>97102</v>
      </c>
      <c r="D324">
        <v>3460</v>
      </c>
      <c r="E324">
        <v>-14389</v>
      </c>
      <c r="F324">
        <v>0.95</v>
      </c>
      <c r="G324">
        <v>0.13</v>
      </c>
    </row>
    <row r="325" spans="1:7" hidden="1">
      <c r="A325" t="s">
        <v>3762</v>
      </c>
      <c r="B325">
        <v>16</v>
      </c>
      <c r="C325">
        <v>99100</v>
      </c>
      <c r="D325">
        <v>5405</v>
      </c>
      <c r="E325">
        <v>-27394</v>
      </c>
      <c r="F325">
        <v>0.94</v>
      </c>
      <c r="G325">
        <v>0.12</v>
      </c>
    </row>
    <row r="326" spans="1:7" hidden="1">
      <c r="A326" t="s">
        <v>3762</v>
      </c>
      <c r="B326">
        <v>16</v>
      </c>
      <c r="C326">
        <v>97080</v>
      </c>
      <c r="D326">
        <v>4274</v>
      </c>
      <c r="E326">
        <v>-39642</v>
      </c>
      <c r="F326">
        <v>0.9</v>
      </c>
      <c r="G326">
        <v>0.11</v>
      </c>
    </row>
    <row r="327" spans="1:7" hidden="1">
      <c r="A327" t="s">
        <v>3762</v>
      </c>
      <c r="B327">
        <v>16</v>
      </c>
      <c r="C327">
        <v>99080</v>
      </c>
      <c r="D327">
        <v>5423</v>
      </c>
      <c r="E327">
        <v>-54792</v>
      </c>
      <c r="F327">
        <v>0.89</v>
      </c>
      <c r="G327">
        <v>0.1</v>
      </c>
    </row>
    <row r="328" spans="1:7" hidden="1">
      <c r="A328" t="s">
        <v>3762</v>
      </c>
      <c r="B328">
        <v>16</v>
      </c>
      <c r="C328">
        <v>97100</v>
      </c>
      <c r="D328">
        <v>5080</v>
      </c>
      <c r="E328">
        <v>-61237</v>
      </c>
      <c r="F328">
        <v>0.87</v>
      </c>
      <c r="G328">
        <v>0.12</v>
      </c>
    </row>
    <row r="329" spans="1:7" hidden="1">
      <c r="A329" t="s">
        <v>3762</v>
      </c>
      <c r="B329">
        <v>16</v>
      </c>
      <c r="C329">
        <v>97103</v>
      </c>
      <c r="D329">
        <v>4391</v>
      </c>
      <c r="E329">
        <v>-62694</v>
      </c>
      <c r="F329">
        <v>0.85</v>
      </c>
      <c r="G329">
        <v>0.08</v>
      </c>
    </row>
    <row r="330" spans="1:7" hidden="1">
      <c r="A330" t="s">
        <v>3762</v>
      </c>
      <c r="B330">
        <v>16</v>
      </c>
      <c r="C330">
        <v>99103</v>
      </c>
      <c r="D330">
        <v>6524</v>
      </c>
      <c r="E330">
        <v>-149860</v>
      </c>
      <c r="F330">
        <v>0.77</v>
      </c>
      <c r="G330">
        <v>0.04</v>
      </c>
    </row>
    <row r="331" spans="1:7" hidden="1">
      <c r="A331" t="s">
        <v>3762</v>
      </c>
      <c r="B331">
        <v>21</v>
      </c>
      <c r="C331">
        <v>97080</v>
      </c>
      <c r="D331">
        <v>3453</v>
      </c>
      <c r="E331">
        <v>34736</v>
      </c>
      <c r="F331">
        <v>1.1000000000000001</v>
      </c>
      <c r="G331">
        <v>0.17</v>
      </c>
    </row>
    <row r="332" spans="1:7" hidden="1">
      <c r="A332" t="s">
        <v>3762</v>
      </c>
      <c r="B332">
        <v>21</v>
      </c>
      <c r="C332">
        <v>99080</v>
      </c>
      <c r="D332">
        <v>4374</v>
      </c>
      <c r="E332">
        <v>10797</v>
      </c>
      <c r="F332">
        <v>1.02</v>
      </c>
      <c r="G332">
        <v>0.15</v>
      </c>
    </row>
    <row r="333" spans="1:7" hidden="1">
      <c r="A333" t="s">
        <v>3762</v>
      </c>
      <c r="B333">
        <v>21</v>
      </c>
      <c r="C333">
        <v>99100</v>
      </c>
      <c r="D333">
        <v>4217</v>
      </c>
      <c r="E333">
        <v>-8324</v>
      </c>
      <c r="F333">
        <v>0.98</v>
      </c>
      <c r="G333">
        <v>0.16</v>
      </c>
    </row>
    <row r="334" spans="1:7" hidden="1">
      <c r="A334" t="s">
        <v>3762</v>
      </c>
      <c r="B334">
        <v>21</v>
      </c>
      <c r="C334">
        <v>99102</v>
      </c>
      <c r="D334">
        <v>10284</v>
      </c>
      <c r="E334">
        <v>-30107</v>
      </c>
      <c r="F334">
        <v>0.97</v>
      </c>
      <c r="G334">
        <v>0.15</v>
      </c>
    </row>
    <row r="335" spans="1:7" hidden="1">
      <c r="A335" t="s">
        <v>3762</v>
      </c>
      <c r="B335">
        <v>21</v>
      </c>
      <c r="C335">
        <v>97102</v>
      </c>
      <c r="D335">
        <v>9651</v>
      </c>
      <c r="E335">
        <v>-19442</v>
      </c>
      <c r="F335">
        <v>0.97</v>
      </c>
      <c r="G335">
        <v>0.16</v>
      </c>
    </row>
    <row r="336" spans="1:7" hidden="1">
      <c r="A336" t="s">
        <v>3762</v>
      </c>
      <c r="B336">
        <v>21</v>
      </c>
      <c r="C336">
        <v>97100</v>
      </c>
      <c r="D336">
        <v>3880</v>
      </c>
      <c r="E336">
        <v>-16612</v>
      </c>
      <c r="F336">
        <v>0.95</v>
      </c>
      <c r="G336">
        <v>0.17</v>
      </c>
    </row>
    <row r="337" spans="1:7" hidden="1">
      <c r="A337" t="s">
        <v>3762</v>
      </c>
      <c r="B337">
        <v>21</v>
      </c>
      <c r="C337">
        <v>97103</v>
      </c>
      <c r="D337">
        <v>7702</v>
      </c>
      <c r="E337">
        <v>-85838</v>
      </c>
      <c r="F337">
        <v>0.88</v>
      </c>
      <c r="G337">
        <v>0.12</v>
      </c>
    </row>
    <row r="338" spans="1:7" hidden="1">
      <c r="A338" t="s">
        <v>3762</v>
      </c>
      <c r="B338">
        <v>21</v>
      </c>
      <c r="C338">
        <v>99103</v>
      </c>
      <c r="D338">
        <v>9191</v>
      </c>
      <c r="E338">
        <v>-214103</v>
      </c>
      <c r="F338">
        <v>0.76</v>
      </c>
      <c r="G338">
        <v>7.0000000000000007E-2</v>
      </c>
    </row>
    <row r="339" spans="1:7" hidden="1">
      <c r="A339" t="s">
        <v>3762</v>
      </c>
      <c r="B339">
        <v>23</v>
      </c>
      <c r="C339">
        <v>97080</v>
      </c>
      <c r="D339">
        <v>1761</v>
      </c>
      <c r="E339">
        <v>-18852</v>
      </c>
      <c r="F339">
        <v>0.89</v>
      </c>
      <c r="G339">
        <v>0.11</v>
      </c>
    </row>
    <row r="340" spans="1:7" hidden="1">
      <c r="A340" t="s">
        <v>3762</v>
      </c>
      <c r="B340">
        <v>23</v>
      </c>
      <c r="C340">
        <v>99080</v>
      </c>
      <c r="D340">
        <v>2101</v>
      </c>
      <c r="E340">
        <v>-29060</v>
      </c>
      <c r="F340">
        <v>0.86</v>
      </c>
      <c r="G340">
        <v>0.09</v>
      </c>
    </row>
    <row r="341" spans="1:7" hidden="1">
      <c r="A341" t="s">
        <v>3762</v>
      </c>
      <c r="B341">
        <v>23</v>
      </c>
      <c r="C341">
        <v>99100</v>
      </c>
      <c r="D341">
        <v>2269</v>
      </c>
      <c r="E341">
        <v>-33511</v>
      </c>
      <c r="F341">
        <v>0.85</v>
      </c>
      <c r="G341">
        <v>0.11</v>
      </c>
    </row>
    <row r="342" spans="1:7" hidden="1">
      <c r="A342" t="s">
        <v>3762</v>
      </c>
      <c r="B342">
        <v>23</v>
      </c>
      <c r="C342">
        <v>97100</v>
      </c>
      <c r="D342">
        <v>2256</v>
      </c>
      <c r="E342">
        <v>-44277</v>
      </c>
      <c r="F342">
        <v>0.8</v>
      </c>
      <c r="G342">
        <v>0.11</v>
      </c>
    </row>
    <row r="343" spans="1:7" hidden="1">
      <c r="A343" t="s">
        <v>3762</v>
      </c>
      <c r="B343">
        <v>23</v>
      </c>
      <c r="C343">
        <v>97102</v>
      </c>
      <c r="D343">
        <v>3346</v>
      </c>
      <c r="E343">
        <v>-74726</v>
      </c>
      <c r="F343">
        <v>0.77</v>
      </c>
      <c r="G343">
        <v>0.11</v>
      </c>
    </row>
    <row r="344" spans="1:7" hidden="1">
      <c r="A344" t="s">
        <v>3762</v>
      </c>
      <c r="B344">
        <v>23</v>
      </c>
      <c r="C344">
        <v>99102</v>
      </c>
      <c r="D344">
        <v>3074</v>
      </c>
      <c r="E344">
        <v>-73684</v>
      </c>
      <c r="F344">
        <v>0.76</v>
      </c>
      <c r="G344">
        <v>0.1</v>
      </c>
    </row>
    <row r="345" spans="1:7" hidden="1">
      <c r="A345" t="s">
        <v>3762</v>
      </c>
      <c r="B345">
        <v>23</v>
      </c>
      <c r="C345">
        <v>99103</v>
      </c>
      <c r="D345">
        <v>4451</v>
      </c>
      <c r="E345">
        <v>-118169</v>
      </c>
      <c r="F345">
        <v>0.73</v>
      </c>
      <c r="G345">
        <v>0.04</v>
      </c>
    </row>
    <row r="346" spans="1:7" hidden="1">
      <c r="A346" t="s">
        <v>3762</v>
      </c>
      <c r="B346">
        <v>23</v>
      </c>
      <c r="C346">
        <v>97103</v>
      </c>
      <c r="D346">
        <v>3438</v>
      </c>
      <c r="E346">
        <v>-111115</v>
      </c>
      <c r="F346">
        <v>0.67</v>
      </c>
      <c r="G346">
        <v>0.06</v>
      </c>
    </row>
    <row r="347" spans="1:7" hidden="1">
      <c r="A347" t="s">
        <v>3762</v>
      </c>
      <c r="B347">
        <v>24</v>
      </c>
      <c r="C347">
        <v>99080</v>
      </c>
      <c r="D347">
        <v>1441</v>
      </c>
      <c r="E347">
        <v>-19696</v>
      </c>
      <c r="F347">
        <v>0.86</v>
      </c>
      <c r="G347">
        <v>0.09</v>
      </c>
    </row>
    <row r="348" spans="1:7" hidden="1">
      <c r="A348" t="s">
        <v>3762</v>
      </c>
      <c r="B348">
        <v>24</v>
      </c>
      <c r="C348">
        <v>97103</v>
      </c>
      <c r="D348">
        <v>2952</v>
      </c>
      <c r="E348">
        <v>-47162</v>
      </c>
      <c r="F348">
        <v>0.84</v>
      </c>
      <c r="G348">
        <v>0.05</v>
      </c>
    </row>
    <row r="349" spans="1:7" hidden="1">
      <c r="A349" t="s">
        <v>3762</v>
      </c>
      <c r="B349">
        <v>24</v>
      </c>
      <c r="C349">
        <v>97080</v>
      </c>
      <c r="D349">
        <v>1152</v>
      </c>
      <c r="E349">
        <v>-19268</v>
      </c>
      <c r="F349">
        <v>0.83</v>
      </c>
      <c r="G349">
        <v>0.1</v>
      </c>
    </row>
    <row r="350" spans="1:7" hidden="1">
      <c r="A350" t="s">
        <v>3762</v>
      </c>
      <c r="B350">
        <v>24</v>
      </c>
      <c r="C350">
        <v>97100</v>
      </c>
      <c r="D350">
        <v>1603</v>
      </c>
      <c r="E350">
        <v>-27984</v>
      </c>
      <c r="F350">
        <v>0.82</v>
      </c>
      <c r="G350">
        <v>0.11</v>
      </c>
    </row>
    <row r="351" spans="1:7" hidden="1">
      <c r="A351" t="s">
        <v>3762</v>
      </c>
      <c r="B351">
        <v>24</v>
      </c>
      <c r="C351">
        <v>99100</v>
      </c>
      <c r="D351">
        <v>1631</v>
      </c>
      <c r="E351">
        <v>-27844</v>
      </c>
      <c r="F351">
        <v>0.82</v>
      </c>
      <c r="G351">
        <v>0.1</v>
      </c>
    </row>
    <row r="352" spans="1:7" hidden="1">
      <c r="A352" t="s">
        <v>3762</v>
      </c>
      <c r="B352">
        <v>24</v>
      </c>
      <c r="C352">
        <v>97102</v>
      </c>
      <c r="D352">
        <v>2132</v>
      </c>
      <c r="E352">
        <v>-41957</v>
      </c>
      <c r="F352">
        <v>0.8</v>
      </c>
      <c r="G352">
        <v>0.1</v>
      </c>
    </row>
    <row r="353" spans="1:7" hidden="1">
      <c r="A353" t="s">
        <v>3762</v>
      </c>
      <c r="B353">
        <v>24</v>
      </c>
      <c r="C353">
        <v>99102</v>
      </c>
      <c r="D353">
        <v>1933</v>
      </c>
      <c r="E353">
        <v>-49606</v>
      </c>
      <c r="F353">
        <v>0.74</v>
      </c>
      <c r="G353">
        <v>0.09</v>
      </c>
    </row>
    <row r="354" spans="1:7" hidden="1">
      <c r="A354" t="s">
        <v>3762</v>
      </c>
      <c r="B354">
        <v>24</v>
      </c>
      <c r="C354">
        <v>99103</v>
      </c>
      <c r="D354">
        <v>3405</v>
      </c>
      <c r="E354">
        <v>-150098</v>
      </c>
      <c r="F354">
        <v>0.55000000000000004</v>
      </c>
      <c r="G354">
        <v>0.03</v>
      </c>
    </row>
    <row r="355" spans="1:7" hidden="1">
      <c r="A355" t="s">
        <v>3762</v>
      </c>
      <c r="B355">
        <v>25</v>
      </c>
      <c r="C355">
        <v>97100</v>
      </c>
      <c r="D355">
        <v>1206</v>
      </c>
      <c r="E355">
        <v>-9637</v>
      </c>
      <c r="F355">
        <v>0.92</v>
      </c>
      <c r="G355">
        <v>0.11</v>
      </c>
    </row>
    <row r="356" spans="1:7" hidden="1">
      <c r="A356" t="s">
        <v>3762</v>
      </c>
      <c r="B356">
        <v>25</v>
      </c>
      <c r="C356">
        <v>97103</v>
      </c>
      <c r="D356">
        <v>2044</v>
      </c>
      <c r="E356">
        <v>-25431</v>
      </c>
      <c r="F356">
        <v>0.87</v>
      </c>
      <c r="G356">
        <v>0.04</v>
      </c>
    </row>
    <row r="357" spans="1:7" hidden="1">
      <c r="A357" t="s">
        <v>3762</v>
      </c>
      <c r="B357">
        <v>25</v>
      </c>
      <c r="C357">
        <v>99103</v>
      </c>
      <c r="D357">
        <v>2694</v>
      </c>
      <c r="E357">
        <v>-48227</v>
      </c>
      <c r="F357">
        <v>0.82</v>
      </c>
      <c r="G357">
        <v>0.03</v>
      </c>
    </row>
    <row r="358" spans="1:7" hidden="1">
      <c r="A358" t="s">
        <v>3762</v>
      </c>
      <c r="B358">
        <v>25</v>
      </c>
      <c r="C358">
        <v>99100</v>
      </c>
      <c r="D358">
        <v>1224</v>
      </c>
      <c r="E358">
        <v>-27993</v>
      </c>
      <c r="F358">
        <v>0.77</v>
      </c>
      <c r="G358">
        <v>0.09</v>
      </c>
    </row>
    <row r="359" spans="1:7" hidden="1">
      <c r="A359" t="s">
        <v>3762</v>
      </c>
      <c r="B359">
        <v>25</v>
      </c>
      <c r="C359">
        <v>99080</v>
      </c>
      <c r="D359">
        <v>1131</v>
      </c>
      <c r="E359">
        <v>-26032</v>
      </c>
      <c r="F359">
        <v>0.76</v>
      </c>
      <c r="G359">
        <v>7.0000000000000007E-2</v>
      </c>
    </row>
    <row r="360" spans="1:7" hidden="1">
      <c r="A360" t="s">
        <v>3762</v>
      </c>
      <c r="B360">
        <v>25</v>
      </c>
      <c r="C360">
        <v>97080</v>
      </c>
      <c r="D360">
        <v>801</v>
      </c>
      <c r="E360">
        <v>-20065</v>
      </c>
      <c r="F360">
        <v>0.74</v>
      </c>
      <c r="G360">
        <v>0.08</v>
      </c>
    </row>
    <row r="361" spans="1:7" hidden="1">
      <c r="A361" t="s">
        <v>3762</v>
      </c>
      <c r="B361">
        <v>25</v>
      </c>
      <c r="C361">
        <v>97102</v>
      </c>
      <c r="D361">
        <v>1286</v>
      </c>
      <c r="E361">
        <v>-44338</v>
      </c>
      <c r="F361">
        <v>0.65</v>
      </c>
      <c r="G361">
        <v>0.08</v>
      </c>
    </row>
    <row r="362" spans="1:7" hidden="1">
      <c r="A362" t="s">
        <v>3762</v>
      </c>
      <c r="B362">
        <v>25</v>
      </c>
      <c r="C362">
        <v>99102</v>
      </c>
      <c r="D362">
        <v>1139</v>
      </c>
      <c r="E362">
        <v>-51939</v>
      </c>
      <c r="F362">
        <v>0.54</v>
      </c>
      <c r="G362">
        <v>0.06</v>
      </c>
    </row>
    <row r="363" spans="1:7" hidden="1">
      <c r="A363" t="s">
        <v>3762</v>
      </c>
      <c r="B363">
        <v>26</v>
      </c>
      <c r="C363">
        <v>97100</v>
      </c>
      <c r="D363">
        <v>962</v>
      </c>
      <c r="E363">
        <v>-12580</v>
      </c>
      <c r="F363">
        <v>0.86</v>
      </c>
      <c r="G363">
        <v>0.1</v>
      </c>
    </row>
    <row r="364" spans="1:7" hidden="1">
      <c r="A364" t="s">
        <v>3762</v>
      </c>
      <c r="B364">
        <v>26</v>
      </c>
      <c r="C364">
        <v>97080</v>
      </c>
      <c r="D364">
        <v>644</v>
      </c>
      <c r="E364">
        <v>-9929</v>
      </c>
      <c r="F364">
        <v>0.84</v>
      </c>
      <c r="G364">
        <v>0.09</v>
      </c>
    </row>
    <row r="365" spans="1:7" hidden="1">
      <c r="A365" t="s">
        <v>3762</v>
      </c>
      <c r="B365">
        <v>26</v>
      </c>
      <c r="C365">
        <v>99100</v>
      </c>
      <c r="D365">
        <v>1036</v>
      </c>
      <c r="E365">
        <v>-19773</v>
      </c>
      <c r="F365">
        <v>0.8</v>
      </c>
      <c r="G365">
        <v>0.09</v>
      </c>
    </row>
    <row r="366" spans="1:7" hidden="1">
      <c r="A366" t="s">
        <v>3762</v>
      </c>
      <c r="B366">
        <v>26</v>
      </c>
      <c r="C366">
        <v>97102</v>
      </c>
      <c r="D366">
        <v>953</v>
      </c>
      <c r="E366">
        <v>-23820</v>
      </c>
      <c r="F366">
        <v>0.75</v>
      </c>
      <c r="G366">
        <v>0.08</v>
      </c>
    </row>
    <row r="367" spans="1:7" hidden="1">
      <c r="A367" t="s">
        <v>3762</v>
      </c>
      <c r="B367">
        <v>26</v>
      </c>
      <c r="C367">
        <v>97103</v>
      </c>
      <c r="D367">
        <v>2185</v>
      </c>
      <c r="E367">
        <v>-61499</v>
      </c>
      <c r="F367">
        <v>0.71</v>
      </c>
      <c r="G367">
        <v>0.03</v>
      </c>
    </row>
    <row r="368" spans="1:7" hidden="1">
      <c r="A368" t="s">
        <v>3762</v>
      </c>
      <c r="B368">
        <v>26</v>
      </c>
      <c r="C368">
        <v>99103</v>
      </c>
      <c r="D368">
        <v>1625</v>
      </c>
      <c r="E368">
        <v>-50804</v>
      </c>
      <c r="F368">
        <v>0.68</v>
      </c>
      <c r="G368">
        <v>0.02</v>
      </c>
    </row>
    <row r="369" spans="1:7" hidden="1">
      <c r="A369" t="s">
        <v>3762</v>
      </c>
      <c r="B369">
        <v>26</v>
      </c>
      <c r="C369">
        <v>99080</v>
      </c>
      <c r="D369">
        <v>999</v>
      </c>
      <c r="E369">
        <v>-32880</v>
      </c>
      <c r="F369">
        <v>0.67</v>
      </c>
      <c r="G369">
        <v>7.0000000000000007E-2</v>
      </c>
    </row>
    <row r="370" spans="1:7" hidden="1">
      <c r="A370" t="s">
        <v>3762</v>
      </c>
      <c r="B370">
        <v>26</v>
      </c>
      <c r="C370">
        <v>99102</v>
      </c>
      <c r="D370">
        <v>785</v>
      </c>
      <c r="E370">
        <v>-33985</v>
      </c>
      <c r="F370">
        <v>0.56000000000000005</v>
      </c>
      <c r="G370">
        <v>0.05</v>
      </c>
    </row>
    <row r="371" spans="1:7" hidden="1">
      <c r="A371" t="s">
        <v>3762</v>
      </c>
      <c r="B371">
        <v>31</v>
      </c>
      <c r="C371">
        <v>99103</v>
      </c>
      <c r="D371">
        <v>6062</v>
      </c>
      <c r="E371">
        <v>-114137</v>
      </c>
      <c r="F371">
        <v>0.81</v>
      </c>
      <c r="G371">
        <v>0.06</v>
      </c>
    </row>
    <row r="372" spans="1:7" hidden="1">
      <c r="A372" t="s">
        <v>3762</v>
      </c>
      <c r="B372">
        <v>31</v>
      </c>
      <c r="C372">
        <v>99102</v>
      </c>
      <c r="D372">
        <v>4991</v>
      </c>
      <c r="E372">
        <v>-92704</v>
      </c>
      <c r="F372">
        <v>0.81</v>
      </c>
      <c r="G372">
        <v>0.12</v>
      </c>
    </row>
    <row r="373" spans="1:7" hidden="1">
      <c r="A373" t="s">
        <v>3762</v>
      </c>
      <c r="B373">
        <v>31</v>
      </c>
      <c r="C373">
        <v>97080</v>
      </c>
      <c r="D373">
        <v>1724</v>
      </c>
      <c r="E373">
        <v>-34002</v>
      </c>
      <c r="F373">
        <v>0.8</v>
      </c>
      <c r="G373">
        <v>0.11</v>
      </c>
    </row>
    <row r="374" spans="1:7" hidden="1">
      <c r="A374" t="s">
        <v>3762</v>
      </c>
      <c r="B374">
        <v>31</v>
      </c>
      <c r="C374">
        <v>97103</v>
      </c>
      <c r="D374">
        <v>5336</v>
      </c>
      <c r="E374">
        <v>-106122</v>
      </c>
      <c r="F374">
        <v>0.8</v>
      </c>
      <c r="G374">
        <v>0.09</v>
      </c>
    </row>
    <row r="375" spans="1:7" hidden="1">
      <c r="A375" t="s">
        <v>3762</v>
      </c>
      <c r="B375">
        <v>31</v>
      </c>
      <c r="C375">
        <v>99080</v>
      </c>
      <c r="D375">
        <v>2476</v>
      </c>
      <c r="E375">
        <v>-49722</v>
      </c>
      <c r="F375">
        <v>0.79</v>
      </c>
      <c r="G375">
        <v>0.11</v>
      </c>
    </row>
    <row r="376" spans="1:7" hidden="1">
      <c r="A376" t="s">
        <v>3762</v>
      </c>
      <c r="B376">
        <v>31</v>
      </c>
      <c r="C376">
        <v>97100</v>
      </c>
      <c r="D376">
        <v>1949</v>
      </c>
      <c r="E376">
        <v>-42315</v>
      </c>
      <c r="F376">
        <v>0.78</v>
      </c>
      <c r="G376">
        <v>0.13</v>
      </c>
    </row>
    <row r="377" spans="1:7" hidden="1">
      <c r="A377" t="s">
        <v>3762</v>
      </c>
      <c r="B377">
        <v>31</v>
      </c>
      <c r="C377">
        <v>97102</v>
      </c>
      <c r="D377">
        <v>4441</v>
      </c>
      <c r="E377">
        <v>-100698</v>
      </c>
      <c r="F377">
        <v>0.77</v>
      </c>
      <c r="G377">
        <v>0.12</v>
      </c>
    </row>
    <row r="378" spans="1:7" hidden="1">
      <c r="A378" t="s">
        <v>3762</v>
      </c>
      <c r="B378">
        <v>31</v>
      </c>
      <c r="C378">
        <v>99100</v>
      </c>
      <c r="D378">
        <v>2261</v>
      </c>
      <c r="E378">
        <v>-57366</v>
      </c>
      <c r="F378">
        <v>0.74</v>
      </c>
      <c r="G378">
        <v>0.12</v>
      </c>
    </row>
    <row r="379" spans="1:7" hidden="1">
      <c r="A379" t="s">
        <v>3762</v>
      </c>
      <c r="B379">
        <v>32</v>
      </c>
      <c r="C379">
        <v>99102</v>
      </c>
      <c r="D379">
        <v>2097</v>
      </c>
      <c r="E379">
        <v>16545</v>
      </c>
      <c r="F379">
        <v>1.07</v>
      </c>
      <c r="G379">
        <v>0.09</v>
      </c>
    </row>
    <row r="380" spans="1:7" hidden="1">
      <c r="A380" t="s">
        <v>3762</v>
      </c>
      <c r="B380">
        <v>32</v>
      </c>
      <c r="C380">
        <v>97100</v>
      </c>
      <c r="D380">
        <v>1259</v>
      </c>
      <c r="E380">
        <v>4154</v>
      </c>
      <c r="F380">
        <v>1.03</v>
      </c>
      <c r="G380">
        <v>0.1</v>
      </c>
    </row>
    <row r="381" spans="1:7" hidden="1">
      <c r="A381" t="s">
        <v>3762</v>
      </c>
      <c r="B381">
        <v>32</v>
      </c>
      <c r="C381">
        <v>99080</v>
      </c>
      <c r="D381">
        <v>1208</v>
      </c>
      <c r="E381">
        <v>463</v>
      </c>
      <c r="F381">
        <v>1</v>
      </c>
      <c r="G381">
        <v>7.0000000000000007E-2</v>
      </c>
    </row>
    <row r="382" spans="1:7" hidden="1">
      <c r="A382" t="s">
        <v>3762</v>
      </c>
      <c r="B382">
        <v>32</v>
      </c>
      <c r="C382">
        <v>97102</v>
      </c>
      <c r="D382">
        <v>2171</v>
      </c>
      <c r="E382">
        <v>-18227</v>
      </c>
      <c r="F382">
        <v>0.91</v>
      </c>
      <c r="G382">
        <v>0.08</v>
      </c>
    </row>
    <row r="383" spans="1:7" hidden="1">
      <c r="A383" t="s">
        <v>3762</v>
      </c>
      <c r="B383">
        <v>32</v>
      </c>
      <c r="C383">
        <v>97080</v>
      </c>
      <c r="D383">
        <v>1106</v>
      </c>
      <c r="E383">
        <v>-13189</v>
      </c>
      <c r="F383">
        <v>0.88</v>
      </c>
      <c r="G383">
        <v>7.0000000000000007E-2</v>
      </c>
    </row>
    <row r="384" spans="1:7" hidden="1">
      <c r="A384" t="s">
        <v>3762</v>
      </c>
      <c r="B384">
        <v>32</v>
      </c>
      <c r="C384">
        <v>99100</v>
      </c>
      <c r="D384">
        <v>1363</v>
      </c>
      <c r="E384">
        <v>-17235</v>
      </c>
      <c r="F384">
        <v>0.87</v>
      </c>
      <c r="G384">
        <v>0.08</v>
      </c>
    </row>
    <row r="385" spans="1:7" hidden="1">
      <c r="A385" t="s">
        <v>3762</v>
      </c>
      <c r="B385">
        <v>32</v>
      </c>
      <c r="C385">
        <v>99103</v>
      </c>
      <c r="D385">
        <v>4287</v>
      </c>
      <c r="E385">
        <v>-72943</v>
      </c>
      <c r="F385">
        <v>0.82</v>
      </c>
      <c r="G385">
        <v>0.04</v>
      </c>
    </row>
    <row r="386" spans="1:7" hidden="1">
      <c r="A386" t="s">
        <v>3762</v>
      </c>
      <c r="B386">
        <v>32</v>
      </c>
      <c r="C386">
        <v>97103</v>
      </c>
      <c r="D386">
        <v>2697</v>
      </c>
      <c r="E386">
        <v>-52025</v>
      </c>
      <c r="F386">
        <v>0.8</v>
      </c>
      <c r="G386">
        <v>0.05</v>
      </c>
    </row>
    <row r="387" spans="1:7" hidden="1">
      <c r="A387" t="s">
        <v>3762</v>
      </c>
      <c r="B387">
        <v>34</v>
      </c>
      <c r="C387">
        <v>99103</v>
      </c>
      <c r="D387">
        <v>3495</v>
      </c>
      <c r="E387">
        <v>-43947</v>
      </c>
      <c r="F387">
        <v>0.87</v>
      </c>
      <c r="G387">
        <v>0.04</v>
      </c>
    </row>
    <row r="388" spans="1:7" hidden="1">
      <c r="A388" t="s">
        <v>3762</v>
      </c>
      <c r="B388">
        <v>34</v>
      </c>
      <c r="C388">
        <v>99102</v>
      </c>
      <c r="D388">
        <v>1497</v>
      </c>
      <c r="E388">
        <v>-30102</v>
      </c>
      <c r="F388">
        <v>0.79</v>
      </c>
      <c r="G388">
        <v>7.0000000000000007E-2</v>
      </c>
    </row>
    <row r="389" spans="1:7" hidden="1">
      <c r="A389" t="s">
        <v>3762</v>
      </c>
      <c r="B389">
        <v>34</v>
      </c>
      <c r="C389">
        <v>99080</v>
      </c>
      <c r="D389">
        <v>1090</v>
      </c>
      <c r="E389">
        <v>-26823</v>
      </c>
      <c r="F389">
        <v>0.75</v>
      </c>
      <c r="G389">
        <v>7.0000000000000007E-2</v>
      </c>
    </row>
    <row r="390" spans="1:7" hidden="1">
      <c r="A390" t="s">
        <v>3762</v>
      </c>
      <c r="B390">
        <v>34</v>
      </c>
      <c r="C390">
        <v>97102</v>
      </c>
      <c r="D390">
        <v>1951</v>
      </c>
      <c r="E390">
        <v>-52164</v>
      </c>
      <c r="F390">
        <v>0.73</v>
      </c>
      <c r="G390">
        <v>0.08</v>
      </c>
    </row>
    <row r="391" spans="1:7" hidden="1">
      <c r="A391" t="s">
        <v>3762</v>
      </c>
      <c r="B391">
        <v>34</v>
      </c>
      <c r="C391">
        <v>97103</v>
      </c>
      <c r="D391">
        <v>2336</v>
      </c>
      <c r="E391">
        <v>-66867</v>
      </c>
      <c r="F391">
        <v>0.71</v>
      </c>
      <c r="G391">
        <v>0.04</v>
      </c>
    </row>
    <row r="392" spans="1:7" hidden="1">
      <c r="A392" t="s">
        <v>3762</v>
      </c>
      <c r="B392">
        <v>34</v>
      </c>
      <c r="C392">
        <v>99100</v>
      </c>
      <c r="D392">
        <v>1140</v>
      </c>
      <c r="E392">
        <v>-35220</v>
      </c>
      <c r="F392">
        <v>0.69</v>
      </c>
      <c r="G392">
        <v>0.09</v>
      </c>
    </row>
    <row r="393" spans="1:7" hidden="1">
      <c r="A393" t="s">
        <v>3762</v>
      </c>
      <c r="B393">
        <v>34</v>
      </c>
      <c r="C393">
        <v>97100</v>
      </c>
      <c r="D393">
        <v>1017</v>
      </c>
      <c r="E393">
        <v>-36118</v>
      </c>
      <c r="F393">
        <v>0.64</v>
      </c>
      <c r="G393">
        <v>0.1</v>
      </c>
    </row>
    <row r="394" spans="1:7" hidden="1">
      <c r="A394" t="s">
        <v>3762</v>
      </c>
      <c r="B394">
        <v>34</v>
      </c>
      <c r="C394">
        <v>97080</v>
      </c>
      <c r="D394">
        <v>740</v>
      </c>
      <c r="E394">
        <v>-34720</v>
      </c>
      <c r="F394">
        <v>0.53</v>
      </c>
      <c r="G394">
        <v>7.0000000000000007E-2</v>
      </c>
    </row>
    <row r="395" spans="1:7" hidden="1">
      <c r="A395" t="s">
        <v>3762</v>
      </c>
      <c r="B395">
        <v>35</v>
      </c>
      <c r="C395">
        <v>97080</v>
      </c>
      <c r="D395">
        <v>548</v>
      </c>
      <c r="E395">
        <v>-1734</v>
      </c>
      <c r="F395">
        <v>0.96</v>
      </c>
      <c r="G395">
        <v>0.08</v>
      </c>
    </row>
    <row r="396" spans="1:7" hidden="1">
      <c r="A396" t="s">
        <v>3762</v>
      </c>
      <c r="B396">
        <v>35</v>
      </c>
      <c r="C396">
        <v>99080</v>
      </c>
      <c r="D396">
        <v>802</v>
      </c>
      <c r="E396">
        <v>-9567</v>
      </c>
      <c r="F396">
        <v>0.88</v>
      </c>
      <c r="G396">
        <v>7.0000000000000007E-2</v>
      </c>
    </row>
    <row r="397" spans="1:7" hidden="1">
      <c r="A397" t="s">
        <v>3762</v>
      </c>
      <c r="B397">
        <v>35</v>
      </c>
      <c r="C397">
        <v>97100</v>
      </c>
      <c r="D397">
        <v>748</v>
      </c>
      <c r="E397">
        <v>-12745</v>
      </c>
      <c r="F397">
        <v>0.82</v>
      </c>
      <c r="G397">
        <v>0.1</v>
      </c>
    </row>
    <row r="398" spans="1:7" hidden="1">
      <c r="A398" t="s">
        <v>3762</v>
      </c>
      <c r="B398">
        <v>35</v>
      </c>
      <c r="C398">
        <v>97103</v>
      </c>
      <c r="D398">
        <v>1894</v>
      </c>
      <c r="E398">
        <v>-43545</v>
      </c>
      <c r="F398">
        <v>0.77</v>
      </c>
      <c r="G398">
        <v>0.03</v>
      </c>
    </row>
    <row r="399" spans="1:7" hidden="1">
      <c r="A399" t="s">
        <v>3762</v>
      </c>
      <c r="B399">
        <v>35</v>
      </c>
      <c r="C399">
        <v>99100</v>
      </c>
      <c r="D399">
        <v>782</v>
      </c>
      <c r="E399">
        <v>-24785</v>
      </c>
      <c r="F399">
        <v>0.68</v>
      </c>
      <c r="G399">
        <v>0.08</v>
      </c>
    </row>
    <row r="400" spans="1:7" hidden="1">
      <c r="A400" t="s">
        <v>3762</v>
      </c>
      <c r="B400">
        <v>35</v>
      </c>
      <c r="C400">
        <v>99103</v>
      </c>
      <c r="D400">
        <v>2485</v>
      </c>
      <c r="E400">
        <v>-84566</v>
      </c>
      <c r="F400">
        <v>0.65</v>
      </c>
      <c r="G400">
        <v>0.03</v>
      </c>
    </row>
    <row r="401" spans="1:7" hidden="1">
      <c r="A401" t="s">
        <v>3762</v>
      </c>
      <c r="B401">
        <v>35</v>
      </c>
      <c r="C401">
        <v>97102</v>
      </c>
      <c r="D401">
        <v>1126</v>
      </c>
      <c r="E401">
        <v>-40382</v>
      </c>
      <c r="F401">
        <v>0.64</v>
      </c>
      <c r="G401">
        <v>0.06</v>
      </c>
    </row>
    <row r="402" spans="1:7" hidden="1">
      <c r="A402" t="s">
        <v>3762</v>
      </c>
      <c r="B402">
        <v>35</v>
      </c>
      <c r="C402">
        <v>99102</v>
      </c>
      <c r="D402">
        <v>922</v>
      </c>
      <c r="E402">
        <v>-34585</v>
      </c>
      <c r="F402">
        <v>0.62</v>
      </c>
      <c r="G402">
        <v>0.05</v>
      </c>
    </row>
    <row r="403" spans="1:7" hidden="1">
      <c r="A403" t="s">
        <v>3762</v>
      </c>
      <c r="B403">
        <v>36</v>
      </c>
      <c r="C403">
        <v>97080</v>
      </c>
      <c r="D403">
        <v>398</v>
      </c>
      <c r="E403">
        <v>1284</v>
      </c>
      <c r="F403">
        <v>1.03</v>
      </c>
      <c r="G403">
        <v>0.08</v>
      </c>
    </row>
    <row r="404" spans="1:7" hidden="1">
      <c r="A404" t="s">
        <v>3762</v>
      </c>
      <c r="B404">
        <v>36</v>
      </c>
      <c r="C404">
        <v>99080</v>
      </c>
      <c r="D404">
        <v>678</v>
      </c>
      <c r="E404">
        <v>-4317</v>
      </c>
      <c r="F404">
        <v>0.93</v>
      </c>
      <c r="G404">
        <v>0.06</v>
      </c>
    </row>
    <row r="405" spans="1:7" hidden="1">
      <c r="A405" t="s">
        <v>3762</v>
      </c>
      <c r="B405">
        <v>36</v>
      </c>
      <c r="C405">
        <v>97103</v>
      </c>
      <c r="D405">
        <v>1918</v>
      </c>
      <c r="E405">
        <v>-30409</v>
      </c>
      <c r="F405">
        <v>0.84</v>
      </c>
      <c r="G405">
        <v>0.03</v>
      </c>
    </row>
    <row r="406" spans="1:7" hidden="1">
      <c r="A406" t="s">
        <v>3762</v>
      </c>
      <c r="B406">
        <v>36</v>
      </c>
      <c r="C406">
        <v>99100</v>
      </c>
      <c r="D406">
        <v>643</v>
      </c>
      <c r="E406">
        <v>-11958</v>
      </c>
      <c r="F406">
        <v>0.81</v>
      </c>
      <c r="G406">
        <v>7.0000000000000007E-2</v>
      </c>
    </row>
    <row r="407" spans="1:7" hidden="1">
      <c r="A407" t="s">
        <v>3762</v>
      </c>
      <c r="B407">
        <v>36</v>
      </c>
      <c r="C407">
        <v>97102</v>
      </c>
      <c r="D407">
        <v>803</v>
      </c>
      <c r="E407">
        <v>-17143</v>
      </c>
      <c r="F407">
        <v>0.78</v>
      </c>
      <c r="G407">
        <v>0.06</v>
      </c>
    </row>
    <row r="408" spans="1:7" hidden="1">
      <c r="A408" t="s">
        <v>3762</v>
      </c>
      <c r="B408">
        <v>36</v>
      </c>
      <c r="C408">
        <v>97100</v>
      </c>
      <c r="D408">
        <v>582</v>
      </c>
      <c r="E408">
        <v>-12912</v>
      </c>
      <c r="F408">
        <v>0.77</v>
      </c>
      <c r="G408">
        <v>0.08</v>
      </c>
    </row>
    <row r="409" spans="1:7" hidden="1">
      <c r="A409" t="s">
        <v>3762</v>
      </c>
      <c r="B409">
        <v>36</v>
      </c>
      <c r="C409">
        <v>99102</v>
      </c>
      <c r="D409">
        <v>582</v>
      </c>
      <c r="E409">
        <v>-18407</v>
      </c>
      <c r="F409">
        <v>0.68</v>
      </c>
      <c r="G409">
        <v>0.05</v>
      </c>
    </row>
    <row r="410" spans="1:7" hidden="1">
      <c r="A410" t="s">
        <v>3762</v>
      </c>
      <c r="B410">
        <v>36</v>
      </c>
      <c r="C410">
        <v>99103</v>
      </c>
      <c r="D410">
        <v>1622</v>
      </c>
      <c r="E410">
        <v>-53127</v>
      </c>
      <c r="F410">
        <v>0.67</v>
      </c>
      <c r="G410">
        <v>0.02</v>
      </c>
    </row>
    <row r="411" spans="1:7" hidden="1">
      <c r="A411" t="s">
        <v>3762</v>
      </c>
      <c r="B411">
        <v>41</v>
      </c>
      <c r="C411">
        <v>97080</v>
      </c>
      <c r="D411">
        <v>983</v>
      </c>
      <c r="E411">
        <v>-5900</v>
      </c>
      <c r="F411">
        <v>0.93</v>
      </c>
      <c r="G411">
        <v>0.1</v>
      </c>
    </row>
    <row r="412" spans="1:7" hidden="1">
      <c r="A412" t="s">
        <v>3762</v>
      </c>
      <c r="B412">
        <v>41</v>
      </c>
      <c r="C412">
        <v>99080</v>
      </c>
      <c r="D412">
        <v>1496</v>
      </c>
      <c r="E412">
        <v>-22679</v>
      </c>
      <c r="F412">
        <v>0.84</v>
      </c>
      <c r="G412">
        <v>0.09</v>
      </c>
    </row>
    <row r="413" spans="1:7" hidden="1">
      <c r="A413" t="s">
        <v>3762</v>
      </c>
      <c r="B413">
        <v>41</v>
      </c>
      <c r="C413">
        <v>99100</v>
      </c>
      <c r="D413">
        <v>1326</v>
      </c>
      <c r="E413">
        <v>-27258</v>
      </c>
      <c r="F413">
        <v>0.79</v>
      </c>
      <c r="G413">
        <v>0.1</v>
      </c>
    </row>
    <row r="414" spans="1:7" hidden="1">
      <c r="A414" t="s">
        <v>3762</v>
      </c>
      <c r="B414">
        <v>41</v>
      </c>
      <c r="C414">
        <v>97102</v>
      </c>
      <c r="D414">
        <v>2644</v>
      </c>
      <c r="E414">
        <v>-59711</v>
      </c>
      <c r="F414">
        <v>0.77</v>
      </c>
      <c r="G414">
        <v>0.1</v>
      </c>
    </row>
    <row r="415" spans="1:7" hidden="1">
      <c r="A415" t="s">
        <v>3762</v>
      </c>
      <c r="B415">
        <v>41</v>
      </c>
      <c r="C415">
        <v>97103</v>
      </c>
      <c r="D415">
        <v>3726</v>
      </c>
      <c r="E415">
        <v>-118743</v>
      </c>
      <c r="F415">
        <v>0.68</v>
      </c>
      <c r="G415">
        <v>0.06</v>
      </c>
    </row>
    <row r="416" spans="1:7" hidden="1">
      <c r="A416" t="s">
        <v>3762</v>
      </c>
      <c r="B416">
        <v>41</v>
      </c>
      <c r="C416">
        <v>99102</v>
      </c>
      <c r="D416">
        <v>2719</v>
      </c>
      <c r="E416">
        <v>-98401</v>
      </c>
      <c r="F416">
        <v>0.63</v>
      </c>
      <c r="G416">
        <v>0.09</v>
      </c>
    </row>
    <row r="417" spans="1:7" hidden="1">
      <c r="A417" t="s">
        <v>3762</v>
      </c>
      <c r="B417">
        <v>41</v>
      </c>
      <c r="C417">
        <v>99103</v>
      </c>
      <c r="D417">
        <v>5186</v>
      </c>
      <c r="E417">
        <v>-202648</v>
      </c>
      <c r="F417">
        <v>0.6</v>
      </c>
      <c r="G417">
        <v>0.04</v>
      </c>
    </row>
    <row r="418" spans="1:7" hidden="1">
      <c r="A418" t="s">
        <v>3762</v>
      </c>
      <c r="B418">
        <v>41</v>
      </c>
      <c r="C418">
        <v>97100</v>
      </c>
      <c r="D418">
        <v>1037</v>
      </c>
      <c r="E418">
        <v>-40848</v>
      </c>
      <c r="F418">
        <v>0.6</v>
      </c>
      <c r="G418">
        <v>0.09</v>
      </c>
    </row>
    <row r="419" spans="1:7" hidden="1">
      <c r="A419" t="s">
        <v>3762</v>
      </c>
      <c r="B419">
        <v>42</v>
      </c>
      <c r="C419">
        <v>97080</v>
      </c>
      <c r="D419">
        <v>806</v>
      </c>
      <c r="E419">
        <v>38685</v>
      </c>
      <c r="F419">
        <v>1.47</v>
      </c>
      <c r="G419">
        <v>0.09</v>
      </c>
    </row>
    <row r="420" spans="1:7" hidden="1">
      <c r="A420" t="s">
        <v>3762</v>
      </c>
      <c r="B420">
        <v>42</v>
      </c>
      <c r="C420">
        <v>99100</v>
      </c>
      <c r="D420">
        <v>1165</v>
      </c>
      <c r="E420">
        <v>7213</v>
      </c>
      <c r="F420">
        <v>1.06</v>
      </c>
      <c r="G420">
        <v>0.08</v>
      </c>
    </row>
    <row r="421" spans="1:7" hidden="1">
      <c r="A421" t="s">
        <v>3762</v>
      </c>
      <c r="B421">
        <v>42</v>
      </c>
      <c r="C421">
        <v>97103</v>
      </c>
      <c r="D421">
        <v>1637</v>
      </c>
      <c r="E421">
        <v>-16428</v>
      </c>
      <c r="F421">
        <v>0.89</v>
      </c>
      <c r="G421">
        <v>0.04</v>
      </c>
    </row>
    <row r="422" spans="1:7" hidden="1">
      <c r="A422" t="s">
        <v>3762</v>
      </c>
      <c r="B422">
        <v>42</v>
      </c>
      <c r="C422">
        <v>99080</v>
      </c>
      <c r="D422">
        <v>1029</v>
      </c>
      <c r="E422">
        <v>-20178</v>
      </c>
      <c r="F422">
        <v>0.8</v>
      </c>
      <c r="G422">
        <v>7.0000000000000007E-2</v>
      </c>
    </row>
    <row r="423" spans="1:7" hidden="1">
      <c r="A423" t="s">
        <v>3762</v>
      </c>
      <c r="B423">
        <v>42</v>
      </c>
      <c r="C423">
        <v>97100</v>
      </c>
      <c r="D423">
        <v>995</v>
      </c>
      <c r="E423">
        <v>-20556</v>
      </c>
      <c r="F423">
        <v>0.79</v>
      </c>
      <c r="G423">
        <v>0.08</v>
      </c>
    </row>
    <row r="424" spans="1:7" hidden="1">
      <c r="A424" t="s">
        <v>3762</v>
      </c>
      <c r="B424">
        <v>42</v>
      </c>
      <c r="C424">
        <v>99102</v>
      </c>
      <c r="D424">
        <v>1204</v>
      </c>
      <c r="E424">
        <v>-24360</v>
      </c>
      <c r="F424">
        <v>0.79</v>
      </c>
      <c r="G424">
        <v>0.06</v>
      </c>
    </row>
    <row r="425" spans="1:7" hidden="1">
      <c r="A425" t="s">
        <v>3762</v>
      </c>
      <c r="B425">
        <v>42</v>
      </c>
      <c r="C425">
        <v>97102</v>
      </c>
      <c r="D425">
        <v>1349</v>
      </c>
      <c r="E425">
        <v>-30722</v>
      </c>
      <c r="F425">
        <v>0.77</v>
      </c>
      <c r="G425">
        <v>0.06</v>
      </c>
    </row>
    <row r="426" spans="1:7" hidden="1">
      <c r="A426" t="s">
        <v>3762</v>
      </c>
      <c r="B426">
        <v>42</v>
      </c>
      <c r="C426">
        <v>99103</v>
      </c>
      <c r="D426">
        <v>3249</v>
      </c>
      <c r="E426">
        <v>-92695</v>
      </c>
      <c r="F426">
        <v>0.71</v>
      </c>
      <c r="G426">
        <v>0.02</v>
      </c>
    </row>
    <row r="427" spans="1:7" hidden="1">
      <c r="A427" t="s">
        <v>3762</v>
      </c>
      <c r="B427">
        <v>43</v>
      </c>
      <c r="C427">
        <v>99102</v>
      </c>
      <c r="D427">
        <v>937</v>
      </c>
      <c r="E427">
        <v>11165</v>
      </c>
      <c r="F427">
        <v>1.1100000000000001</v>
      </c>
      <c r="G427">
        <v>7.0000000000000007E-2</v>
      </c>
    </row>
    <row r="428" spans="1:7" hidden="1">
      <c r="A428" t="s">
        <v>3762</v>
      </c>
      <c r="B428">
        <v>43</v>
      </c>
      <c r="C428">
        <v>97102</v>
      </c>
      <c r="D428">
        <v>1005</v>
      </c>
      <c r="E428">
        <v>8160</v>
      </c>
      <c r="F428">
        <v>1.08</v>
      </c>
      <c r="G428">
        <v>7.0000000000000007E-2</v>
      </c>
    </row>
    <row r="429" spans="1:7" hidden="1">
      <c r="A429" t="s">
        <v>3762</v>
      </c>
      <c r="B429">
        <v>43</v>
      </c>
      <c r="C429">
        <v>99100</v>
      </c>
      <c r="D429">
        <v>781</v>
      </c>
      <c r="E429">
        <v>1173</v>
      </c>
      <c r="F429">
        <v>1.01</v>
      </c>
      <c r="G429">
        <v>0.08</v>
      </c>
    </row>
    <row r="430" spans="1:7" hidden="1">
      <c r="A430" t="s">
        <v>3762</v>
      </c>
      <c r="B430">
        <v>43</v>
      </c>
      <c r="C430">
        <v>97080</v>
      </c>
      <c r="D430">
        <v>505</v>
      </c>
      <c r="E430">
        <v>-2543</v>
      </c>
      <c r="F430">
        <v>0.94</v>
      </c>
      <c r="G430">
        <v>0.06</v>
      </c>
    </row>
    <row r="431" spans="1:7" hidden="1">
      <c r="A431" t="s">
        <v>3762</v>
      </c>
      <c r="B431">
        <v>43</v>
      </c>
      <c r="C431">
        <v>97100</v>
      </c>
      <c r="D431">
        <v>678</v>
      </c>
      <c r="E431">
        <v>-6379</v>
      </c>
      <c r="F431">
        <v>0.9</v>
      </c>
      <c r="G431">
        <v>7.0000000000000007E-2</v>
      </c>
    </row>
    <row r="432" spans="1:7" hidden="1">
      <c r="A432" t="s">
        <v>3762</v>
      </c>
      <c r="B432">
        <v>43</v>
      </c>
      <c r="C432">
        <v>99080</v>
      </c>
      <c r="D432">
        <v>754</v>
      </c>
      <c r="E432">
        <v>-17595</v>
      </c>
      <c r="F432">
        <v>0.76</v>
      </c>
      <c r="G432">
        <v>0.05</v>
      </c>
    </row>
    <row r="433" spans="1:7" hidden="1">
      <c r="A433" t="s">
        <v>3762</v>
      </c>
      <c r="B433">
        <v>43</v>
      </c>
      <c r="C433">
        <v>97103</v>
      </c>
      <c r="D433">
        <v>1718</v>
      </c>
      <c r="E433">
        <v>-51686</v>
      </c>
      <c r="F433">
        <v>0.69</v>
      </c>
      <c r="G433">
        <v>0.03</v>
      </c>
    </row>
    <row r="434" spans="1:7" hidden="1">
      <c r="A434" t="s">
        <v>3762</v>
      </c>
      <c r="B434">
        <v>43</v>
      </c>
      <c r="C434">
        <v>99103</v>
      </c>
      <c r="D434">
        <v>2310</v>
      </c>
      <c r="E434">
        <v>-99304</v>
      </c>
      <c r="F434">
        <v>0.56999999999999995</v>
      </c>
      <c r="G434">
        <v>0.02</v>
      </c>
    </row>
    <row r="435" spans="1:7" hidden="1">
      <c r="A435" t="s">
        <v>3762</v>
      </c>
      <c r="B435">
        <v>45</v>
      </c>
      <c r="C435">
        <v>99100</v>
      </c>
      <c r="D435">
        <v>542</v>
      </c>
      <c r="E435">
        <v>-4555</v>
      </c>
      <c r="F435">
        <v>0.91</v>
      </c>
      <c r="G435">
        <v>0.09</v>
      </c>
    </row>
    <row r="436" spans="1:7" hidden="1">
      <c r="A436" t="s">
        <v>3762</v>
      </c>
      <c r="B436">
        <v>45</v>
      </c>
      <c r="C436">
        <v>99102</v>
      </c>
      <c r="D436">
        <v>1079</v>
      </c>
      <c r="E436">
        <v>-16798</v>
      </c>
      <c r="F436">
        <v>0.84</v>
      </c>
      <c r="G436">
        <v>7.0000000000000007E-2</v>
      </c>
    </row>
    <row r="437" spans="1:7" hidden="1">
      <c r="A437" t="s">
        <v>3762</v>
      </c>
      <c r="B437">
        <v>45</v>
      </c>
      <c r="C437">
        <v>97080</v>
      </c>
      <c r="D437">
        <v>330</v>
      </c>
      <c r="E437">
        <v>-7640</v>
      </c>
      <c r="F437">
        <v>0.76</v>
      </c>
      <c r="G437">
        <v>0.1</v>
      </c>
    </row>
    <row r="438" spans="1:7" hidden="1">
      <c r="A438" t="s">
        <v>3762</v>
      </c>
      <c r="B438">
        <v>45</v>
      </c>
      <c r="C438">
        <v>99080</v>
      </c>
      <c r="D438">
        <v>611</v>
      </c>
      <c r="E438">
        <v>-14741</v>
      </c>
      <c r="F438">
        <v>0.75</v>
      </c>
      <c r="G438">
        <v>0.08</v>
      </c>
    </row>
    <row r="439" spans="1:7" hidden="1">
      <c r="A439" t="s">
        <v>3762</v>
      </c>
      <c r="B439">
        <v>45</v>
      </c>
      <c r="C439">
        <v>97100</v>
      </c>
      <c r="D439">
        <v>500</v>
      </c>
      <c r="E439">
        <v>-13721</v>
      </c>
      <c r="F439">
        <v>0.72</v>
      </c>
      <c r="G439">
        <v>0.1</v>
      </c>
    </row>
    <row r="440" spans="1:7" hidden="1">
      <c r="A440" t="s">
        <v>3762</v>
      </c>
      <c r="B440">
        <v>45</v>
      </c>
      <c r="C440">
        <v>99103</v>
      </c>
      <c r="D440">
        <v>2992</v>
      </c>
      <c r="E440">
        <v>-86457</v>
      </c>
      <c r="F440">
        <v>0.71</v>
      </c>
      <c r="G440">
        <v>0.03</v>
      </c>
    </row>
    <row r="441" spans="1:7" hidden="1">
      <c r="A441" t="s">
        <v>3762</v>
      </c>
      <c r="B441">
        <v>45</v>
      </c>
      <c r="C441">
        <v>97102</v>
      </c>
      <c r="D441">
        <v>1343</v>
      </c>
      <c r="E441">
        <v>-40368</v>
      </c>
      <c r="F441">
        <v>0.69</v>
      </c>
      <c r="G441">
        <v>7.0000000000000007E-2</v>
      </c>
    </row>
    <row r="442" spans="1:7" hidden="1">
      <c r="A442" t="s">
        <v>3762</v>
      </c>
      <c r="B442">
        <v>45</v>
      </c>
      <c r="C442">
        <v>97103</v>
      </c>
      <c r="D442">
        <v>1982</v>
      </c>
      <c r="E442">
        <v>-105601</v>
      </c>
      <c r="F442">
        <v>0.46</v>
      </c>
      <c r="G442">
        <v>0.03</v>
      </c>
    </row>
    <row r="443" spans="1:7" hidden="1">
      <c r="A443" t="s">
        <v>3762</v>
      </c>
      <c r="B443">
        <v>46</v>
      </c>
      <c r="C443">
        <v>99080</v>
      </c>
      <c r="D443">
        <v>438</v>
      </c>
      <c r="E443">
        <v>-1657</v>
      </c>
      <c r="F443">
        <v>0.96</v>
      </c>
      <c r="G443">
        <v>0.06</v>
      </c>
    </row>
    <row r="444" spans="1:7" hidden="1">
      <c r="A444" t="s">
        <v>3762</v>
      </c>
      <c r="B444">
        <v>46</v>
      </c>
      <c r="C444">
        <v>99102</v>
      </c>
      <c r="D444">
        <v>526</v>
      </c>
      <c r="E444">
        <v>-3076</v>
      </c>
      <c r="F444">
        <v>0.94</v>
      </c>
      <c r="G444">
        <v>0.06</v>
      </c>
    </row>
    <row r="445" spans="1:7" hidden="1">
      <c r="A445" t="s">
        <v>3762</v>
      </c>
      <c r="B445">
        <v>46</v>
      </c>
      <c r="C445">
        <v>99100</v>
      </c>
      <c r="D445">
        <v>415</v>
      </c>
      <c r="E445">
        <v>-3162</v>
      </c>
      <c r="F445">
        <v>0.92</v>
      </c>
      <c r="G445">
        <v>7.0000000000000007E-2</v>
      </c>
    </row>
    <row r="446" spans="1:7" hidden="1">
      <c r="A446" t="s">
        <v>3762</v>
      </c>
      <c r="B446">
        <v>46</v>
      </c>
      <c r="C446">
        <v>97102</v>
      </c>
      <c r="D446">
        <v>665</v>
      </c>
      <c r="E446">
        <v>-5186</v>
      </c>
      <c r="F446">
        <v>0.92</v>
      </c>
      <c r="G446">
        <v>0.06</v>
      </c>
    </row>
    <row r="447" spans="1:7" hidden="1">
      <c r="A447" t="s">
        <v>3762</v>
      </c>
      <c r="B447">
        <v>46</v>
      </c>
      <c r="C447">
        <v>97103</v>
      </c>
      <c r="D447">
        <v>1994</v>
      </c>
      <c r="E447">
        <v>-30922</v>
      </c>
      <c r="F447">
        <v>0.84</v>
      </c>
      <c r="G447">
        <v>0.02</v>
      </c>
    </row>
    <row r="448" spans="1:7" hidden="1">
      <c r="A448" t="s">
        <v>3762</v>
      </c>
      <c r="B448">
        <v>46</v>
      </c>
      <c r="C448">
        <v>97100</v>
      </c>
      <c r="D448">
        <v>361</v>
      </c>
      <c r="E448">
        <v>-11510</v>
      </c>
      <c r="F448">
        <v>0.68</v>
      </c>
      <c r="G448">
        <v>0.06</v>
      </c>
    </row>
    <row r="449" spans="1:7" hidden="1">
      <c r="A449" t="s">
        <v>3762</v>
      </c>
      <c r="B449">
        <v>46</v>
      </c>
      <c r="C449">
        <v>97080</v>
      </c>
      <c r="D449">
        <v>218</v>
      </c>
      <c r="E449">
        <v>-8998</v>
      </c>
      <c r="F449">
        <v>0.57999999999999996</v>
      </c>
      <c r="G449">
        <v>7.0000000000000007E-2</v>
      </c>
    </row>
    <row r="450" spans="1:7" hidden="1">
      <c r="A450" t="s">
        <v>3762</v>
      </c>
      <c r="B450">
        <v>46</v>
      </c>
      <c r="C450">
        <v>99103</v>
      </c>
      <c r="D450">
        <v>2141</v>
      </c>
      <c r="E450">
        <v>-106869</v>
      </c>
      <c r="F450">
        <v>0.5</v>
      </c>
      <c r="G450">
        <v>0.02</v>
      </c>
    </row>
    <row r="451" spans="1:7" hidden="1">
      <c r="A451" t="s">
        <v>3762</v>
      </c>
      <c r="B451">
        <v>51</v>
      </c>
      <c r="C451">
        <v>97103</v>
      </c>
      <c r="D451">
        <v>1692</v>
      </c>
      <c r="E451">
        <v>-10267</v>
      </c>
      <c r="F451">
        <v>0.93</v>
      </c>
      <c r="G451">
        <v>0.04</v>
      </c>
    </row>
    <row r="452" spans="1:7" hidden="1">
      <c r="A452" t="s">
        <v>3762</v>
      </c>
      <c r="B452">
        <v>51</v>
      </c>
      <c r="C452">
        <v>99080</v>
      </c>
      <c r="D452">
        <v>494</v>
      </c>
      <c r="E452">
        <v>-9222</v>
      </c>
      <c r="F452">
        <v>0.81</v>
      </c>
      <c r="G452">
        <v>0.05</v>
      </c>
    </row>
    <row r="453" spans="1:7" hidden="1">
      <c r="A453" t="s">
        <v>3762</v>
      </c>
      <c r="B453">
        <v>51</v>
      </c>
      <c r="C453">
        <v>99102</v>
      </c>
      <c r="D453">
        <v>1015</v>
      </c>
      <c r="E453">
        <v>-20225</v>
      </c>
      <c r="F453">
        <v>0.8</v>
      </c>
      <c r="G453">
        <v>0.06</v>
      </c>
    </row>
    <row r="454" spans="1:7" hidden="1">
      <c r="A454" t="s">
        <v>3762</v>
      </c>
      <c r="B454">
        <v>51</v>
      </c>
      <c r="C454">
        <v>97080</v>
      </c>
      <c r="D454">
        <v>276</v>
      </c>
      <c r="E454">
        <v>-6905</v>
      </c>
      <c r="F454">
        <v>0.74</v>
      </c>
      <c r="G454">
        <v>0.04</v>
      </c>
    </row>
    <row r="455" spans="1:7" hidden="1">
      <c r="A455" t="s">
        <v>3762</v>
      </c>
      <c r="B455">
        <v>51</v>
      </c>
      <c r="C455">
        <v>97100</v>
      </c>
      <c r="D455">
        <v>361</v>
      </c>
      <c r="E455">
        <v>-9697</v>
      </c>
      <c r="F455">
        <v>0.73</v>
      </c>
      <c r="G455">
        <v>0.06</v>
      </c>
    </row>
    <row r="456" spans="1:7" hidden="1">
      <c r="A456" t="s">
        <v>3762</v>
      </c>
      <c r="B456">
        <v>51</v>
      </c>
      <c r="C456">
        <v>97102</v>
      </c>
      <c r="D456">
        <v>1026</v>
      </c>
      <c r="E456">
        <v>-33871</v>
      </c>
      <c r="F456">
        <v>0.66</v>
      </c>
      <c r="G456">
        <v>0.06</v>
      </c>
    </row>
    <row r="457" spans="1:7" hidden="1">
      <c r="A457" t="s">
        <v>3762</v>
      </c>
      <c r="B457">
        <v>51</v>
      </c>
      <c r="C457">
        <v>99103</v>
      </c>
      <c r="D457">
        <v>2996</v>
      </c>
      <c r="E457">
        <v>-105046</v>
      </c>
      <c r="F457">
        <v>0.64</v>
      </c>
      <c r="G457">
        <v>0.02</v>
      </c>
    </row>
    <row r="458" spans="1:7" hidden="1">
      <c r="A458" t="s">
        <v>3762</v>
      </c>
      <c r="B458">
        <v>51</v>
      </c>
      <c r="C458">
        <v>99100</v>
      </c>
      <c r="D458">
        <v>448</v>
      </c>
      <c r="E458">
        <v>-16408</v>
      </c>
      <c r="F458">
        <v>0.63</v>
      </c>
      <c r="G458">
        <v>0.06</v>
      </c>
    </row>
    <row r="459" spans="1:7" hidden="1">
      <c r="A459" t="s">
        <v>3762</v>
      </c>
      <c r="B459">
        <v>52</v>
      </c>
      <c r="C459">
        <v>99102</v>
      </c>
      <c r="D459">
        <v>498</v>
      </c>
      <c r="E459">
        <v>-2270</v>
      </c>
      <c r="F459">
        <v>0.95</v>
      </c>
      <c r="G459">
        <v>0.06</v>
      </c>
    </row>
    <row r="460" spans="1:7" hidden="1">
      <c r="A460" t="s">
        <v>3762</v>
      </c>
      <c r="B460">
        <v>52</v>
      </c>
      <c r="C460">
        <v>97080</v>
      </c>
      <c r="D460">
        <v>251</v>
      </c>
      <c r="E460">
        <v>-1495</v>
      </c>
      <c r="F460">
        <v>0.94</v>
      </c>
      <c r="G460">
        <v>7.0000000000000007E-2</v>
      </c>
    </row>
    <row r="461" spans="1:7" hidden="1">
      <c r="A461" t="s">
        <v>3762</v>
      </c>
      <c r="B461">
        <v>52</v>
      </c>
      <c r="C461">
        <v>99100</v>
      </c>
      <c r="D461">
        <v>438</v>
      </c>
      <c r="E461">
        <v>-8543</v>
      </c>
      <c r="F461">
        <v>0.8</v>
      </c>
      <c r="G461">
        <v>0.06</v>
      </c>
    </row>
    <row r="462" spans="1:7" hidden="1">
      <c r="A462" t="s">
        <v>3762</v>
      </c>
      <c r="B462">
        <v>52</v>
      </c>
      <c r="C462">
        <v>97100</v>
      </c>
      <c r="D462">
        <v>383</v>
      </c>
      <c r="E462">
        <v>-10778</v>
      </c>
      <c r="F462">
        <v>0.71</v>
      </c>
      <c r="G462">
        <v>0.06</v>
      </c>
    </row>
    <row r="463" spans="1:7" hidden="1">
      <c r="A463" t="s">
        <v>3762</v>
      </c>
      <c r="B463">
        <v>52</v>
      </c>
      <c r="C463">
        <v>97103</v>
      </c>
      <c r="D463">
        <v>1753</v>
      </c>
      <c r="E463">
        <v>-53755</v>
      </c>
      <c r="F463">
        <v>0.69</v>
      </c>
      <c r="G463">
        <v>0.02</v>
      </c>
    </row>
    <row r="464" spans="1:7" hidden="1">
      <c r="A464" t="s">
        <v>3762</v>
      </c>
      <c r="B464">
        <v>52</v>
      </c>
      <c r="C464">
        <v>97102</v>
      </c>
      <c r="D464">
        <v>640</v>
      </c>
      <c r="E464">
        <v>-20435</v>
      </c>
      <c r="F464">
        <v>0.68</v>
      </c>
      <c r="G464">
        <v>0.06</v>
      </c>
    </row>
    <row r="465" spans="1:7" hidden="1">
      <c r="A465" t="s">
        <v>3762</v>
      </c>
      <c r="B465">
        <v>52</v>
      </c>
      <c r="C465">
        <v>99080</v>
      </c>
      <c r="D465">
        <v>346</v>
      </c>
      <c r="E465">
        <v>-14396</v>
      </c>
      <c r="F465">
        <v>0.57999999999999996</v>
      </c>
      <c r="G465">
        <v>0.04</v>
      </c>
    </row>
    <row r="466" spans="1:7" hidden="1">
      <c r="A466" t="s">
        <v>3762</v>
      </c>
      <c r="B466">
        <v>52</v>
      </c>
      <c r="C466">
        <v>99103</v>
      </c>
      <c r="D466">
        <v>1672</v>
      </c>
      <c r="E466">
        <v>-92593</v>
      </c>
      <c r="F466">
        <v>0.44</v>
      </c>
      <c r="G466">
        <v>0.01</v>
      </c>
    </row>
    <row r="467" spans="1:7" hidden="1">
      <c r="A467" t="s">
        <v>3762</v>
      </c>
      <c r="B467">
        <v>53</v>
      </c>
      <c r="C467">
        <v>97102</v>
      </c>
      <c r="D467">
        <v>470</v>
      </c>
      <c r="E467">
        <v>-9219</v>
      </c>
      <c r="F467">
        <v>0.8</v>
      </c>
      <c r="G467">
        <v>0.04</v>
      </c>
    </row>
    <row r="468" spans="1:7" hidden="1">
      <c r="A468" t="s">
        <v>3762</v>
      </c>
      <c r="B468">
        <v>53</v>
      </c>
      <c r="C468">
        <v>99102</v>
      </c>
      <c r="D468">
        <v>313</v>
      </c>
      <c r="E468">
        <v>-7795</v>
      </c>
      <c r="F468">
        <v>0.75</v>
      </c>
      <c r="G468">
        <v>0.03</v>
      </c>
    </row>
    <row r="469" spans="1:7" hidden="1">
      <c r="A469" t="s">
        <v>3762</v>
      </c>
      <c r="B469">
        <v>53</v>
      </c>
      <c r="C469">
        <v>97100</v>
      </c>
      <c r="D469">
        <v>257</v>
      </c>
      <c r="E469">
        <v>-9956</v>
      </c>
      <c r="F469">
        <v>0.61</v>
      </c>
      <c r="G469">
        <v>0.05</v>
      </c>
    </row>
    <row r="470" spans="1:7" hidden="1">
      <c r="A470" t="s">
        <v>3762</v>
      </c>
      <c r="B470">
        <v>53</v>
      </c>
      <c r="C470">
        <v>97080</v>
      </c>
      <c r="D470">
        <v>159</v>
      </c>
      <c r="E470">
        <v>-6131</v>
      </c>
      <c r="F470">
        <v>0.61</v>
      </c>
      <c r="G470">
        <v>0.04</v>
      </c>
    </row>
    <row r="471" spans="1:7" hidden="1">
      <c r="A471" t="s">
        <v>3762</v>
      </c>
      <c r="B471">
        <v>53</v>
      </c>
      <c r="C471">
        <v>99100</v>
      </c>
      <c r="D471">
        <v>305</v>
      </c>
      <c r="E471">
        <v>-13495</v>
      </c>
      <c r="F471">
        <v>0.55000000000000004</v>
      </c>
      <c r="G471">
        <v>0.04</v>
      </c>
    </row>
    <row r="472" spans="1:7" hidden="1">
      <c r="A472" t="s">
        <v>3762</v>
      </c>
      <c r="B472">
        <v>53</v>
      </c>
      <c r="C472">
        <v>99080</v>
      </c>
      <c r="D472">
        <v>255</v>
      </c>
      <c r="E472">
        <v>-11912</v>
      </c>
      <c r="F472">
        <v>0.53</v>
      </c>
      <c r="G472">
        <v>0.03</v>
      </c>
    </row>
    <row r="473" spans="1:7" hidden="1">
      <c r="A473" t="s">
        <v>3762</v>
      </c>
      <c r="B473">
        <v>53</v>
      </c>
      <c r="C473">
        <v>99103</v>
      </c>
      <c r="D473">
        <v>1259</v>
      </c>
      <c r="E473">
        <v>-62388</v>
      </c>
      <c r="F473">
        <v>0.5</v>
      </c>
      <c r="G473">
        <v>0.01</v>
      </c>
    </row>
    <row r="474" spans="1:7" hidden="1">
      <c r="A474" t="s">
        <v>3762</v>
      </c>
      <c r="B474">
        <v>53</v>
      </c>
      <c r="C474">
        <v>97103</v>
      </c>
      <c r="D474">
        <v>1755</v>
      </c>
      <c r="E474">
        <v>-92270</v>
      </c>
      <c r="F474">
        <v>0.47</v>
      </c>
      <c r="G474">
        <v>0.01</v>
      </c>
    </row>
    <row r="475" spans="1:7" hidden="1">
      <c r="A475" t="s">
        <v>3762</v>
      </c>
      <c r="B475">
        <v>54</v>
      </c>
      <c r="C475">
        <v>99102</v>
      </c>
      <c r="D475">
        <v>356</v>
      </c>
      <c r="E475">
        <v>23854</v>
      </c>
      <c r="F475">
        <v>1.67</v>
      </c>
      <c r="G475">
        <v>0.05</v>
      </c>
    </row>
    <row r="476" spans="1:7" hidden="1">
      <c r="A476" t="s">
        <v>3762</v>
      </c>
      <c r="B476">
        <v>54</v>
      </c>
      <c r="C476">
        <v>97102</v>
      </c>
      <c r="D476">
        <v>412</v>
      </c>
      <c r="E476">
        <v>21350</v>
      </c>
      <c r="F476">
        <v>1.51</v>
      </c>
      <c r="G476">
        <v>0.05</v>
      </c>
    </row>
    <row r="477" spans="1:7" hidden="1">
      <c r="A477" t="s">
        <v>3762</v>
      </c>
      <c r="B477">
        <v>54</v>
      </c>
      <c r="C477">
        <v>97080</v>
      </c>
      <c r="D477">
        <v>89</v>
      </c>
      <c r="E477">
        <v>3477</v>
      </c>
      <c r="F477">
        <v>1.39</v>
      </c>
      <c r="G477">
        <v>0.06</v>
      </c>
    </row>
    <row r="478" spans="1:7" hidden="1">
      <c r="A478" t="s">
        <v>3762</v>
      </c>
      <c r="B478">
        <v>54</v>
      </c>
      <c r="C478">
        <v>97100</v>
      </c>
      <c r="D478">
        <v>171</v>
      </c>
      <c r="E478">
        <v>5975</v>
      </c>
      <c r="F478">
        <v>1.34</v>
      </c>
      <c r="G478">
        <v>7.0000000000000007E-2</v>
      </c>
    </row>
    <row r="479" spans="1:7" hidden="1">
      <c r="A479" t="s">
        <v>3762</v>
      </c>
      <c r="B479">
        <v>54</v>
      </c>
      <c r="C479">
        <v>99100</v>
      </c>
      <c r="D479">
        <v>220</v>
      </c>
      <c r="E479">
        <v>-6014</v>
      </c>
      <c r="F479">
        <v>0.72</v>
      </c>
      <c r="G479">
        <v>0.05</v>
      </c>
    </row>
    <row r="480" spans="1:7" hidden="1">
      <c r="A480" t="s">
        <v>3762</v>
      </c>
      <c r="B480">
        <v>54</v>
      </c>
      <c r="C480">
        <v>99080</v>
      </c>
      <c r="D480">
        <v>192</v>
      </c>
      <c r="E480">
        <v>-6594</v>
      </c>
      <c r="F480">
        <v>0.65</v>
      </c>
      <c r="G480">
        <v>0.04</v>
      </c>
    </row>
    <row r="481" spans="1:7" hidden="1">
      <c r="A481" t="s">
        <v>3762</v>
      </c>
      <c r="B481">
        <v>54</v>
      </c>
      <c r="C481">
        <v>99103</v>
      </c>
      <c r="D481">
        <v>1575</v>
      </c>
      <c r="E481">
        <v>-60309</v>
      </c>
      <c r="F481">
        <v>0.61</v>
      </c>
      <c r="G481">
        <v>0.01</v>
      </c>
    </row>
    <row r="482" spans="1:7" hidden="1">
      <c r="A482" t="s">
        <v>3762</v>
      </c>
      <c r="B482">
        <v>54</v>
      </c>
      <c r="C482">
        <v>97103</v>
      </c>
      <c r="D482">
        <v>1549</v>
      </c>
      <c r="E482">
        <v>-63545</v>
      </c>
      <c r="F482">
        <v>0.57999999999999996</v>
      </c>
      <c r="G482">
        <v>0.02</v>
      </c>
    </row>
    <row r="483" spans="1:7" hidden="1">
      <c r="A483" t="s">
        <v>3762</v>
      </c>
      <c r="B483">
        <v>56</v>
      </c>
      <c r="C483">
        <v>99080</v>
      </c>
      <c r="D483">
        <v>149</v>
      </c>
      <c r="E483">
        <v>5979</v>
      </c>
      <c r="F483">
        <v>1.4</v>
      </c>
      <c r="G483">
        <v>0.1</v>
      </c>
    </row>
    <row r="484" spans="1:7" hidden="1">
      <c r="A484" t="s">
        <v>3762</v>
      </c>
      <c r="B484">
        <v>56</v>
      </c>
      <c r="C484">
        <v>99100</v>
      </c>
      <c r="D484">
        <v>165</v>
      </c>
      <c r="E484">
        <v>5681</v>
      </c>
      <c r="F484">
        <v>1.34</v>
      </c>
      <c r="G484">
        <v>0.11</v>
      </c>
    </row>
    <row r="485" spans="1:7" hidden="1">
      <c r="A485" t="s">
        <v>3762</v>
      </c>
      <c r="B485">
        <v>56</v>
      </c>
      <c r="C485">
        <v>97080</v>
      </c>
      <c r="D485">
        <v>66</v>
      </c>
      <c r="E485">
        <v>1886</v>
      </c>
      <c r="F485">
        <v>1.28</v>
      </c>
      <c r="G485">
        <v>0.1</v>
      </c>
    </row>
    <row r="486" spans="1:7" hidden="1">
      <c r="A486" t="s">
        <v>3762</v>
      </c>
      <c r="B486">
        <v>56</v>
      </c>
      <c r="C486">
        <v>97100</v>
      </c>
      <c r="D486">
        <v>122</v>
      </c>
      <c r="E486">
        <v>542</v>
      </c>
      <c r="F486">
        <v>1.04</v>
      </c>
      <c r="G486">
        <v>0.12</v>
      </c>
    </row>
    <row r="487" spans="1:7" hidden="1">
      <c r="A487" t="s">
        <v>3762</v>
      </c>
      <c r="B487">
        <v>56</v>
      </c>
      <c r="C487">
        <v>99102</v>
      </c>
      <c r="D487">
        <v>294</v>
      </c>
      <c r="E487">
        <v>-4767</v>
      </c>
      <c r="F487">
        <v>0.83</v>
      </c>
      <c r="G487">
        <v>0.05</v>
      </c>
    </row>
    <row r="488" spans="1:7" hidden="1">
      <c r="A488" t="s">
        <v>3762</v>
      </c>
      <c r="B488">
        <v>56</v>
      </c>
      <c r="C488">
        <v>99103</v>
      </c>
      <c r="D488">
        <v>601</v>
      </c>
      <c r="E488">
        <v>-15662</v>
      </c>
      <c r="F488">
        <v>0.73</v>
      </c>
      <c r="G488">
        <v>0</v>
      </c>
    </row>
    <row r="489" spans="1:7" hidden="1">
      <c r="A489" t="s">
        <v>3762</v>
      </c>
      <c r="B489">
        <v>56</v>
      </c>
      <c r="C489">
        <v>97103</v>
      </c>
      <c r="D489">
        <v>1936</v>
      </c>
      <c r="E489">
        <v>-60128</v>
      </c>
      <c r="F489">
        <v>0.68</v>
      </c>
      <c r="G489">
        <v>0.01</v>
      </c>
    </row>
    <row r="490" spans="1:7" hidden="1">
      <c r="A490" t="s">
        <v>3762</v>
      </c>
      <c r="B490">
        <v>56</v>
      </c>
      <c r="C490">
        <v>97102</v>
      </c>
      <c r="D490">
        <v>333</v>
      </c>
      <c r="E490">
        <v>-14175</v>
      </c>
      <c r="F490">
        <v>0.56999999999999995</v>
      </c>
      <c r="G490">
        <v>0.04</v>
      </c>
    </row>
    <row r="491" spans="1:7" hidden="1">
      <c r="A491" t="s">
        <v>3762</v>
      </c>
      <c r="B491">
        <v>61</v>
      </c>
      <c r="C491">
        <v>97100</v>
      </c>
      <c r="D491">
        <v>241</v>
      </c>
      <c r="E491">
        <v>1192</v>
      </c>
      <c r="F491">
        <v>1.04</v>
      </c>
      <c r="G491">
        <v>0.1</v>
      </c>
    </row>
    <row r="492" spans="1:7" hidden="1">
      <c r="A492" t="s">
        <v>3762</v>
      </c>
      <c r="B492">
        <v>61</v>
      </c>
      <c r="C492">
        <v>97102</v>
      </c>
      <c r="D492">
        <v>683</v>
      </c>
      <c r="E492">
        <v>-11178</v>
      </c>
      <c r="F492">
        <v>0.83</v>
      </c>
      <c r="G492">
        <v>0.08</v>
      </c>
    </row>
    <row r="493" spans="1:7" hidden="1">
      <c r="A493" t="s">
        <v>3762</v>
      </c>
      <c r="B493">
        <v>61</v>
      </c>
      <c r="C493">
        <v>97080</v>
      </c>
      <c r="D493">
        <v>214</v>
      </c>
      <c r="E493">
        <v>-4917</v>
      </c>
      <c r="F493">
        <v>0.77</v>
      </c>
      <c r="G493">
        <v>0.1</v>
      </c>
    </row>
    <row r="494" spans="1:7" hidden="1">
      <c r="A494" t="s">
        <v>3762</v>
      </c>
      <c r="B494">
        <v>61</v>
      </c>
      <c r="C494">
        <v>99102</v>
      </c>
      <c r="D494">
        <v>546</v>
      </c>
      <c r="E494">
        <v>-16410</v>
      </c>
      <c r="F494">
        <v>0.69</v>
      </c>
      <c r="G494">
        <v>0.06</v>
      </c>
    </row>
    <row r="495" spans="1:7" hidden="1">
      <c r="A495" t="s">
        <v>3762</v>
      </c>
      <c r="B495">
        <v>61</v>
      </c>
      <c r="C495">
        <v>97103</v>
      </c>
      <c r="D495">
        <v>1797</v>
      </c>
      <c r="E495">
        <v>-59242</v>
      </c>
      <c r="F495">
        <v>0.67</v>
      </c>
      <c r="G495">
        <v>0.03</v>
      </c>
    </row>
    <row r="496" spans="1:7" hidden="1">
      <c r="A496" t="s">
        <v>3762</v>
      </c>
      <c r="B496">
        <v>61</v>
      </c>
      <c r="C496">
        <v>99080</v>
      </c>
      <c r="D496">
        <v>255</v>
      </c>
      <c r="E496">
        <v>-8657</v>
      </c>
      <c r="F496">
        <v>0.66</v>
      </c>
      <c r="G496">
        <v>0.09</v>
      </c>
    </row>
    <row r="497" spans="1:7" hidden="1">
      <c r="A497" t="s">
        <v>3762</v>
      </c>
      <c r="B497">
        <v>61</v>
      </c>
      <c r="C497">
        <v>99100</v>
      </c>
      <c r="D497">
        <v>237</v>
      </c>
      <c r="E497">
        <v>-8815</v>
      </c>
      <c r="F497">
        <v>0.62</v>
      </c>
      <c r="G497">
        <v>7.0000000000000007E-2</v>
      </c>
    </row>
    <row r="498" spans="1:7" hidden="1">
      <c r="A498" t="s">
        <v>3762</v>
      </c>
      <c r="B498">
        <v>61</v>
      </c>
      <c r="C498">
        <v>99103</v>
      </c>
      <c r="D498">
        <v>1601</v>
      </c>
      <c r="E498">
        <v>-67523</v>
      </c>
      <c r="F498">
        <v>0.56999999999999995</v>
      </c>
      <c r="G498">
        <v>0.02</v>
      </c>
    </row>
    <row r="499" spans="1:7" hidden="1">
      <c r="A499" t="s">
        <v>3762</v>
      </c>
      <c r="B499">
        <v>62</v>
      </c>
      <c r="C499">
        <v>97080</v>
      </c>
      <c r="D499">
        <v>195</v>
      </c>
      <c r="E499">
        <v>-33</v>
      </c>
      <c r="F499">
        <v>0.99</v>
      </c>
      <c r="G499">
        <v>0.06</v>
      </c>
    </row>
    <row r="500" spans="1:7" hidden="1">
      <c r="A500" t="s">
        <v>3762</v>
      </c>
      <c r="B500">
        <v>62</v>
      </c>
      <c r="C500">
        <v>99102</v>
      </c>
      <c r="D500">
        <v>282</v>
      </c>
      <c r="E500">
        <v>-3443</v>
      </c>
      <c r="F500">
        <v>0.87</v>
      </c>
      <c r="G500">
        <v>7.0000000000000007E-2</v>
      </c>
    </row>
    <row r="501" spans="1:7" hidden="1">
      <c r="A501" t="s">
        <v>3762</v>
      </c>
      <c r="B501">
        <v>62</v>
      </c>
      <c r="C501">
        <v>97102</v>
      </c>
      <c r="D501">
        <v>430</v>
      </c>
      <c r="E501">
        <v>-6540</v>
      </c>
      <c r="F501">
        <v>0.84</v>
      </c>
      <c r="G501">
        <v>0.06</v>
      </c>
    </row>
    <row r="502" spans="1:7" hidden="1">
      <c r="A502" t="s">
        <v>3762</v>
      </c>
      <c r="B502">
        <v>62</v>
      </c>
      <c r="C502">
        <v>97100</v>
      </c>
      <c r="D502">
        <v>239</v>
      </c>
      <c r="E502">
        <v>-4218</v>
      </c>
      <c r="F502">
        <v>0.82</v>
      </c>
      <c r="G502">
        <v>0.06</v>
      </c>
    </row>
    <row r="503" spans="1:7" hidden="1">
      <c r="A503" t="s">
        <v>3762</v>
      </c>
      <c r="B503">
        <v>62</v>
      </c>
      <c r="C503">
        <v>99080</v>
      </c>
      <c r="D503">
        <v>188</v>
      </c>
      <c r="E503">
        <v>-4851</v>
      </c>
      <c r="F503">
        <v>0.74</v>
      </c>
      <c r="G503">
        <v>0.06</v>
      </c>
    </row>
    <row r="504" spans="1:7" hidden="1">
      <c r="A504" t="s">
        <v>3762</v>
      </c>
      <c r="B504">
        <v>62</v>
      </c>
      <c r="C504">
        <v>99100</v>
      </c>
      <c r="D504">
        <v>244</v>
      </c>
      <c r="E504">
        <v>-6686</v>
      </c>
      <c r="F504">
        <v>0.72</v>
      </c>
      <c r="G504">
        <v>7.0000000000000007E-2</v>
      </c>
    </row>
    <row r="505" spans="1:7" hidden="1">
      <c r="A505" t="s">
        <v>3762</v>
      </c>
      <c r="B505">
        <v>62</v>
      </c>
      <c r="C505">
        <v>97103</v>
      </c>
      <c r="D505">
        <v>1983</v>
      </c>
      <c r="E505">
        <v>-65299</v>
      </c>
      <c r="F505">
        <v>0.67</v>
      </c>
      <c r="G505">
        <v>0.01</v>
      </c>
    </row>
    <row r="506" spans="1:7" hidden="1">
      <c r="A506" t="s">
        <v>3762</v>
      </c>
      <c r="B506">
        <v>62</v>
      </c>
      <c r="C506">
        <v>99103</v>
      </c>
      <c r="D506">
        <v>618</v>
      </c>
      <c r="E506">
        <v>-26482</v>
      </c>
      <c r="F506">
        <v>0.56999999999999995</v>
      </c>
      <c r="G506">
        <v>0.02</v>
      </c>
    </row>
    <row r="507" spans="1:7" hidden="1">
      <c r="A507" t="s">
        <v>3762</v>
      </c>
      <c r="B507">
        <v>63</v>
      </c>
      <c r="C507">
        <v>97080</v>
      </c>
      <c r="D507">
        <v>123</v>
      </c>
      <c r="E507">
        <v>135</v>
      </c>
      <c r="F507">
        <v>1.01</v>
      </c>
      <c r="G507">
        <v>0.05</v>
      </c>
    </row>
    <row r="508" spans="1:7" hidden="1">
      <c r="A508" t="s">
        <v>3762</v>
      </c>
      <c r="B508">
        <v>63</v>
      </c>
      <c r="C508">
        <v>99080</v>
      </c>
      <c r="D508">
        <v>151</v>
      </c>
      <c r="E508">
        <v>-3596</v>
      </c>
      <c r="F508">
        <v>0.76</v>
      </c>
      <c r="G508">
        <v>0.06</v>
      </c>
    </row>
    <row r="509" spans="1:7" hidden="1">
      <c r="A509" t="s">
        <v>3762</v>
      </c>
      <c r="B509">
        <v>63</v>
      </c>
      <c r="C509">
        <v>99102</v>
      </c>
      <c r="D509">
        <v>214</v>
      </c>
      <c r="E509">
        <v>-5125</v>
      </c>
      <c r="F509">
        <v>0.76</v>
      </c>
      <c r="G509">
        <v>0.06</v>
      </c>
    </row>
    <row r="510" spans="1:7" hidden="1">
      <c r="A510" t="s">
        <v>3762</v>
      </c>
      <c r="B510">
        <v>63</v>
      </c>
      <c r="C510">
        <v>97103</v>
      </c>
      <c r="D510">
        <v>1982</v>
      </c>
      <c r="E510">
        <v>-67619</v>
      </c>
      <c r="F510">
        <v>0.65</v>
      </c>
      <c r="G510">
        <v>0.01</v>
      </c>
    </row>
    <row r="511" spans="1:7" hidden="1">
      <c r="A511" t="s">
        <v>3762</v>
      </c>
      <c r="B511">
        <v>63</v>
      </c>
      <c r="C511">
        <v>97100</v>
      </c>
      <c r="D511">
        <v>180</v>
      </c>
      <c r="E511">
        <v>-7164</v>
      </c>
      <c r="F511">
        <v>0.6</v>
      </c>
      <c r="G511">
        <v>0.06</v>
      </c>
    </row>
    <row r="512" spans="1:7" hidden="1">
      <c r="A512" t="s">
        <v>3762</v>
      </c>
      <c r="B512">
        <v>63</v>
      </c>
      <c r="C512">
        <v>97102</v>
      </c>
      <c r="D512">
        <v>267</v>
      </c>
      <c r="E512">
        <v>-13630</v>
      </c>
      <c r="F512">
        <v>0.48</v>
      </c>
      <c r="G512">
        <v>0.03</v>
      </c>
    </row>
    <row r="513" spans="1:7" hidden="1">
      <c r="A513" t="s">
        <v>3762</v>
      </c>
      <c r="B513">
        <v>63</v>
      </c>
      <c r="C513">
        <v>99100</v>
      </c>
      <c r="D513">
        <v>184</v>
      </c>
      <c r="E513">
        <v>-10065</v>
      </c>
      <c r="F513">
        <v>0.45</v>
      </c>
      <c r="G513">
        <v>0.05</v>
      </c>
    </row>
    <row r="514" spans="1:7" hidden="1">
      <c r="A514" t="s">
        <v>3762</v>
      </c>
      <c r="B514">
        <v>63</v>
      </c>
      <c r="C514">
        <v>99103</v>
      </c>
      <c r="D514">
        <v>233</v>
      </c>
      <c r="E514">
        <v>-21761</v>
      </c>
      <c r="F514">
        <v>0.06</v>
      </c>
      <c r="G514">
        <v>0</v>
      </c>
    </row>
    <row r="515" spans="1:7" hidden="1">
      <c r="A515" t="s">
        <v>3762</v>
      </c>
      <c r="B515">
        <v>64</v>
      </c>
      <c r="C515">
        <v>99103</v>
      </c>
      <c r="D515">
        <v>259</v>
      </c>
      <c r="E515">
        <v>7240</v>
      </c>
      <c r="F515">
        <v>1.27</v>
      </c>
      <c r="G515">
        <v>0.01</v>
      </c>
    </row>
    <row r="516" spans="1:7" hidden="1">
      <c r="A516" t="s">
        <v>3762</v>
      </c>
      <c r="B516">
        <v>64</v>
      </c>
      <c r="C516">
        <v>99102</v>
      </c>
      <c r="D516">
        <v>198</v>
      </c>
      <c r="E516">
        <v>2884</v>
      </c>
      <c r="F516">
        <v>1.1399999999999999</v>
      </c>
      <c r="G516">
        <v>0.04</v>
      </c>
    </row>
    <row r="517" spans="1:7" hidden="1">
      <c r="A517" t="s">
        <v>3762</v>
      </c>
      <c r="B517">
        <v>64</v>
      </c>
      <c r="C517">
        <v>97103</v>
      </c>
      <c r="D517">
        <v>2073</v>
      </c>
      <c r="E517">
        <v>-1201</v>
      </c>
      <c r="F517">
        <v>0.99</v>
      </c>
      <c r="G517">
        <v>0.01</v>
      </c>
    </row>
    <row r="518" spans="1:7" hidden="1">
      <c r="A518" t="s">
        <v>3762</v>
      </c>
      <c r="B518">
        <v>64</v>
      </c>
      <c r="C518">
        <v>99100</v>
      </c>
      <c r="D518">
        <v>125</v>
      </c>
      <c r="E518">
        <v>-563</v>
      </c>
      <c r="F518">
        <v>0.95</v>
      </c>
      <c r="G518">
        <v>0.04</v>
      </c>
    </row>
    <row r="519" spans="1:7" hidden="1">
      <c r="A519" t="s">
        <v>3762</v>
      </c>
      <c r="B519">
        <v>64</v>
      </c>
      <c r="C519">
        <v>97102</v>
      </c>
      <c r="D519">
        <v>235</v>
      </c>
      <c r="E519">
        <v>-7254</v>
      </c>
      <c r="F519">
        <v>0.69</v>
      </c>
      <c r="G519">
        <v>0.02</v>
      </c>
    </row>
    <row r="520" spans="1:7" hidden="1">
      <c r="A520" t="s">
        <v>3762</v>
      </c>
      <c r="B520">
        <v>64</v>
      </c>
      <c r="C520">
        <v>99080</v>
      </c>
      <c r="D520">
        <v>92</v>
      </c>
      <c r="E520">
        <v>-4140</v>
      </c>
      <c r="F520">
        <v>0.55000000000000004</v>
      </c>
      <c r="G520">
        <v>0.03</v>
      </c>
    </row>
    <row r="521" spans="1:7" hidden="1">
      <c r="A521" t="s">
        <v>3762</v>
      </c>
      <c r="B521">
        <v>64</v>
      </c>
      <c r="C521">
        <v>97100</v>
      </c>
      <c r="D521">
        <v>113</v>
      </c>
      <c r="E521">
        <v>-5283</v>
      </c>
      <c r="F521">
        <v>0.53</v>
      </c>
      <c r="G521">
        <v>0.05</v>
      </c>
    </row>
    <row r="522" spans="1:7" hidden="1">
      <c r="A522" t="s">
        <v>3762</v>
      </c>
      <c r="B522">
        <v>64</v>
      </c>
      <c r="C522">
        <v>97080</v>
      </c>
      <c r="D522">
        <v>50</v>
      </c>
      <c r="E522">
        <v>-2741</v>
      </c>
      <c r="F522">
        <v>0.45</v>
      </c>
      <c r="G522">
        <v>0.04</v>
      </c>
    </row>
    <row r="523" spans="1:7" hidden="1">
      <c r="A523" t="s">
        <v>3762</v>
      </c>
      <c r="B523">
        <v>65</v>
      </c>
      <c r="C523">
        <v>97100</v>
      </c>
      <c r="D523">
        <v>79</v>
      </c>
      <c r="E523">
        <v>2168</v>
      </c>
      <c r="F523">
        <v>1.27</v>
      </c>
      <c r="G523">
        <v>7.0000000000000007E-2</v>
      </c>
    </row>
    <row r="524" spans="1:7" hidden="1">
      <c r="A524" t="s">
        <v>3762</v>
      </c>
      <c r="B524">
        <v>65</v>
      </c>
      <c r="C524">
        <v>97080</v>
      </c>
      <c r="D524">
        <v>66</v>
      </c>
      <c r="E524">
        <v>1418</v>
      </c>
      <c r="F524">
        <v>1.21</v>
      </c>
      <c r="G524">
        <v>0.06</v>
      </c>
    </row>
    <row r="525" spans="1:7" hidden="1">
      <c r="A525" t="s">
        <v>3762</v>
      </c>
      <c r="B525">
        <v>65</v>
      </c>
      <c r="C525">
        <v>99080</v>
      </c>
      <c r="D525">
        <v>81</v>
      </c>
      <c r="E525">
        <v>-2320</v>
      </c>
      <c r="F525">
        <v>0.71</v>
      </c>
      <c r="G525">
        <v>0.03</v>
      </c>
    </row>
    <row r="526" spans="1:7" hidden="1">
      <c r="A526" t="s">
        <v>3762</v>
      </c>
      <c r="B526">
        <v>65</v>
      </c>
      <c r="C526">
        <v>99102</v>
      </c>
      <c r="D526">
        <v>174</v>
      </c>
      <c r="E526">
        <v>-7212</v>
      </c>
      <c r="F526">
        <v>0.57999999999999996</v>
      </c>
      <c r="G526">
        <v>0.02</v>
      </c>
    </row>
    <row r="527" spans="1:7" hidden="1">
      <c r="A527" t="s">
        <v>3762</v>
      </c>
      <c r="B527">
        <v>65</v>
      </c>
      <c r="C527">
        <v>97103</v>
      </c>
      <c r="D527">
        <v>2321</v>
      </c>
      <c r="E527">
        <v>-123715</v>
      </c>
      <c r="F527">
        <v>0.46</v>
      </c>
      <c r="G527">
        <v>0</v>
      </c>
    </row>
    <row r="528" spans="1:7" hidden="1">
      <c r="A528" t="s">
        <v>3762</v>
      </c>
      <c r="B528">
        <v>65</v>
      </c>
      <c r="C528">
        <v>99100</v>
      </c>
      <c r="D528">
        <v>75</v>
      </c>
      <c r="E528">
        <v>-4980</v>
      </c>
      <c r="F528">
        <v>0.33</v>
      </c>
      <c r="G528">
        <v>0.01</v>
      </c>
    </row>
    <row r="529" spans="1:7" hidden="1">
      <c r="A529" t="s">
        <v>3762</v>
      </c>
      <c r="B529">
        <v>65</v>
      </c>
      <c r="C529">
        <v>97102</v>
      </c>
      <c r="D529">
        <v>188</v>
      </c>
      <c r="E529">
        <v>-16951</v>
      </c>
      <c r="F529">
        <v>0.09</v>
      </c>
      <c r="G529">
        <v>0.01</v>
      </c>
    </row>
    <row r="530" spans="1:7" hidden="1">
      <c r="A530" t="s">
        <v>3791</v>
      </c>
      <c r="B530">
        <v>123</v>
      </c>
      <c r="C530">
        <v>99100</v>
      </c>
      <c r="D530">
        <v>12416</v>
      </c>
      <c r="E530">
        <v>-182130</v>
      </c>
      <c r="F530">
        <v>0.85</v>
      </c>
      <c r="G530">
        <v>0.25</v>
      </c>
    </row>
    <row r="531" spans="1:7" hidden="1">
      <c r="A531" t="s">
        <v>3791</v>
      </c>
      <c r="B531">
        <v>123</v>
      </c>
      <c r="C531">
        <v>97103</v>
      </c>
      <c r="D531">
        <v>21660</v>
      </c>
      <c r="E531">
        <v>-308440</v>
      </c>
      <c r="F531">
        <v>0.85</v>
      </c>
      <c r="G531">
        <v>0.25</v>
      </c>
    </row>
    <row r="532" spans="1:7" hidden="1">
      <c r="A532" t="s">
        <v>3791</v>
      </c>
      <c r="B532">
        <v>123</v>
      </c>
      <c r="C532">
        <v>99080</v>
      </c>
      <c r="D532">
        <v>13104</v>
      </c>
      <c r="E532">
        <v>-183803</v>
      </c>
      <c r="F532">
        <v>0.85</v>
      </c>
      <c r="G532">
        <v>0.24</v>
      </c>
    </row>
    <row r="533" spans="1:7" hidden="1">
      <c r="A533" t="s">
        <v>3791</v>
      </c>
      <c r="B533">
        <v>123</v>
      </c>
      <c r="C533">
        <v>97100</v>
      </c>
      <c r="D533">
        <v>13252</v>
      </c>
      <c r="E533">
        <v>-193337</v>
      </c>
      <c r="F533">
        <v>0.85</v>
      </c>
      <c r="G533">
        <v>0.26</v>
      </c>
    </row>
    <row r="534" spans="1:7" hidden="1">
      <c r="A534" t="s">
        <v>3791</v>
      </c>
      <c r="B534">
        <v>123</v>
      </c>
      <c r="C534">
        <v>97080</v>
      </c>
      <c r="D534">
        <v>15530</v>
      </c>
      <c r="E534">
        <v>-236488</v>
      </c>
      <c r="F534">
        <v>0.84</v>
      </c>
      <c r="G534">
        <v>0.23</v>
      </c>
    </row>
    <row r="535" spans="1:7" hidden="1">
      <c r="A535" t="s">
        <v>3791</v>
      </c>
      <c r="B535">
        <v>123</v>
      </c>
      <c r="C535">
        <v>99103</v>
      </c>
      <c r="D535">
        <v>7735</v>
      </c>
      <c r="E535">
        <v>-131213</v>
      </c>
      <c r="F535">
        <v>0.83</v>
      </c>
      <c r="G535">
        <v>0.2</v>
      </c>
    </row>
    <row r="536" spans="1:7" hidden="1">
      <c r="A536" t="s">
        <v>3791</v>
      </c>
      <c r="B536">
        <v>124</v>
      </c>
      <c r="C536">
        <v>97103</v>
      </c>
      <c r="D536">
        <v>10938</v>
      </c>
      <c r="E536">
        <v>-202033</v>
      </c>
      <c r="F536">
        <v>0.81</v>
      </c>
      <c r="G536">
        <v>0.22</v>
      </c>
    </row>
    <row r="537" spans="1:7" hidden="1">
      <c r="A537" t="s">
        <v>3791</v>
      </c>
      <c r="B537">
        <v>124</v>
      </c>
      <c r="C537">
        <v>99080</v>
      </c>
      <c r="D537">
        <v>11194</v>
      </c>
      <c r="E537">
        <v>-206146</v>
      </c>
      <c r="F537">
        <v>0.81</v>
      </c>
      <c r="G537">
        <v>0.2</v>
      </c>
    </row>
    <row r="538" spans="1:7" hidden="1">
      <c r="A538" t="s">
        <v>3791</v>
      </c>
      <c r="B538">
        <v>124</v>
      </c>
      <c r="C538">
        <v>97100</v>
      </c>
      <c r="D538">
        <v>11673</v>
      </c>
      <c r="E538">
        <v>-240085</v>
      </c>
      <c r="F538">
        <v>0.79</v>
      </c>
      <c r="G538">
        <v>0.21</v>
      </c>
    </row>
    <row r="539" spans="1:7" hidden="1">
      <c r="A539" t="s">
        <v>3791</v>
      </c>
      <c r="B539">
        <v>124</v>
      </c>
      <c r="C539">
        <v>99100</v>
      </c>
      <c r="D539">
        <v>11075</v>
      </c>
      <c r="E539">
        <v>-221981</v>
      </c>
      <c r="F539">
        <v>0.79</v>
      </c>
      <c r="G539">
        <v>0.2</v>
      </c>
    </row>
    <row r="540" spans="1:7" hidden="1">
      <c r="A540" t="s">
        <v>3791</v>
      </c>
      <c r="B540">
        <v>124</v>
      </c>
      <c r="C540">
        <v>97080</v>
      </c>
      <c r="D540">
        <v>13103</v>
      </c>
      <c r="E540">
        <v>-265347</v>
      </c>
      <c r="F540">
        <v>0.79</v>
      </c>
      <c r="G540">
        <v>0.19</v>
      </c>
    </row>
    <row r="541" spans="1:7" hidden="1">
      <c r="A541" t="s">
        <v>3791</v>
      </c>
      <c r="B541">
        <v>124</v>
      </c>
      <c r="C541">
        <v>99103</v>
      </c>
      <c r="D541">
        <v>12040</v>
      </c>
      <c r="E541">
        <v>-294881</v>
      </c>
      <c r="F541">
        <v>0.75</v>
      </c>
      <c r="G541">
        <v>0.15</v>
      </c>
    </row>
    <row r="542" spans="1:7" hidden="1">
      <c r="A542" t="s">
        <v>3791</v>
      </c>
      <c r="B542">
        <v>125</v>
      </c>
      <c r="C542">
        <v>97103</v>
      </c>
      <c r="D542">
        <v>5455</v>
      </c>
      <c r="E542">
        <v>-66926</v>
      </c>
      <c r="F542">
        <v>0.87</v>
      </c>
      <c r="G542">
        <v>0.15</v>
      </c>
    </row>
    <row r="543" spans="1:7" hidden="1">
      <c r="A543" t="s">
        <v>3791</v>
      </c>
      <c r="B543">
        <v>125</v>
      </c>
      <c r="C543">
        <v>97100</v>
      </c>
      <c r="D543">
        <v>8043</v>
      </c>
      <c r="E543">
        <v>-120956</v>
      </c>
      <c r="F543">
        <v>0.84</v>
      </c>
      <c r="G543">
        <v>0.16</v>
      </c>
    </row>
    <row r="544" spans="1:7" hidden="1">
      <c r="A544" t="s">
        <v>3791</v>
      </c>
      <c r="B544">
        <v>125</v>
      </c>
      <c r="C544">
        <v>97080</v>
      </c>
      <c r="D544">
        <v>9083</v>
      </c>
      <c r="E544">
        <v>-161928</v>
      </c>
      <c r="F544">
        <v>0.82</v>
      </c>
      <c r="G544">
        <v>0.13</v>
      </c>
    </row>
    <row r="545" spans="1:7" hidden="1">
      <c r="A545" t="s">
        <v>3791</v>
      </c>
      <c r="B545">
        <v>125</v>
      </c>
      <c r="C545">
        <v>99100</v>
      </c>
      <c r="D545">
        <v>7412</v>
      </c>
      <c r="E545">
        <v>-136057</v>
      </c>
      <c r="F545">
        <v>0.81</v>
      </c>
      <c r="G545">
        <v>0.16</v>
      </c>
    </row>
    <row r="546" spans="1:7" hidden="1">
      <c r="A546" t="s">
        <v>3791</v>
      </c>
      <c r="B546">
        <v>125</v>
      </c>
      <c r="C546">
        <v>99080</v>
      </c>
      <c r="D546">
        <v>7578</v>
      </c>
      <c r="E546">
        <v>-146970</v>
      </c>
      <c r="F546">
        <v>0.8</v>
      </c>
      <c r="G546">
        <v>0.14000000000000001</v>
      </c>
    </row>
    <row r="547" spans="1:7" hidden="1">
      <c r="A547" t="s">
        <v>3791</v>
      </c>
      <c r="B547">
        <v>125</v>
      </c>
      <c r="C547">
        <v>99103</v>
      </c>
      <c r="D547">
        <v>5931</v>
      </c>
      <c r="E547">
        <v>-132881</v>
      </c>
      <c r="F547">
        <v>0.77</v>
      </c>
      <c r="G547">
        <v>0.09</v>
      </c>
    </row>
    <row r="548" spans="1:7" hidden="1">
      <c r="A548" t="s">
        <v>3791</v>
      </c>
      <c r="B548">
        <v>126</v>
      </c>
      <c r="C548">
        <v>97100</v>
      </c>
      <c r="D548">
        <v>6681</v>
      </c>
      <c r="E548">
        <v>-59836</v>
      </c>
      <c r="F548">
        <v>0.91</v>
      </c>
      <c r="G548">
        <v>0.14000000000000001</v>
      </c>
    </row>
    <row r="549" spans="1:7" hidden="1">
      <c r="A549" t="s">
        <v>3791</v>
      </c>
      <c r="B549">
        <v>126</v>
      </c>
      <c r="C549">
        <v>97103</v>
      </c>
      <c r="D549">
        <v>3221</v>
      </c>
      <c r="E549">
        <v>-39187</v>
      </c>
      <c r="F549">
        <v>0.87</v>
      </c>
      <c r="G549">
        <v>0.13</v>
      </c>
    </row>
    <row r="550" spans="1:7" hidden="1">
      <c r="A550" t="s">
        <v>3791</v>
      </c>
      <c r="B550">
        <v>126</v>
      </c>
      <c r="C550">
        <v>97080</v>
      </c>
      <c r="D550">
        <v>7777</v>
      </c>
      <c r="E550">
        <v>-103509</v>
      </c>
      <c r="F550">
        <v>0.86</v>
      </c>
      <c r="G550">
        <v>0.11</v>
      </c>
    </row>
    <row r="551" spans="1:7" hidden="1">
      <c r="A551" t="s">
        <v>3791</v>
      </c>
      <c r="B551">
        <v>126</v>
      </c>
      <c r="C551">
        <v>99100</v>
      </c>
      <c r="D551">
        <v>5870</v>
      </c>
      <c r="E551">
        <v>-93677</v>
      </c>
      <c r="F551">
        <v>0.84</v>
      </c>
      <c r="G551">
        <v>0.12</v>
      </c>
    </row>
    <row r="552" spans="1:7" hidden="1">
      <c r="A552" t="s">
        <v>3791</v>
      </c>
      <c r="B552">
        <v>126</v>
      </c>
      <c r="C552">
        <v>99080</v>
      </c>
      <c r="D552">
        <v>6189</v>
      </c>
      <c r="E552">
        <v>-93827</v>
      </c>
      <c r="F552">
        <v>0.84</v>
      </c>
      <c r="G552">
        <v>0.11</v>
      </c>
    </row>
    <row r="553" spans="1:7" hidden="1">
      <c r="A553" t="s">
        <v>3791</v>
      </c>
      <c r="B553">
        <v>126</v>
      </c>
      <c r="C553">
        <v>99103</v>
      </c>
      <c r="D553">
        <v>5693</v>
      </c>
      <c r="E553">
        <v>-160354</v>
      </c>
      <c r="F553">
        <v>0.71</v>
      </c>
      <c r="G553">
        <v>0.06</v>
      </c>
    </row>
    <row r="554" spans="1:7" hidden="1">
      <c r="A554" t="s">
        <v>3791</v>
      </c>
      <c r="B554">
        <v>132</v>
      </c>
      <c r="C554">
        <v>97100</v>
      </c>
      <c r="D554">
        <v>4943</v>
      </c>
      <c r="E554">
        <v>-60010</v>
      </c>
      <c r="F554">
        <v>0.87</v>
      </c>
      <c r="G554">
        <v>0.24</v>
      </c>
    </row>
    <row r="555" spans="1:7" hidden="1">
      <c r="A555" t="s">
        <v>3791</v>
      </c>
      <c r="B555">
        <v>132</v>
      </c>
      <c r="C555">
        <v>97080</v>
      </c>
      <c r="D555">
        <v>6060</v>
      </c>
      <c r="E555">
        <v>-80324</v>
      </c>
      <c r="F555">
        <v>0.86</v>
      </c>
      <c r="G555">
        <v>0.21</v>
      </c>
    </row>
    <row r="556" spans="1:7" hidden="1">
      <c r="A556" t="s">
        <v>3791</v>
      </c>
      <c r="B556">
        <v>132</v>
      </c>
      <c r="C556">
        <v>97103</v>
      </c>
      <c r="D556">
        <v>8911</v>
      </c>
      <c r="E556">
        <v>-122175</v>
      </c>
      <c r="F556">
        <v>0.86</v>
      </c>
      <c r="G556">
        <v>0.24</v>
      </c>
    </row>
    <row r="557" spans="1:7" hidden="1">
      <c r="A557" t="s">
        <v>3791</v>
      </c>
      <c r="B557">
        <v>132</v>
      </c>
      <c r="C557">
        <v>99100</v>
      </c>
      <c r="D557">
        <v>5724</v>
      </c>
      <c r="E557">
        <v>-74425</v>
      </c>
      <c r="F557">
        <v>0.86</v>
      </c>
      <c r="G557">
        <v>0.23</v>
      </c>
    </row>
    <row r="558" spans="1:7" hidden="1">
      <c r="A558" t="s">
        <v>3791</v>
      </c>
      <c r="B558">
        <v>132</v>
      </c>
      <c r="C558">
        <v>99080</v>
      </c>
      <c r="D558">
        <v>6148</v>
      </c>
      <c r="E558">
        <v>-104221</v>
      </c>
      <c r="F558">
        <v>0.83</v>
      </c>
      <c r="G558">
        <v>0.22</v>
      </c>
    </row>
    <row r="559" spans="1:7" hidden="1">
      <c r="A559" t="s">
        <v>3791</v>
      </c>
      <c r="B559">
        <v>132</v>
      </c>
      <c r="C559">
        <v>99103</v>
      </c>
      <c r="D559">
        <v>6328</v>
      </c>
      <c r="E559">
        <v>-124868</v>
      </c>
      <c r="F559">
        <v>0.8</v>
      </c>
      <c r="G559">
        <v>0.19</v>
      </c>
    </row>
    <row r="560" spans="1:7" hidden="1">
      <c r="A560" t="s">
        <v>3791</v>
      </c>
      <c r="B560">
        <v>134</v>
      </c>
      <c r="C560">
        <v>99080</v>
      </c>
      <c r="D560">
        <v>6560</v>
      </c>
      <c r="E560">
        <v>-106183</v>
      </c>
      <c r="F560">
        <v>0.83</v>
      </c>
      <c r="G560">
        <v>0.17</v>
      </c>
    </row>
    <row r="561" spans="1:7" hidden="1">
      <c r="A561" t="s">
        <v>3791</v>
      </c>
      <c r="B561">
        <v>134</v>
      </c>
      <c r="C561">
        <v>99100</v>
      </c>
      <c r="D561">
        <v>6505</v>
      </c>
      <c r="E561">
        <v>-111947</v>
      </c>
      <c r="F561">
        <v>0.82</v>
      </c>
      <c r="G561">
        <v>0.18</v>
      </c>
    </row>
    <row r="562" spans="1:7" hidden="1">
      <c r="A562" t="s">
        <v>3791</v>
      </c>
      <c r="B562">
        <v>134</v>
      </c>
      <c r="C562">
        <v>97100</v>
      </c>
      <c r="D562">
        <v>6398</v>
      </c>
      <c r="E562">
        <v>-113199</v>
      </c>
      <c r="F562">
        <v>0.82</v>
      </c>
      <c r="G562">
        <v>0.2</v>
      </c>
    </row>
    <row r="563" spans="1:7" hidden="1">
      <c r="A563" t="s">
        <v>3791</v>
      </c>
      <c r="B563">
        <v>134</v>
      </c>
      <c r="C563">
        <v>97080</v>
      </c>
      <c r="D563">
        <v>6866</v>
      </c>
      <c r="E563">
        <v>-134826</v>
      </c>
      <c r="F563">
        <v>0.8</v>
      </c>
      <c r="G563">
        <v>0.16</v>
      </c>
    </row>
    <row r="564" spans="1:7" hidden="1">
      <c r="A564" t="s">
        <v>3791</v>
      </c>
      <c r="B564">
        <v>134</v>
      </c>
      <c r="C564">
        <v>97103</v>
      </c>
      <c r="D564">
        <v>6991</v>
      </c>
      <c r="E564">
        <v>-166623</v>
      </c>
      <c r="F564">
        <v>0.76</v>
      </c>
      <c r="G564">
        <v>0.18</v>
      </c>
    </row>
    <row r="565" spans="1:7" hidden="1">
      <c r="A565" t="s">
        <v>3791</v>
      </c>
      <c r="B565">
        <v>134</v>
      </c>
      <c r="C565">
        <v>99103</v>
      </c>
      <c r="D565">
        <v>7417</v>
      </c>
      <c r="E565">
        <v>-225242</v>
      </c>
      <c r="F565">
        <v>0.69</v>
      </c>
      <c r="G565">
        <v>0.11</v>
      </c>
    </row>
    <row r="566" spans="1:7" hidden="1">
      <c r="A566" t="s">
        <v>3791</v>
      </c>
      <c r="B566">
        <v>135</v>
      </c>
      <c r="C566">
        <v>99080</v>
      </c>
      <c r="D566">
        <v>4922</v>
      </c>
      <c r="E566">
        <v>-85615</v>
      </c>
      <c r="F566">
        <v>0.82</v>
      </c>
      <c r="G566">
        <v>0.14000000000000001</v>
      </c>
    </row>
    <row r="567" spans="1:7" hidden="1">
      <c r="A567" t="s">
        <v>3791</v>
      </c>
      <c r="B567">
        <v>135</v>
      </c>
      <c r="C567">
        <v>99100</v>
      </c>
      <c r="D567">
        <v>4789</v>
      </c>
      <c r="E567">
        <v>-99526</v>
      </c>
      <c r="F567">
        <v>0.79</v>
      </c>
      <c r="G567">
        <v>0.15</v>
      </c>
    </row>
    <row r="568" spans="1:7" hidden="1">
      <c r="A568" t="s">
        <v>3791</v>
      </c>
      <c r="B568">
        <v>135</v>
      </c>
      <c r="C568">
        <v>97100</v>
      </c>
      <c r="D568">
        <v>4888</v>
      </c>
      <c r="E568">
        <v>-114242</v>
      </c>
      <c r="F568">
        <v>0.76</v>
      </c>
      <c r="G568">
        <v>0.16</v>
      </c>
    </row>
    <row r="569" spans="1:7" hidden="1">
      <c r="A569" t="s">
        <v>3791</v>
      </c>
      <c r="B569">
        <v>135</v>
      </c>
      <c r="C569">
        <v>97080</v>
      </c>
      <c r="D569">
        <v>4991</v>
      </c>
      <c r="E569">
        <v>-118339</v>
      </c>
      <c r="F569">
        <v>0.76</v>
      </c>
      <c r="G569">
        <v>0.13</v>
      </c>
    </row>
    <row r="570" spans="1:7" hidden="1">
      <c r="A570" t="s">
        <v>3791</v>
      </c>
      <c r="B570">
        <v>135</v>
      </c>
      <c r="C570">
        <v>99103</v>
      </c>
      <c r="D570">
        <v>5855</v>
      </c>
      <c r="E570">
        <v>-139350</v>
      </c>
      <c r="F570">
        <v>0.76</v>
      </c>
      <c r="G570">
        <v>0.09</v>
      </c>
    </row>
    <row r="571" spans="1:7" hidden="1">
      <c r="A571" t="s">
        <v>3791</v>
      </c>
      <c r="B571">
        <v>135</v>
      </c>
      <c r="C571">
        <v>97103</v>
      </c>
      <c r="D571">
        <v>4003</v>
      </c>
      <c r="E571">
        <v>-98653</v>
      </c>
      <c r="F571">
        <v>0.75</v>
      </c>
      <c r="G571">
        <v>0.14000000000000001</v>
      </c>
    </row>
    <row r="572" spans="1:7" hidden="1">
      <c r="A572" t="s">
        <v>3791</v>
      </c>
      <c r="B572">
        <v>136</v>
      </c>
      <c r="C572">
        <v>97103</v>
      </c>
      <c r="D572">
        <v>2686</v>
      </c>
      <c r="E572">
        <v>-44675</v>
      </c>
      <c r="F572">
        <v>0.83</v>
      </c>
      <c r="G572">
        <v>0.11</v>
      </c>
    </row>
    <row r="573" spans="1:7" hidden="1">
      <c r="A573" t="s">
        <v>3791</v>
      </c>
      <c r="B573">
        <v>136</v>
      </c>
      <c r="C573">
        <v>99100</v>
      </c>
      <c r="D573">
        <v>3866</v>
      </c>
      <c r="E573">
        <v>-69614</v>
      </c>
      <c r="F573">
        <v>0.81</v>
      </c>
      <c r="G573">
        <v>0.12</v>
      </c>
    </row>
    <row r="574" spans="1:7" hidden="1">
      <c r="A574" t="s">
        <v>3791</v>
      </c>
      <c r="B574">
        <v>136</v>
      </c>
      <c r="C574">
        <v>99080</v>
      </c>
      <c r="D574">
        <v>4009</v>
      </c>
      <c r="E574">
        <v>-77806</v>
      </c>
      <c r="F574">
        <v>0.8</v>
      </c>
      <c r="G574">
        <v>0.11</v>
      </c>
    </row>
    <row r="575" spans="1:7" hidden="1">
      <c r="A575" t="s">
        <v>3791</v>
      </c>
      <c r="B575">
        <v>136</v>
      </c>
      <c r="C575">
        <v>97080</v>
      </c>
      <c r="D575">
        <v>4044</v>
      </c>
      <c r="E575">
        <v>-80199</v>
      </c>
      <c r="F575">
        <v>0.8</v>
      </c>
      <c r="G575">
        <v>0.11</v>
      </c>
    </row>
    <row r="576" spans="1:7" hidden="1">
      <c r="A576" t="s">
        <v>3791</v>
      </c>
      <c r="B576">
        <v>136</v>
      </c>
      <c r="C576">
        <v>97100</v>
      </c>
      <c r="D576">
        <v>4045</v>
      </c>
      <c r="E576">
        <v>-82868</v>
      </c>
      <c r="F576">
        <v>0.79</v>
      </c>
      <c r="G576">
        <v>0.14000000000000001</v>
      </c>
    </row>
    <row r="577" spans="1:7" hidden="1">
      <c r="A577" t="s">
        <v>3791</v>
      </c>
      <c r="B577">
        <v>136</v>
      </c>
      <c r="C577">
        <v>99103</v>
      </c>
      <c r="D577">
        <v>2419</v>
      </c>
      <c r="E577">
        <v>-77135</v>
      </c>
      <c r="F577">
        <v>0.68</v>
      </c>
      <c r="G577">
        <v>0.05</v>
      </c>
    </row>
    <row r="578" spans="1:7" hidden="1">
      <c r="A578" t="s">
        <v>3791</v>
      </c>
      <c r="B578">
        <v>142</v>
      </c>
      <c r="C578">
        <v>97080</v>
      </c>
      <c r="D578">
        <v>3673</v>
      </c>
      <c r="E578">
        <v>-69278</v>
      </c>
      <c r="F578">
        <v>0.81</v>
      </c>
      <c r="G578">
        <v>0.19</v>
      </c>
    </row>
    <row r="579" spans="1:7" hidden="1">
      <c r="A579" t="s">
        <v>3791</v>
      </c>
      <c r="B579">
        <v>142</v>
      </c>
      <c r="C579">
        <v>97103</v>
      </c>
      <c r="D579">
        <v>5429</v>
      </c>
      <c r="E579">
        <v>-99586</v>
      </c>
      <c r="F579">
        <v>0.81</v>
      </c>
      <c r="G579">
        <v>0.22</v>
      </c>
    </row>
    <row r="580" spans="1:7" hidden="1">
      <c r="A580" t="s">
        <v>3791</v>
      </c>
      <c r="B580">
        <v>142</v>
      </c>
      <c r="C580">
        <v>97100</v>
      </c>
      <c r="D580">
        <v>3241</v>
      </c>
      <c r="E580">
        <v>-64607</v>
      </c>
      <c r="F580">
        <v>0.8</v>
      </c>
      <c r="G580">
        <v>0.21</v>
      </c>
    </row>
    <row r="581" spans="1:7" hidden="1">
      <c r="A581" t="s">
        <v>3791</v>
      </c>
      <c r="B581">
        <v>142</v>
      </c>
      <c r="C581">
        <v>99080</v>
      </c>
      <c r="D581">
        <v>4078</v>
      </c>
      <c r="E581">
        <v>-94134</v>
      </c>
      <c r="F581">
        <v>0.76</v>
      </c>
      <c r="G581">
        <v>0.19</v>
      </c>
    </row>
    <row r="582" spans="1:7" hidden="1">
      <c r="A582" t="s">
        <v>3791</v>
      </c>
      <c r="B582">
        <v>142</v>
      </c>
      <c r="C582">
        <v>99100</v>
      </c>
      <c r="D582">
        <v>3789</v>
      </c>
      <c r="E582">
        <v>-91639</v>
      </c>
      <c r="F582">
        <v>0.75</v>
      </c>
      <c r="G582">
        <v>0.2</v>
      </c>
    </row>
    <row r="583" spans="1:7" hidden="1">
      <c r="A583" t="s">
        <v>3791</v>
      </c>
      <c r="B583">
        <v>142</v>
      </c>
      <c r="C583">
        <v>99103</v>
      </c>
      <c r="D583">
        <v>4634</v>
      </c>
      <c r="E583">
        <v>-125560</v>
      </c>
      <c r="F583">
        <v>0.72</v>
      </c>
      <c r="G583">
        <v>0.15</v>
      </c>
    </row>
    <row r="584" spans="1:7" hidden="1">
      <c r="A584" t="s">
        <v>3791</v>
      </c>
      <c r="B584">
        <v>143</v>
      </c>
      <c r="C584">
        <v>97080</v>
      </c>
      <c r="D584">
        <v>3346</v>
      </c>
      <c r="E584">
        <v>-51247</v>
      </c>
      <c r="F584">
        <v>0.84</v>
      </c>
      <c r="G584">
        <v>0.17</v>
      </c>
    </row>
    <row r="585" spans="1:7" hidden="1">
      <c r="A585" t="s">
        <v>3791</v>
      </c>
      <c r="B585">
        <v>143</v>
      </c>
      <c r="C585">
        <v>99100</v>
      </c>
      <c r="D585">
        <v>3534</v>
      </c>
      <c r="E585">
        <v>-63171</v>
      </c>
      <c r="F585">
        <v>0.82</v>
      </c>
      <c r="G585">
        <v>0.18</v>
      </c>
    </row>
    <row r="586" spans="1:7" hidden="1">
      <c r="A586" t="s">
        <v>3791</v>
      </c>
      <c r="B586">
        <v>143</v>
      </c>
      <c r="C586">
        <v>97100</v>
      </c>
      <c r="D586">
        <v>3228</v>
      </c>
      <c r="E586">
        <v>-63656</v>
      </c>
      <c r="F586">
        <v>0.8</v>
      </c>
      <c r="G586">
        <v>0.19</v>
      </c>
    </row>
    <row r="587" spans="1:7" hidden="1">
      <c r="A587" t="s">
        <v>3791</v>
      </c>
      <c r="B587">
        <v>143</v>
      </c>
      <c r="C587">
        <v>99080</v>
      </c>
      <c r="D587">
        <v>3708</v>
      </c>
      <c r="E587">
        <v>-79432</v>
      </c>
      <c r="F587">
        <v>0.78</v>
      </c>
      <c r="G587">
        <v>0.16</v>
      </c>
    </row>
    <row r="588" spans="1:7" hidden="1">
      <c r="A588" t="s">
        <v>3791</v>
      </c>
      <c r="B588">
        <v>143</v>
      </c>
      <c r="C588">
        <v>97103</v>
      </c>
      <c r="D588">
        <v>4296</v>
      </c>
      <c r="E588">
        <v>-91372</v>
      </c>
      <c r="F588">
        <v>0.78</v>
      </c>
      <c r="G588">
        <v>0.18</v>
      </c>
    </row>
    <row r="589" spans="1:7" hidden="1">
      <c r="A589" t="s">
        <v>3791</v>
      </c>
      <c r="B589">
        <v>143</v>
      </c>
      <c r="C589">
        <v>99103</v>
      </c>
      <c r="D589">
        <v>3310</v>
      </c>
      <c r="E589">
        <v>-107214</v>
      </c>
      <c r="F589">
        <v>0.67</v>
      </c>
      <c r="G589">
        <v>0.12</v>
      </c>
    </row>
    <row r="590" spans="1:7" hidden="1">
      <c r="A590" t="s">
        <v>3791</v>
      </c>
      <c r="B590">
        <v>145</v>
      </c>
      <c r="C590">
        <v>97080</v>
      </c>
      <c r="D590">
        <v>2787</v>
      </c>
      <c r="E590">
        <v>-40803</v>
      </c>
      <c r="F590">
        <v>0.85</v>
      </c>
      <c r="G590">
        <v>0.12</v>
      </c>
    </row>
    <row r="591" spans="1:7" hidden="1">
      <c r="A591" t="s">
        <v>3791</v>
      </c>
      <c r="B591">
        <v>145</v>
      </c>
      <c r="C591">
        <v>99080</v>
      </c>
      <c r="D591">
        <v>2930</v>
      </c>
      <c r="E591">
        <v>-42546</v>
      </c>
      <c r="F591">
        <v>0.85</v>
      </c>
      <c r="G591">
        <v>0.12</v>
      </c>
    </row>
    <row r="592" spans="1:7" hidden="1">
      <c r="A592" t="s">
        <v>3791</v>
      </c>
      <c r="B592">
        <v>145</v>
      </c>
      <c r="C592">
        <v>97103</v>
      </c>
      <c r="D592">
        <v>2162</v>
      </c>
      <c r="E592">
        <v>-34744</v>
      </c>
      <c r="F592">
        <v>0.83</v>
      </c>
      <c r="G592">
        <v>0.12</v>
      </c>
    </row>
    <row r="593" spans="1:7" hidden="1">
      <c r="A593" t="s">
        <v>3791</v>
      </c>
      <c r="B593">
        <v>145</v>
      </c>
      <c r="C593">
        <v>97100</v>
      </c>
      <c r="D593">
        <v>2809</v>
      </c>
      <c r="E593">
        <v>-48925</v>
      </c>
      <c r="F593">
        <v>0.82</v>
      </c>
      <c r="G593">
        <v>0.14000000000000001</v>
      </c>
    </row>
    <row r="594" spans="1:7" hidden="1">
      <c r="A594" t="s">
        <v>3791</v>
      </c>
      <c r="B594">
        <v>145</v>
      </c>
      <c r="C594">
        <v>99100</v>
      </c>
      <c r="D594">
        <v>2719</v>
      </c>
      <c r="E594">
        <v>-59442</v>
      </c>
      <c r="F594">
        <v>0.78</v>
      </c>
      <c r="G594">
        <v>0.13</v>
      </c>
    </row>
    <row r="595" spans="1:7" hidden="1">
      <c r="A595" t="s">
        <v>3791</v>
      </c>
      <c r="B595">
        <v>145</v>
      </c>
      <c r="C595">
        <v>99103</v>
      </c>
      <c r="D595">
        <v>3972</v>
      </c>
      <c r="E595">
        <v>-89353</v>
      </c>
      <c r="F595">
        <v>0.77</v>
      </c>
      <c r="G595">
        <v>0.06</v>
      </c>
    </row>
    <row r="596" spans="1:7" hidden="1">
      <c r="A596" t="s">
        <v>3791</v>
      </c>
      <c r="B596">
        <v>146</v>
      </c>
      <c r="C596">
        <v>99100</v>
      </c>
      <c r="D596">
        <v>2509</v>
      </c>
      <c r="E596">
        <v>-27537</v>
      </c>
      <c r="F596">
        <v>0.89</v>
      </c>
      <c r="G596">
        <v>0.11</v>
      </c>
    </row>
    <row r="597" spans="1:7" hidden="1">
      <c r="A597" t="s">
        <v>3791</v>
      </c>
      <c r="B597">
        <v>146</v>
      </c>
      <c r="C597">
        <v>97080</v>
      </c>
      <c r="D597">
        <v>2446</v>
      </c>
      <c r="E597">
        <v>-29575</v>
      </c>
      <c r="F597">
        <v>0.87</v>
      </c>
      <c r="G597">
        <v>0.1</v>
      </c>
    </row>
    <row r="598" spans="1:7" hidden="1">
      <c r="A598" t="s">
        <v>3791</v>
      </c>
      <c r="B598">
        <v>146</v>
      </c>
      <c r="C598">
        <v>99080</v>
      </c>
      <c r="D598">
        <v>2531</v>
      </c>
      <c r="E598">
        <v>-33061</v>
      </c>
      <c r="F598">
        <v>0.86</v>
      </c>
      <c r="G598">
        <v>0.09</v>
      </c>
    </row>
    <row r="599" spans="1:7" hidden="1">
      <c r="A599" t="s">
        <v>3791</v>
      </c>
      <c r="B599">
        <v>146</v>
      </c>
      <c r="C599">
        <v>97103</v>
      </c>
      <c r="D599">
        <v>1742</v>
      </c>
      <c r="E599">
        <v>-23997</v>
      </c>
      <c r="F599">
        <v>0.86</v>
      </c>
      <c r="G599">
        <v>0.09</v>
      </c>
    </row>
    <row r="600" spans="1:7" hidden="1">
      <c r="A600" t="s">
        <v>3791</v>
      </c>
      <c r="B600">
        <v>146</v>
      </c>
      <c r="C600">
        <v>97100</v>
      </c>
      <c r="D600">
        <v>2510</v>
      </c>
      <c r="E600">
        <v>-53061</v>
      </c>
      <c r="F600">
        <v>0.78</v>
      </c>
      <c r="G600">
        <v>0.12</v>
      </c>
    </row>
    <row r="601" spans="1:7" hidden="1">
      <c r="A601" t="s">
        <v>3791</v>
      </c>
      <c r="B601">
        <v>146</v>
      </c>
      <c r="C601">
        <v>99103</v>
      </c>
      <c r="D601">
        <v>4894</v>
      </c>
      <c r="E601">
        <v>-136902</v>
      </c>
      <c r="F601">
        <v>0.72</v>
      </c>
      <c r="G601">
        <v>0.05</v>
      </c>
    </row>
    <row r="602" spans="1:7" hidden="1">
      <c r="A602" t="s">
        <v>3791</v>
      </c>
      <c r="B602">
        <v>152</v>
      </c>
      <c r="C602">
        <v>97100</v>
      </c>
      <c r="D602">
        <v>1194</v>
      </c>
      <c r="E602">
        <v>-11375</v>
      </c>
      <c r="F602">
        <v>0.9</v>
      </c>
      <c r="G602">
        <v>0.16</v>
      </c>
    </row>
    <row r="603" spans="1:7" hidden="1">
      <c r="A603" t="s">
        <v>3791</v>
      </c>
      <c r="B603">
        <v>152</v>
      </c>
      <c r="C603">
        <v>99100</v>
      </c>
      <c r="D603">
        <v>1516</v>
      </c>
      <c r="E603">
        <v>-19230</v>
      </c>
      <c r="F603">
        <v>0.87</v>
      </c>
      <c r="G603">
        <v>0.16</v>
      </c>
    </row>
    <row r="604" spans="1:7" hidden="1">
      <c r="A604" t="s">
        <v>3791</v>
      </c>
      <c r="B604">
        <v>152</v>
      </c>
      <c r="C604">
        <v>99103</v>
      </c>
      <c r="D604">
        <v>1561</v>
      </c>
      <c r="E604">
        <v>-28525</v>
      </c>
      <c r="F604">
        <v>0.81</v>
      </c>
      <c r="G604">
        <v>0.1</v>
      </c>
    </row>
    <row r="605" spans="1:7" hidden="1">
      <c r="A605" t="s">
        <v>3791</v>
      </c>
      <c r="B605">
        <v>152</v>
      </c>
      <c r="C605">
        <v>99080</v>
      </c>
      <c r="D605">
        <v>1653</v>
      </c>
      <c r="E605">
        <v>-37600</v>
      </c>
      <c r="F605">
        <v>0.77</v>
      </c>
      <c r="G605">
        <v>0.14000000000000001</v>
      </c>
    </row>
    <row r="606" spans="1:7" hidden="1">
      <c r="A606" t="s">
        <v>3791</v>
      </c>
      <c r="B606">
        <v>152</v>
      </c>
      <c r="C606">
        <v>97080</v>
      </c>
      <c r="D606">
        <v>1193</v>
      </c>
      <c r="E606">
        <v>-30446</v>
      </c>
      <c r="F606">
        <v>0.74</v>
      </c>
      <c r="G606">
        <v>0.13</v>
      </c>
    </row>
    <row r="607" spans="1:7" hidden="1">
      <c r="A607" t="s">
        <v>3791</v>
      </c>
      <c r="B607">
        <v>152</v>
      </c>
      <c r="C607">
        <v>97103</v>
      </c>
      <c r="D607">
        <v>2226</v>
      </c>
      <c r="E607">
        <v>-60395</v>
      </c>
      <c r="F607">
        <v>0.72</v>
      </c>
      <c r="G607">
        <v>0.15</v>
      </c>
    </row>
    <row r="608" spans="1:7" hidden="1">
      <c r="A608" t="s">
        <v>3791</v>
      </c>
      <c r="B608">
        <v>153</v>
      </c>
      <c r="C608">
        <v>99080</v>
      </c>
      <c r="D608">
        <v>1630</v>
      </c>
      <c r="E608">
        <v>-24044</v>
      </c>
      <c r="F608">
        <v>0.85</v>
      </c>
      <c r="G608">
        <v>0.13</v>
      </c>
    </row>
    <row r="609" spans="1:7" hidden="1">
      <c r="A609" t="s">
        <v>3791</v>
      </c>
      <c r="B609">
        <v>153</v>
      </c>
      <c r="C609">
        <v>97100</v>
      </c>
      <c r="D609">
        <v>1284</v>
      </c>
      <c r="E609">
        <v>-21611</v>
      </c>
      <c r="F609">
        <v>0.83</v>
      </c>
      <c r="G609">
        <v>0.17</v>
      </c>
    </row>
    <row r="610" spans="1:7" hidden="1">
      <c r="A610" t="s">
        <v>3791</v>
      </c>
      <c r="B610">
        <v>153</v>
      </c>
      <c r="C610">
        <v>99100</v>
      </c>
      <c r="D610">
        <v>1526</v>
      </c>
      <c r="E610">
        <v>-31091</v>
      </c>
      <c r="F610">
        <v>0.79</v>
      </c>
      <c r="G610">
        <v>0.15</v>
      </c>
    </row>
    <row r="611" spans="1:7" hidden="1">
      <c r="A611" t="s">
        <v>3791</v>
      </c>
      <c r="B611">
        <v>153</v>
      </c>
      <c r="C611">
        <v>97103</v>
      </c>
      <c r="D611">
        <v>1778</v>
      </c>
      <c r="E611">
        <v>-37281</v>
      </c>
      <c r="F611">
        <v>0.79</v>
      </c>
      <c r="G611">
        <v>0.14000000000000001</v>
      </c>
    </row>
    <row r="612" spans="1:7" hidden="1">
      <c r="A612" t="s">
        <v>3791</v>
      </c>
      <c r="B612">
        <v>153</v>
      </c>
      <c r="C612">
        <v>97080</v>
      </c>
      <c r="D612">
        <v>1292</v>
      </c>
      <c r="E612">
        <v>-27641</v>
      </c>
      <c r="F612">
        <v>0.78</v>
      </c>
      <c r="G612">
        <v>0.13</v>
      </c>
    </row>
    <row r="613" spans="1:7" hidden="1">
      <c r="A613" t="s">
        <v>3791</v>
      </c>
      <c r="B613">
        <v>153</v>
      </c>
      <c r="C613">
        <v>99103</v>
      </c>
      <c r="D613">
        <v>2653</v>
      </c>
      <c r="E613">
        <v>-91277</v>
      </c>
      <c r="F613">
        <v>0.65</v>
      </c>
      <c r="G613">
        <v>7.0000000000000007E-2</v>
      </c>
    </row>
    <row r="614" spans="1:7" hidden="1">
      <c r="A614" t="s">
        <v>3791</v>
      </c>
      <c r="B614">
        <v>154</v>
      </c>
      <c r="C614">
        <v>99080</v>
      </c>
      <c r="D614">
        <v>1283</v>
      </c>
      <c r="E614">
        <v>-20237</v>
      </c>
      <c r="F614">
        <v>0.84</v>
      </c>
      <c r="G614">
        <v>0.09</v>
      </c>
    </row>
    <row r="615" spans="1:7" hidden="1">
      <c r="A615" t="s">
        <v>3791</v>
      </c>
      <c r="B615">
        <v>154</v>
      </c>
      <c r="C615">
        <v>97103</v>
      </c>
      <c r="D615">
        <v>1772</v>
      </c>
      <c r="E615">
        <v>-28265</v>
      </c>
      <c r="F615">
        <v>0.84</v>
      </c>
      <c r="G615">
        <v>0.08</v>
      </c>
    </row>
    <row r="616" spans="1:7" hidden="1">
      <c r="A616" t="s">
        <v>3791</v>
      </c>
      <c r="B616">
        <v>154</v>
      </c>
      <c r="C616">
        <v>99103</v>
      </c>
      <c r="D616">
        <v>2434</v>
      </c>
      <c r="E616">
        <v>-53042</v>
      </c>
      <c r="F616">
        <v>0.78</v>
      </c>
      <c r="G616">
        <v>0.06</v>
      </c>
    </row>
    <row r="617" spans="1:7" hidden="1">
      <c r="A617" t="s">
        <v>3791</v>
      </c>
      <c r="B617">
        <v>154</v>
      </c>
      <c r="C617">
        <v>99100</v>
      </c>
      <c r="D617">
        <v>1266</v>
      </c>
      <c r="E617">
        <v>-28519</v>
      </c>
      <c r="F617">
        <v>0.77</v>
      </c>
      <c r="G617">
        <v>0.1</v>
      </c>
    </row>
    <row r="618" spans="1:7" hidden="1">
      <c r="A618" t="s">
        <v>3791</v>
      </c>
      <c r="B618">
        <v>154</v>
      </c>
      <c r="C618">
        <v>97080</v>
      </c>
      <c r="D618">
        <v>1022</v>
      </c>
      <c r="E618">
        <v>-25755</v>
      </c>
      <c r="F618">
        <v>0.74</v>
      </c>
      <c r="G618">
        <v>0.1</v>
      </c>
    </row>
    <row r="619" spans="1:7" hidden="1">
      <c r="A619" t="s">
        <v>3791</v>
      </c>
      <c r="B619">
        <v>154</v>
      </c>
      <c r="C619">
        <v>97100</v>
      </c>
      <c r="D619">
        <v>1160</v>
      </c>
      <c r="E619">
        <v>-32585</v>
      </c>
      <c r="F619">
        <v>0.71</v>
      </c>
      <c r="G619">
        <v>0.11</v>
      </c>
    </row>
    <row r="620" spans="1:7" hidden="1">
      <c r="A620" t="s">
        <v>3791</v>
      </c>
      <c r="B620">
        <v>156</v>
      </c>
      <c r="C620">
        <v>97100</v>
      </c>
      <c r="D620">
        <v>1215</v>
      </c>
      <c r="E620">
        <v>1929</v>
      </c>
      <c r="F620">
        <v>1.01</v>
      </c>
      <c r="G620">
        <v>0.12</v>
      </c>
    </row>
    <row r="621" spans="1:7" hidden="1">
      <c r="A621" t="s">
        <v>3791</v>
      </c>
      <c r="B621">
        <v>156</v>
      </c>
      <c r="C621">
        <v>99100</v>
      </c>
      <c r="D621">
        <v>1213</v>
      </c>
      <c r="E621">
        <v>-2063</v>
      </c>
      <c r="F621">
        <v>0.98</v>
      </c>
      <c r="G621">
        <v>0.1</v>
      </c>
    </row>
    <row r="622" spans="1:7" hidden="1">
      <c r="A622" t="s">
        <v>3791</v>
      </c>
      <c r="B622">
        <v>156</v>
      </c>
      <c r="C622">
        <v>97103</v>
      </c>
      <c r="D622">
        <v>879</v>
      </c>
      <c r="E622">
        <v>-8518</v>
      </c>
      <c r="F622">
        <v>0.9</v>
      </c>
      <c r="G622">
        <v>0.06</v>
      </c>
    </row>
    <row r="623" spans="1:7" hidden="1">
      <c r="A623" t="s">
        <v>3791</v>
      </c>
      <c r="B623">
        <v>156</v>
      </c>
      <c r="C623">
        <v>97080</v>
      </c>
      <c r="D623">
        <v>1046</v>
      </c>
      <c r="E623">
        <v>-10066</v>
      </c>
      <c r="F623">
        <v>0.9</v>
      </c>
      <c r="G623">
        <v>0.08</v>
      </c>
    </row>
    <row r="624" spans="1:7" hidden="1">
      <c r="A624" t="s">
        <v>3791</v>
      </c>
      <c r="B624">
        <v>156</v>
      </c>
      <c r="C624">
        <v>99080</v>
      </c>
      <c r="D624">
        <v>1305</v>
      </c>
      <c r="E624">
        <v>-19812</v>
      </c>
      <c r="F624">
        <v>0.84</v>
      </c>
      <c r="G624">
        <v>7.0000000000000007E-2</v>
      </c>
    </row>
    <row r="625" spans="1:7" hidden="1">
      <c r="A625" t="s">
        <v>3791</v>
      </c>
      <c r="B625">
        <v>156</v>
      </c>
      <c r="C625">
        <v>99103</v>
      </c>
      <c r="D625">
        <v>1435</v>
      </c>
      <c r="E625">
        <v>-63992</v>
      </c>
      <c r="F625">
        <v>0.55000000000000004</v>
      </c>
      <c r="G625">
        <v>0.03</v>
      </c>
    </row>
    <row r="626" spans="1:7" hidden="1">
      <c r="A626" t="s">
        <v>3791</v>
      </c>
      <c r="B626">
        <v>162</v>
      </c>
      <c r="C626">
        <v>99103</v>
      </c>
      <c r="D626">
        <v>2398</v>
      </c>
      <c r="E626">
        <v>-27092</v>
      </c>
      <c r="F626">
        <v>0.88</v>
      </c>
      <c r="G626">
        <v>7.0000000000000007E-2</v>
      </c>
    </row>
    <row r="627" spans="1:7" hidden="1">
      <c r="A627" t="s">
        <v>3791</v>
      </c>
      <c r="B627">
        <v>162</v>
      </c>
      <c r="C627">
        <v>99080</v>
      </c>
      <c r="D627">
        <v>932</v>
      </c>
      <c r="E627">
        <v>-13398</v>
      </c>
      <c r="F627">
        <v>0.85</v>
      </c>
      <c r="G627">
        <v>0.13</v>
      </c>
    </row>
    <row r="628" spans="1:7" hidden="1">
      <c r="A628" t="s">
        <v>3791</v>
      </c>
      <c r="B628">
        <v>162</v>
      </c>
      <c r="C628">
        <v>99100</v>
      </c>
      <c r="D628">
        <v>892</v>
      </c>
      <c r="E628">
        <v>-16092</v>
      </c>
      <c r="F628">
        <v>0.81</v>
      </c>
      <c r="G628">
        <v>0.15</v>
      </c>
    </row>
    <row r="629" spans="1:7" hidden="1">
      <c r="A629" t="s">
        <v>3791</v>
      </c>
      <c r="B629">
        <v>162</v>
      </c>
      <c r="C629">
        <v>97100</v>
      </c>
      <c r="D629">
        <v>677</v>
      </c>
      <c r="E629">
        <v>-18129</v>
      </c>
      <c r="F629">
        <v>0.73</v>
      </c>
      <c r="G629">
        <v>0.14000000000000001</v>
      </c>
    </row>
    <row r="630" spans="1:7" hidden="1">
      <c r="A630" t="s">
        <v>3791</v>
      </c>
      <c r="B630">
        <v>162</v>
      </c>
      <c r="C630">
        <v>97103</v>
      </c>
      <c r="D630">
        <v>1412</v>
      </c>
      <c r="E630">
        <v>-48593</v>
      </c>
      <c r="F630">
        <v>0.65</v>
      </c>
      <c r="G630">
        <v>0.11</v>
      </c>
    </row>
    <row r="631" spans="1:7" hidden="1">
      <c r="A631" t="s">
        <v>3791</v>
      </c>
      <c r="B631">
        <v>162</v>
      </c>
      <c r="C631">
        <v>97080</v>
      </c>
      <c r="D631">
        <v>657</v>
      </c>
      <c r="E631">
        <v>-22719</v>
      </c>
      <c r="F631">
        <v>0.65</v>
      </c>
      <c r="G631">
        <v>0.1</v>
      </c>
    </row>
    <row r="632" spans="1:7" hidden="1">
      <c r="A632" t="s">
        <v>3791</v>
      </c>
      <c r="B632">
        <v>163</v>
      </c>
      <c r="C632">
        <v>97080</v>
      </c>
      <c r="D632">
        <v>737</v>
      </c>
      <c r="E632">
        <v>-1340</v>
      </c>
      <c r="F632">
        <v>0.98</v>
      </c>
      <c r="G632">
        <v>0.15</v>
      </c>
    </row>
    <row r="633" spans="1:7" hidden="1">
      <c r="A633" t="s">
        <v>3791</v>
      </c>
      <c r="B633">
        <v>163</v>
      </c>
      <c r="C633">
        <v>99080</v>
      </c>
      <c r="D633">
        <v>1003</v>
      </c>
      <c r="E633">
        <v>-11232</v>
      </c>
      <c r="F633">
        <v>0.88</v>
      </c>
      <c r="G633">
        <v>0.14000000000000001</v>
      </c>
    </row>
    <row r="634" spans="1:7" hidden="1">
      <c r="A634" t="s">
        <v>3791</v>
      </c>
      <c r="B634">
        <v>163</v>
      </c>
      <c r="C634">
        <v>99100</v>
      </c>
      <c r="D634">
        <v>958</v>
      </c>
      <c r="E634">
        <v>-13915</v>
      </c>
      <c r="F634">
        <v>0.85</v>
      </c>
      <c r="G634">
        <v>0.13</v>
      </c>
    </row>
    <row r="635" spans="1:7" hidden="1">
      <c r="A635" t="s">
        <v>3791</v>
      </c>
      <c r="B635">
        <v>163</v>
      </c>
      <c r="C635">
        <v>97103</v>
      </c>
      <c r="D635">
        <v>826</v>
      </c>
      <c r="E635">
        <v>-17258</v>
      </c>
      <c r="F635">
        <v>0.79</v>
      </c>
      <c r="G635">
        <v>0.12</v>
      </c>
    </row>
    <row r="636" spans="1:7" hidden="1">
      <c r="A636" t="s">
        <v>3791</v>
      </c>
      <c r="B636">
        <v>163</v>
      </c>
      <c r="C636">
        <v>97100</v>
      </c>
      <c r="D636">
        <v>783</v>
      </c>
      <c r="E636">
        <v>-15710</v>
      </c>
      <c r="F636">
        <v>0.79</v>
      </c>
      <c r="G636">
        <v>0.14000000000000001</v>
      </c>
    </row>
    <row r="637" spans="1:7" hidden="1">
      <c r="A637" t="s">
        <v>3791</v>
      </c>
      <c r="B637">
        <v>163</v>
      </c>
      <c r="C637">
        <v>99103</v>
      </c>
      <c r="D637">
        <v>1733</v>
      </c>
      <c r="E637">
        <v>-68603</v>
      </c>
      <c r="F637">
        <v>0.6</v>
      </c>
      <c r="G637">
        <v>0.06</v>
      </c>
    </row>
    <row r="638" spans="1:7" hidden="1">
      <c r="A638" t="s">
        <v>3791</v>
      </c>
      <c r="B638">
        <v>164</v>
      </c>
      <c r="C638">
        <v>97080</v>
      </c>
      <c r="D638">
        <v>577</v>
      </c>
      <c r="E638">
        <v>483</v>
      </c>
      <c r="F638">
        <v>1</v>
      </c>
      <c r="G638">
        <v>0.11</v>
      </c>
    </row>
    <row r="639" spans="1:7" hidden="1">
      <c r="A639" t="s">
        <v>3791</v>
      </c>
      <c r="B639">
        <v>164</v>
      </c>
      <c r="C639">
        <v>97103</v>
      </c>
      <c r="D639">
        <v>1631</v>
      </c>
      <c r="E639">
        <v>-32022</v>
      </c>
      <c r="F639">
        <v>0.8</v>
      </c>
      <c r="G639">
        <v>7.0000000000000007E-2</v>
      </c>
    </row>
    <row r="640" spans="1:7" hidden="1">
      <c r="A640" t="s">
        <v>3791</v>
      </c>
      <c r="B640">
        <v>164</v>
      </c>
      <c r="C640">
        <v>97100</v>
      </c>
      <c r="D640">
        <v>725</v>
      </c>
      <c r="E640">
        <v>-15734</v>
      </c>
      <c r="F640">
        <v>0.78</v>
      </c>
      <c r="G640">
        <v>0.11</v>
      </c>
    </row>
    <row r="641" spans="1:7" hidden="1">
      <c r="A641" t="s">
        <v>3791</v>
      </c>
      <c r="B641">
        <v>164</v>
      </c>
      <c r="C641">
        <v>99100</v>
      </c>
      <c r="D641">
        <v>814</v>
      </c>
      <c r="E641">
        <v>-28445</v>
      </c>
      <c r="F641">
        <v>0.65</v>
      </c>
      <c r="G641">
        <v>0.11</v>
      </c>
    </row>
    <row r="642" spans="1:7" hidden="1">
      <c r="A642" t="s">
        <v>3791</v>
      </c>
      <c r="B642">
        <v>164</v>
      </c>
      <c r="C642">
        <v>99080</v>
      </c>
      <c r="D642">
        <v>808</v>
      </c>
      <c r="E642">
        <v>-29067</v>
      </c>
      <c r="F642">
        <v>0.64</v>
      </c>
      <c r="G642">
        <v>0.1</v>
      </c>
    </row>
    <row r="643" spans="1:7" hidden="1">
      <c r="A643" t="s">
        <v>3791</v>
      </c>
      <c r="B643">
        <v>164</v>
      </c>
      <c r="C643">
        <v>99103</v>
      </c>
      <c r="D643">
        <v>1107</v>
      </c>
      <c r="E643">
        <v>-48966</v>
      </c>
      <c r="F643">
        <v>0.55000000000000004</v>
      </c>
      <c r="G643">
        <v>0.05</v>
      </c>
    </row>
    <row r="644" spans="1:7" hidden="1">
      <c r="A644" t="s">
        <v>3791</v>
      </c>
      <c r="B644">
        <v>165</v>
      </c>
      <c r="C644">
        <v>99100</v>
      </c>
      <c r="D644">
        <v>608</v>
      </c>
      <c r="E644">
        <v>4168</v>
      </c>
      <c r="F644">
        <v>1.06</v>
      </c>
      <c r="G644">
        <v>0.1</v>
      </c>
    </row>
    <row r="645" spans="1:7" hidden="1">
      <c r="A645" t="s">
        <v>3791</v>
      </c>
      <c r="B645">
        <v>165</v>
      </c>
      <c r="C645">
        <v>99080</v>
      </c>
      <c r="D645">
        <v>664</v>
      </c>
      <c r="E645">
        <v>-11962</v>
      </c>
      <c r="F645">
        <v>0.81</v>
      </c>
      <c r="G645">
        <v>7.0000000000000007E-2</v>
      </c>
    </row>
    <row r="646" spans="1:7" hidden="1">
      <c r="A646" t="s">
        <v>3791</v>
      </c>
      <c r="B646">
        <v>165</v>
      </c>
      <c r="C646">
        <v>97100</v>
      </c>
      <c r="D646">
        <v>537</v>
      </c>
      <c r="E646">
        <v>-10664</v>
      </c>
      <c r="F646">
        <v>0.8</v>
      </c>
      <c r="G646">
        <v>0.1</v>
      </c>
    </row>
    <row r="647" spans="1:7" hidden="1">
      <c r="A647" t="s">
        <v>3791</v>
      </c>
      <c r="B647">
        <v>165</v>
      </c>
      <c r="C647">
        <v>97103</v>
      </c>
      <c r="D647">
        <v>522</v>
      </c>
      <c r="E647">
        <v>-13970</v>
      </c>
      <c r="F647">
        <v>0.73</v>
      </c>
      <c r="G647">
        <v>0.05</v>
      </c>
    </row>
    <row r="648" spans="1:7" hidden="1">
      <c r="A648" t="s">
        <v>3791</v>
      </c>
      <c r="B648">
        <v>165</v>
      </c>
      <c r="C648">
        <v>99103</v>
      </c>
      <c r="D648">
        <v>1286</v>
      </c>
      <c r="E648">
        <v>-49631</v>
      </c>
      <c r="F648">
        <v>0.61</v>
      </c>
      <c r="G648">
        <v>0.02</v>
      </c>
    </row>
    <row r="649" spans="1:7" hidden="1">
      <c r="A649" t="s">
        <v>3791</v>
      </c>
      <c r="B649">
        <v>165</v>
      </c>
      <c r="C649">
        <v>97080</v>
      </c>
      <c r="D649">
        <v>400</v>
      </c>
      <c r="E649">
        <v>-21506</v>
      </c>
      <c r="F649">
        <v>0.46</v>
      </c>
      <c r="G649">
        <v>0.05</v>
      </c>
    </row>
    <row r="650" spans="1:7" hidden="1">
      <c r="A650" t="s">
        <v>3791</v>
      </c>
      <c r="B650">
        <v>213</v>
      </c>
      <c r="C650">
        <v>97100</v>
      </c>
      <c r="D650">
        <v>979</v>
      </c>
      <c r="E650">
        <v>-8445</v>
      </c>
      <c r="F650">
        <v>0.91</v>
      </c>
      <c r="G650">
        <v>0.24</v>
      </c>
    </row>
    <row r="651" spans="1:7" hidden="1">
      <c r="A651" t="s">
        <v>3791</v>
      </c>
      <c r="B651">
        <v>213</v>
      </c>
      <c r="C651">
        <v>99103</v>
      </c>
      <c r="D651">
        <v>2206</v>
      </c>
      <c r="E651">
        <v>-37767</v>
      </c>
      <c r="F651">
        <v>0.82</v>
      </c>
      <c r="G651">
        <v>0.18</v>
      </c>
    </row>
    <row r="652" spans="1:7" hidden="1">
      <c r="A652" t="s">
        <v>3791</v>
      </c>
      <c r="B652">
        <v>213</v>
      </c>
      <c r="C652">
        <v>97080</v>
      </c>
      <c r="D652">
        <v>889</v>
      </c>
      <c r="E652">
        <v>-16030</v>
      </c>
      <c r="F652">
        <v>0.81</v>
      </c>
      <c r="G652">
        <v>0.21</v>
      </c>
    </row>
    <row r="653" spans="1:7" hidden="1">
      <c r="A653" t="s">
        <v>3791</v>
      </c>
      <c r="B653">
        <v>213</v>
      </c>
      <c r="C653">
        <v>99080</v>
      </c>
      <c r="D653">
        <v>1058</v>
      </c>
      <c r="E653">
        <v>-19449</v>
      </c>
      <c r="F653">
        <v>0.81</v>
      </c>
      <c r="G653">
        <v>0.21</v>
      </c>
    </row>
    <row r="654" spans="1:7" hidden="1">
      <c r="A654" t="s">
        <v>3791</v>
      </c>
      <c r="B654">
        <v>213</v>
      </c>
      <c r="C654">
        <v>97103</v>
      </c>
      <c r="D654">
        <v>2544</v>
      </c>
      <c r="E654">
        <v>-54655</v>
      </c>
      <c r="F654">
        <v>0.78</v>
      </c>
      <c r="G654">
        <v>0.22</v>
      </c>
    </row>
    <row r="655" spans="1:7" hidden="1">
      <c r="A655" t="s">
        <v>3791</v>
      </c>
      <c r="B655">
        <v>213</v>
      </c>
      <c r="C655">
        <v>99100</v>
      </c>
      <c r="D655">
        <v>1027</v>
      </c>
      <c r="E655">
        <v>-22743</v>
      </c>
      <c r="F655">
        <v>0.77</v>
      </c>
      <c r="G655">
        <v>0.21</v>
      </c>
    </row>
    <row r="656" spans="1:7" hidden="1">
      <c r="A656" t="s">
        <v>3791</v>
      </c>
      <c r="B656">
        <v>214</v>
      </c>
      <c r="C656">
        <v>97100</v>
      </c>
      <c r="D656">
        <v>870</v>
      </c>
      <c r="E656">
        <v>-6395</v>
      </c>
      <c r="F656">
        <v>0.92</v>
      </c>
      <c r="G656">
        <v>0.21</v>
      </c>
    </row>
    <row r="657" spans="1:7" hidden="1">
      <c r="A657" t="s">
        <v>3791</v>
      </c>
      <c r="B657">
        <v>214</v>
      </c>
      <c r="C657">
        <v>97103</v>
      </c>
      <c r="D657">
        <v>2087</v>
      </c>
      <c r="E657">
        <v>-36115</v>
      </c>
      <c r="F657">
        <v>0.82</v>
      </c>
      <c r="G657">
        <v>0.22</v>
      </c>
    </row>
    <row r="658" spans="1:7" hidden="1">
      <c r="A658" t="s">
        <v>3791</v>
      </c>
      <c r="B658">
        <v>214</v>
      </c>
      <c r="C658">
        <v>99100</v>
      </c>
      <c r="D658">
        <v>911</v>
      </c>
      <c r="E658">
        <v>-18023</v>
      </c>
      <c r="F658">
        <v>0.8</v>
      </c>
      <c r="G658">
        <v>0.19</v>
      </c>
    </row>
    <row r="659" spans="1:7" hidden="1">
      <c r="A659" t="s">
        <v>3791</v>
      </c>
      <c r="B659">
        <v>214</v>
      </c>
      <c r="C659">
        <v>97080</v>
      </c>
      <c r="D659">
        <v>774</v>
      </c>
      <c r="E659">
        <v>-16610</v>
      </c>
      <c r="F659">
        <v>0.78</v>
      </c>
      <c r="G659">
        <v>0.16</v>
      </c>
    </row>
    <row r="660" spans="1:7" hidden="1">
      <c r="A660" t="s">
        <v>3791</v>
      </c>
      <c r="B660">
        <v>214</v>
      </c>
      <c r="C660">
        <v>99080</v>
      </c>
      <c r="D660">
        <v>1019</v>
      </c>
      <c r="E660">
        <v>-27421</v>
      </c>
      <c r="F660">
        <v>0.73</v>
      </c>
      <c r="G660">
        <v>0.17</v>
      </c>
    </row>
    <row r="661" spans="1:7" hidden="1">
      <c r="A661" t="s">
        <v>3791</v>
      </c>
      <c r="B661">
        <v>214</v>
      </c>
      <c r="C661">
        <v>99103</v>
      </c>
      <c r="D661">
        <v>2594</v>
      </c>
      <c r="E661">
        <v>-90256</v>
      </c>
      <c r="F661">
        <v>0.65</v>
      </c>
      <c r="G661">
        <v>0.14000000000000001</v>
      </c>
    </row>
    <row r="662" spans="1:7" hidden="1">
      <c r="A662" t="s">
        <v>3791</v>
      </c>
      <c r="B662">
        <v>215</v>
      </c>
      <c r="C662">
        <v>97080</v>
      </c>
      <c r="D662">
        <v>647</v>
      </c>
      <c r="E662">
        <v>-7387</v>
      </c>
      <c r="F662">
        <v>0.88</v>
      </c>
      <c r="G662">
        <v>0.13</v>
      </c>
    </row>
    <row r="663" spans="1:7" hidden="1">
      <c r="A663" t="s">
        <v>3791</v>
      </c>
      <c r="B663">
        <v>215</v>
      </c>
      <c r="C663">
        <v>99080</v>
      </c>
      <c r="D663">
        <v>780</v>
      </c>
      <c r="E663">
        <v>-15289</v>
      </c>
      <c r="F663">
        <v>0.8</v>
      </c>
      <c r="G663">
        <v>0.13</v>
      </c>
    </row>
    <row r="664" spans="1:7" hidden="1">
      <c r="A664" t="s">
        <v>3791</v>
      </c>
      <c r="B664">
        <v>215</v>
      </c>
      <c r="C664">
        <v>97103</v>
      </c>
      <c r="D664">
        <v>1291</v>
      </c>
      <c r="E664">
        <v>-27876</v>
      </c>
      <c r="F664">
        <v>0.78</v>
      </c>
      <c r="G664">
        <v>0.14000000000000001</v>
      </c>
    </row>
    <row r="665" spans="1:7" hidden="1">
      <c r="A665" t="s">
        <v>3791</v>
      </c>
      <c r="B665">
        <v>215</v>
      </c>
      <c r="C665">
        <v>99103</v>
      </c>
      <c r="D665">
        <v>2061</v>
      </c>
      <c r="E665">
        <v>-47324</v>
      </c>
      <c r="F665">
        <v>0.77</v>
      </c>
      <c r="G665">
        <v>0.1</v>
      </c>
    </row>
    <row r="666" spans="1:7" hidden="1">
      <c r="A666" t="s">
        <v>3791</v>
      </c>
      <c r="B666">
        <v>215</v>
      </c>
      <c r="C666">
        <v>97100</v>
      </c>
      <c r="D666">
        <v>746</v>
      </c>
      <c r="E666">
        <v>-17115</v>
      </c>
      <c r="F666">
        <v>0.77</v>
      </c>
      <c r="G666">
        <v>0.15</v>
      </c>
    </row>
    <row r="667" spans="1:7" hidden="1">
      <c r="A667" t="s">
        <v>3791</v>
      </c>
      <c r="B667">
        <v>215</v>
      </c>
      <c r="C667">
        <v>99100</v>
      </c>
      <c r="D667">
        <v>751</v>
      </c>
      <c r="E667">
        <v>-23946</v>
      </c>
      <c r="F667">
        <v>0.68</v>
      </c>
      <c r="G667">
        <v>0.13</v>
      </c>
    </row>
    <row r="668" spans="1:7" hidden="1">
      <c r="A668" t="s">
        <v>3791</v>
      </c>
      <c r="B668">
        <v>216</v>
      </c>
      <c r="C668">
        <v>97100</v>
      </c>
      <c r="D668">
        <v>785</v>
      </c>
      <c r="E668">
        <v>5453</v>
      </c>
      <c r="F668">
        <v>1.06</v>
      </c>
      <c r="G668">
        <v>0.17</v>
      </c>
    </row>
    <row r="669" spans="1:7" hidden="1">
      <c r="A669" t="s">
        <v>3791</v>
      </c>
      <c r="B669">
        <v>216</v>
      </c>
      <c r="C669">
        <v>97103</v>
      </c>
      <c r="D669">
        <v>1780</v>
      </c>
      <c r="E669">
        <v>-13759</v>
      </c>
      <c r="F669">
        <v>0.92</v>
      </c>
      <c r="G669">
        <v>0.11</v>
      </c>
    </row>
    <row r="670" spans="1:7" hidden="1">
      <c r="A670" t="s">
        <v>3791</v>
      </c>
      <c r="B670">
        <v>216</v>
      </c>
      <c r="C670">
        <v>97080</v>
      </c>
      <c r="D670">
        <v>686</v>
      </c>
      <c r="E670">
        <v>-5599</v>
      </c>
      <c r="F670">
        <v>0.91</v>
      </c>
      <c r="G670">
        <v>0.13</v>
      </c>
    </row>
    <row r="671" spans="1:7" hidden="1">
      <c r="A671" t="s">
        <v>3791</v>
      </c>
      <c r="B671">
        <v>216</v>
      </c>
      <c r="C671">
        <v>99100</v>
      </c>
      <c r="D671">
        <v>796</v>
      </c>
      <c r="E671">
        <v>-11007</v>
      </c>
      <c r="F671">
        <v>0.86</v>
      </c>
      <c r="G671">
        <v>0.15</v>
      </c>
    </row>
    <row r="672" spans="1:7" hidden="1">
      <c r="A672" t="s">
        <v>3791</v>
      </c>
      <c r="B672">
        <v>216</v>
      </c>
      <c r="C672">
        <v>99080</v>
      </c>
      <c r="D672">
        <v>827</v>
      </c>
      <c r="E672">
        <v>-23813</v>
      </c>
      <c r="F672">
        <v>0.71</v>
      </c>
      <c r="G672">
        <v>0.11</v>
      </c>
    </row>
    <row r="673" spans="1:7" hidden="1">
      <c r="A673" t="s">
        <v>3791</v>
      </c>
      <c r="B673">
        <v>216</v>
      </c>
      <c r="C673">
        <v>99103</v>
      </c>
      <c r="D673">
        <v>2330</v>
      </c>
      <c r="E673">
        <v>-78101</v>
      </c>
      <c r="F673">
        <v>0.66</v>
      </c>
      <c r="G673">
        <v>0.06</v>
      </c>
    </row>
    <row r="674" spans="1:7" hidden="1">
      <c r="A674" t="s">
        <v>3791</v>
      </c>
      <c r="B674">
        <v>231</v>
      </c>
      <c r="C674">
        <v>99103</v>
      </c>
      <c r="D674">
        <v>1507</v>
      </c>
      <c r="E674">
        <v>-25433</v>
      </c>
      <c r="F674">
        <v>0.83</v>
      </c>
      <c r="G674">
        <v>0.18</v>
      </c>
    </row>
    <row r="675" spans="1:7" hidden="1">
      <c r="A675" t="s">
        <v>3791</v>
      </c>
      <c r="B675">
        <v>231</v>
      </c>
      <c r="C675">
        <v>97103</v>
      </c>
      <c r="D675">
        <v>813</v>
      </c>
      <c r="E675">
        <v>-17981</v>
      </c>
      <c r="F675">
        <v>0.77</v>
      </c>
      <c r="G675">
        <v>0.2</v>
      </c>
    </row>
    <row r="676" spans="1:7" hidden="1">
      <c r="A676" t="s">
        <v>3791</v>
      </c>
      <c r="B676">
        <v>231</v>
      </c>
      <c r="C676">
        <v>97100</v>
      </c>
      <c r="D676">
        <v>147</v>
      </c>
      <c r="E676">
        <v>-3736</v>
      </c>
      <c r="F676">
        <v>0.74</v>
      </c>
      <c r="G676">
        <v>0.17</v>
      </c>
    </row>
    <row r="677" spans="1:7" hidden="1">
      <c r="A677" t="s">
        <v>3791</v>
      </c>
      <c r="B677">
        <v>231</v>
      </c>
      <c r="C677">
        <v>97080</v>
      </c>
      <c r="D677">
        <v>103</v>
      </c>
      <c r="E677">
        <v>-3527</v>
      </c>
      <c r="F677">
        <v>0.65</v>
      </c>
      <c r="G677">
        <v>0.15</v>
      </c>
    </row>
    <row r="678" spans="1:7" hidden="1">
      <c r="A678" t="s">
        <v>3791</v>
      </c>
      <c r="B678">
        <v>231</v>
      </c>
      <c r="C678">
        <v>99100</v>
      </c>
      <c r="D678">
        <v>189</v>
      </c>
      <c r="E678">
        <v>-6713</v>
      </c>
      <c r="F678">
        <v>0.64</v>
      </c>
      <c r="G678">
        <v>0.18</v>
      </c>
    </row>
    <row r="679" spans="1:7" hidden="1">
      <c r="A679" t="s">
        <v>3791</v>
      </c>
      <c r="B679">
        <v>231</v>
      </c>
      <c r="C679">
        <v>99080</v>
      </c>
      <c r="D679">
        <v>219</v>
      </c>
      <c r="E679">
        <v>-9219</v>
      </c>
      <c r="F679">
        <v>0.56999999999999995</v>
      </c>
      <c r="G679">
        <v>0.15</v>
      </c>
    </row>
    <row r="680" spans="1:7" hidden="1">
      <c r="A680" t="s">
        <v>3791</v>
      </c>
      <c r="B680">
        <v>234</v>
      </c>
      <c r="C680">
        <v>99080</v>
      </c>
      <c r="D680">
        <v>484</v>
      </c>
      <c r="E680">
        <v>-5267</v>
      </c>
      <c r="F680">
        <v>0.89</v>
      </c>
      <c r="G680">
        <v>0.12</v>
      </c>
    </row>
    <row r="681" spans="1:7" hidden="1">
      <c r="A681" t="s">
        <v>3791</v>
      </c>
      <c r="B681">
        <v>234</v>
      </c>
      <c r="C681">
        <v>99100</v>
      </c>
      <c r="D681">
        <v>528</v>
      </c>
      <c r="E681">
        <v>-5838</v>
      </c>
      <c r="F681">
        <v>0.88</v>
      </c>
      <c r="G681">
        <v>0.15</v>
      </c>
    </row>
    <row r="682" spans="1:7" hidden="1">
      <c r="A682" t="s">
        <v>3791</v>
      </c>
      <c r="B682">
        <v>234</v>
      </c>
      <c r="C682">
        <v>97103</v>
      </c>
      <c r="D682">
        <v>1114</v>
      </c>
      <c r="E682">
        <v>-22917</v>
      </c>
      <c r="F682">
        <v>0.79</v>
      </c>
      <c r="G682">
        <v>0.1</v>
      </c>
    </row>
    <row r="683" spans="1:7" hidden="1">
      <c r="A683" t="s">
        <v>3791</v>
      </c>
      <c r="B683">
        <v>234</v>
      </c>
      <c r="C683">
        <v>99103</v>
      </c>
      <c r="D683">
        <v>1142</v>
      </c>
      <c r="E683">
        <v>-25357</v>
      </c>
      <c r="F683">
        <v>0.77</v>
      </c>
      <c r="G683">
        <v>0.06</v>
      </c>
    </row>
    <row r="684" spans="1:7" hidden="1">
      <c r="A684" t="s">
        <v>3791</v>
      </c>
      <c r="B684">
        <v>234</v>
      </c>
      <c r="C684">
        <v>97100</v>
      </c>
      <c r="D684">
        <v>526</v>
      </c>
      <c r="E684">
        <v>-11667</v>
      </c>
      <c r="F684">
        <v>0.77</v>
      </c>
      <c r="G684">
        <v>0.14000000000000001</v>
      </c>
    </row>
    <row r="685" spans="1:7" hidden="1">
      <c r="A685" t="s">
        <v>3791</v>
      </c>
      <c r="B685">
        <v>234</v>
      </c>
      <c r="C685">
        <v>97080</v>
      </c>
      <c r="D685">
        <v>396</v>
      </c>
      <c r="E685">
        <v>-9196</v>
      </c>
      <c r="F685">
        <v>0.76</v>
      </c>
      <c r="G685">
        <v>0.09</v>
      </c>
    </row>
    <row r="686" spans="1:7" hidden="1">
      <c r="A686" t="s">
        <v>3791</v>
      </c>
      <c r="B686">
        <v>235</v>
      </c>
      <c r="C686">
        <v>99103</v>
      </c>
      <c r="D686">
        <v>954</v>
      </c>
      <c r="E686">
        <v>-13886</v>
      </c>
      <c r="F686">
        <v>0.85</v>
      </c>
      <c r="G686">
        <v>0.04</v>
      </c>
    </row>
    <row r="687" spans="1:7" hidden="1">
      <c r="A687" t="s">
        <v>3791</v>
      </c>
      <c r="B687">
        <v>235</v>
      </c>
      <c r="C687">
        <v>99080</v>
      </c>
      <c r="D687">
        <v>365</v>
      </c>
      <c r="E687">
        <v>-10091</v>
      </c>
      <c r="F687">
        <v>0.72</v>
      </c>
      <c r="G687">
        <v>0.08</v>
      </c>
    </row>
    <row r="688" spans="1:7" hidden="1">
      <c r="A688" t="s">
        <v>3791</v>
      </c>
      <c r="B688">
        <v>235</v>
      </c>
      <c r="C688">
        <v>99100</v>
      </c>
      <c r="D688">
        <v>377</v>
      </c>
      <c r="E688">
        <v>-10942</v>
      </c>
      <c r="F688">
        <v>0.7</v>
      </c>
      <c r="G688">
        <v>0.11</v>
      </c>
    </row>
    <row r="689" spans="1:7" hidden="1">
      <c r="A689" t="s">
        <v>3791</v>
      </c>
      <c r="B689">
        <v>235</v>
      </c>
      <c r="C689">
        <v>97080</v>
      </c>
      <c r="D689">
        <v>321</v>
      </c>
      <c r="E689">
        <v>-10366</v>
      </c>
      <c r="F689">
        <v>0.67</v>
      </c>
      <c r="G689">
        <v>0.1</v>
      </c>
    </row>
    <row r="690" spans="1:7" hidden="1">
      <c r="A690" t="s">
        <v>3791</v>
      </c>
      <c r="B690">
        <v>235</v>
      </c>
      <c r="C690">
        <v>97100</v>
      </c>
      <c r="D690">
        <v>421</v>
      </c>
      <c r="E690">
        <v>-16058</v>
      </c>
      <c r="F690">
        <v>0.61</v>
      </c>
      <c r="G690">
        <v>0.12</v>
      </c>
    </row>
    <row r="691" spans="1:7" hidden="1">
      <c r="A691" t="s">
        <v>3791</v>
      </c>
      <c r="B691">
        <v>235</v>
      </c>
      <c r="C691">
        <v>97103</v>
      </c>
      <c r="D691">
        <v>863</v>
      </c>
      <c r="E691">
        <v>-42032</v>
      </c>
      <c r="F691">
        <v>0.51</v>
      </c>
      <c r="G691">
        <v>0.05</v>
      </c>
    </row>
    <row r="692" spans="1:7" hidden="1">
      <c r="A692" t="s">
        <v>3791</v>
      </c>
      <c r="B692">
        <v>236</v>
      </c>
      <c r="C692">
        <v>99100</v>
      </c>
      <c r="D692">
        <v>379</v>
      </c>
      <c r="E692">
        <v>15161</v>
      </c>
      <c r="F692">
        <v>1.4</v>
      </c>
      <c r="G692">
        <v>0.13</v>
      </c>
    </row>
    <row r="693" spans="1:7" hidden="1">
      <c r="A693" t="s">
        <v>3791</v>
      </c>
      <c r="B693">
        <v>236</v>
      </c>
      <c r="C693">
        <v>97103</v>
      </c>
      <c r="D693">
        <v>648</v>
      </c>
      <c r="E693">
        <v>5975</v>
      </c>
      <c r="F693">
        <v>1.0900000000000001</v>
      </c>
      <c r="G693">
        <v>7.0000000000000007E-2</v>
      </c>
    </row>
    <row r="694" spans="1:7" hidden="1">
      <c r="A694" t="s">
        <v>3791</v>
      </c>
      <c r="B694">
        <v>236</v>
      </c>
      <c r="C694">
        <v>99080</v>
      </c>
      <c r="D694">
        <v>372</v>
      </c>
      <c r="E694">
        <v>2579</v>
      </c>
      <c r="F694">
        <v>1.06</v>
      </c>
      <c r="G694">
        <v>0.08</v>
      </c>
    </row>
    <row r="695" spans="1:7" hidden="1">
      <c r="A695" t="s">
        <v>3791</v>
      </c>
      <c r="B695">
        <v>236</v>
      </c>
      <c r="C695">
        <v>97080</v>
      </c>
      <c r="D695">
        <v>362</v>
      </c>
      <c r="E695">
        <v>398</v>
      </c>
      <c r="F695">
        <v>1.01</v>
      </c>
      <c r="G695">
        <v>0.08</v>
      </c>
    </row>
    <row r="696" spans="1:7" hidden="1">
      <c r="A696" t="s">
        <v>3791</v>
      </c>
      <c r="B696">
        <v>236</v>
      </c>
      <c r="C696">
        <v>97100</v>
      </c>
      <c r="D696">
        <v>367</v>
      </c>
      <c r="E696">
        <v>-12887</v>
      </c>
      <c r="F696">
        <v>0.64</v>
      </c>
      <c r="G696">
        <v>0.11</v>
      </c>
    </row>
    <row r="697" spans="1:7" hidden="1">
      <c r="A697" t="s">
        <v>3791</v>
      </c>
      <c r="B697">
        <v>236</v>
      </c>
      <c r="C697">
        <v>99103</v>
      </c>
      <c r="D697">
        <v>848</v>
      </c>
      <c r="E697">
        <v>-39040</v>
      </c>
      <c r="F697">
        <v>0.53</v>
      </c>
      <c r="G697">
        <v>0.02</v>
      </c>
    </row>
    <row r="698" spans="1:7" hidden="1">
      <c r="A698" t="s">
        <v>3791</v>
      </c>
      <c r="B698">
        <v>241</v>
      </c>
      <c r="C698">
        <v>97080</v>
      </c>
      <c r="D698">
        <v>104</v>
      </c>
      <c r="E698">
        <v>-899</v>
      </c>
      <c r="F698">
        <v>0.91</v>
      </c>
      <c r="G698">
        <v>0.19</v>
      </c>
    </row>
    <row r="699" spans="1:7" hidden="1">
      <c r="A699" t="s">
        <v>3791</v>
      </c>
      <c r="B699">
        <v>241</v>
      </c>
      <c r="C699">
        <v>99080</v>
      </c>
      <c r="D699">
        <v>174</v>
      </c>
      <c r="E699">
        <v>-2843</v>
      </c>
      <c r="F699">
        <v>0.83</v>
      </c>
      <c r="G699">
        <v>0.18</v>
      </c>
    </row>
    <row r="700" spans="1:7" hidden="1">
      <c r="A700" t="s">
        <v>3791</v>
      </c>
      <c r="B700">
        <v>241</v>
      </c>
      <c r="C700">
        <v>97103</v>
      </c>
      <c r="D700">
        <v>1342</v>
      </c>
      <c r="E700">
        <v>-23226</v>
      </c>
      <c r="F700">
        <v>0.82</v>
      </c>
      <c r="G700">
        <v>0.14000000000000001</v>
      </c>
    </row>
    <row r="701" spans="1:7" hidden="1">
      <c r="A701" t="s">
        <v>3791</v>
      </c>
      <c r="B701">
        <v>241</v>
      </c>
      <c r="C701">
        <v>99103</v>
      </c>
      <c r="D701">
        <v>955</v>
      </c>
      <c r="E701">
        <v>-17984</v>
      </c>
      <c r="F701">
        <v>0.81</v>
      </c>
      <c r="G701">
        <v>0.15</v>
      </c>
    </row>
    <row r="702" spans="1:7" hidden="1">
      <c r="A702" t="s">
        <v>3791</v>
      </c>
      <c r="B702">
        <v>241</v>
      </c>
      <c r="C702">
        <v>99100</v>
      </c>
      <c r="D702">
        <v>160</v>
      </c>
      <c r="E702">
        <v>-3900</v>
      </c>
      <c r="F702">
        <v>0.75</v>
      </c>
      <c r="G702">
        <v>0.19</v>
      </c>
    </row>
    <row r="703" spans="1:7" hidden="1">
      <c r="A703" t="s">
        <v>3791</v>
      </c>
      <c r="B703">
        <v>241</v>
      </c>
      <c r="C703">
        <v>97100</v>
      </c>
      <c r="D703">
        <v>101</v>
      </c>
      <c r="E703">
        <v>-4026</v>
      </c>
      <c r="F703">
        <v>0.6</v>
      </c>
      <c r="G703">
        <v>0.15</v>
      </c>
    </row>
    <row r="704" spans="1:7" hidden="1">
      <c r="A704" t="s">
        <v>3791</v>
      </c>
      <c r="B704">
        <v>243</v>
      </c>
      <c r="C704">
        <v>97100</v>
      </c>
      <c r="D704">
        <v>308</v>
      </c>
      <c r="E704">
        <v>3334</v>
      </c>
      <c r="F704">
        <v>1.1000000000000001</v>
      </c>
      <c r="G704">
        <v>0.19</v>
      </c>
    </row>
    <row r="705" spans="1:7" hidden="1">
      <c r="A705" t="s">
        <v>3791</v>
      </c>
      <c r="B705">
        <v>243</v>
      </c>
      <c r="C705">
        <v>97080</v>
      </c>
      <c r="D705">
        <v>227</v>
      </c>
      <c r="E705">
        <v>-3336</v>
      </c>
      <c r="F705">
        <v>0.85</v>
      </c>
      <c r="G705">
        <v>0.13</v>
      </c>
    </row>
    <row r="706" spans="1:7" hidden="1">
      <c r="A706" t="s">
        <v>3791</v>
      </c>
      <c r="B706">
        <v>243</v>
      </c>
      <c r="C706">
        <v>99100</v>
      </c>
      <c r="D706">
        <v>318</v>
      </c>
      <c r="E706">
        <v>-5488</v>
      </c>
      <c r="F706">
        <v>0.82</v>
      </c>
      <c r="G706">
        <v>0.15</v>
      </c>
    </row>
    <row r="707" spans="1:7" hidden="1">
      <c r="A707" t="s">
        <v>3791</v>
      </c>
      <c r="B707">
        <v>243</v>
      </c>
      <c r="C707">
        <v>99080</v>
      </c>
      <c r="D707">
        <v>284</v>
      </c>
      <c r="E707">
        <v>-9079</v>
      </c>
      <c r="F707">
        <v>0.68</v>
      </c>
      <c r="G707">
        <v>0.1</v>
      </c>
    </row>
    <row r="708" spans="1:7" hidden="1">
      <c r="A708" t="s">
        <v>3791</v>
      </c>
      <c r="B708">
        <v>243</v>
      </c>
      <c r="C708">
        <v>97103</v>
      </c>
      <c r="D708">
        <v>639</v>
      </c>
      <c r="E708">
        <v>-22971</v>
      </c>
      <c r="F708">
        <v>0.64</v>
      </c>
      <c r="G708">
        <v>0.08</v>
      </c>
    </row>
    <row r="709" spans="1:7" hidden="1">
      <c r="A709" t="s">
        <v>3791</v>
      </c>
      <c r="B709">
        <v>243</v>
      </c>
      <c r="C709">
        <v>99103</v>
      </c>
      <c r="D709">
        <v>1072</v>
      </c>
      <c r="E709">
        <v>-39707</v>
      </c>
      <c r="F709">
        <v>0.62</v>
      </c>
      <c r="G709">
        <v>0.05</v>
      </c>
    </row>
    <row r="710" spans="1:7" hidden="1">
      <c r="A710" t="s">
        <v>3791</v>
      </c>
      <c r="B710">
        <v>245</v>
      </c>
      <c r="C710">
        <v>99100</v>
      </c>
      <c r="D710">
        <v>279</v>
      </c>
      <c r="E710">
        <v>-4101</v>
      </c>
      <c r="F710">
        <v>0.85</v>
      </c>
      <c r="G710">
        <v>0.08</v>
      </c>
    </row>
    <row r="711" spans="1:7" hidden="1">
      <c r="A711" t="s">
        <v>3791</v>
      </c>
      <c r="B711">
        <v>245</v>
      </c>
      <c r="C711">
        <v>99080</v>
      </c>
      <c r="D711">
        <v>247</v>
      </c>
      <c r="E711">
        <v>-7737</v>
      </c>
      <c r="F711">
        <v>0.68</v>
      </c>
      <c r="G711">
        <v>0.06</v>
      </c>
    </row>
    <row r="712" spans="1:7" hidden="1">
      <c r="A712" t="s">
        <v>3791</v>
      </c>
      <c r="B712">
        <v>245</v>
      </c>
      <c r="C712">
        <v>97103</v>
      </c>
      <c r="D712">
        <v>443</v>
      </c>
      <c r="E712">
        <v>-14703</v>
      </c>
      <c r="F712">
        <v>0.66</v>
      </c>
      <c r="G712">
        <v>7.0000000000000007E-2</v>
      </c>
    </row>
    <row r="713" spans="1:7" hidden="1">
      <c r="A713" t="s">
        <v>3791</v>
      </c>
      <c r="B713">
        <v>245</v>
      </c>
      <c r="C713">
        <v>97080</v>
      </c>
      <c r="D713">
        <v>165</v>
      </c>
      <c r="E713">
        <v>-7299</v>
      </c>
      <c r="F713">
        <v>0.55000000000000004</v>
      </c>
      <c r="G713">
        <v>0.09</v>
      </c>
    </row>
    <row r="714" spans="1:7" hidden="1">
      <c r="A714" t="s">
        <v>3791</v>
      </c>
      <c r="B714">
        <v>245</v>
      </c>
      <c r="C714">
        <v>97100</v>
      </c>
      <c r="D714">
        <v>309</v>
      </c>
      <c r="E714">
        <v>-15577</v>
      </c>
      <c r="F714">
        <v>0.49</v>
      </c>
      <c r="G714">
        <v>0.11</v>
      </c>
    </row>
    <row r="715" spans="1:7" hidden="1">
      <c r="A715" t="s">
        <v>3791</v>
      </c>
      <c r="B715">
        <v>245</v>
      </c>
      <c r="C715">
        <v>99103</v>
      </c>
      <c r="D715">
        <v>597</v>
      </c>
      <c r="E715">
        <v>-31294</v>
      </c>
      <c r="F715">
        <v>0.47</v>
      </c>
      <c r="G715">
        <v>0.04</v>
      </c>
    </row>
    <row r="716" spans="1:7" hidden="1">
      <c r="A716" t="s">
        <v>3791</v>
      </c>
      <c r="B716">
        <v>246</v>
      </c>
      <c r="C716">
        <v>99103</v>
      </c>
      <c r="D716">
        <v>781</v>
      </c>
      <c r="E716">
        <v>-4621</v>
      </c>
      <c r="F716">
        <v>0.94</v>
      </c>
      <c r="G716">
        <v>0.04</v>
      </c>
    </row>
    <row r="717" spans="1:7" hidden="1">
      <c r="A717" t="s">
        <v>3791</v>
      </c>
      <c r="B717">
        <v>246</v>
      </c>
      <c r="C717">
        <v>97100</v>
      </c>
      <c r="D717">
        <v>236</v>
      </c>
      <c r="E717">
        <v>-8207</v>
      </c>
      <c r="F717">
        <v>0.65</v>
      </c>
      <c r="G717">
        <v>0.06</v>
      </c>
    </row>
    <row r="718" spans="1:7" hidden="1">
      <c r="A718" t="s">
        <v>3791</v>
      </c>
      <c r="B718">
        <v>246</v>
      </c>
      <c r="C718">
        <v>97080</v>
      </c>
      <c r="D718">
        <v>203</v>
      </c>
      <c r="E718">
        <v>-8037</v>
      </c>
      <c r="F718">
        <v>0.6</v>
      </c>
      <c r="G718">
        <v>7.0000000000000007E-2</v>
      </c>
    </row>
    <row r="719" spans="1:7" hidden="1">
      <c r="A719" t="s">
        <v>3791</v>
      </c>
      <c r="B719">
        <v>246</v>
      </c>
      <c r="C719">
        <v>97103</v>
      </c>
      <c r="D719">
        <v>528</v>
      </c>
      <c r="E719">
        <v>-26801</v>
      </c>
      <c r="F719">
        <v>0.49</v>
      </c>
      <c r="G719">
        <v>0.03</v>
      </c>
    </row>
    <row r="720" spans="1:7" hidden="1">
      <c r="A720" t="s">
        <v>3791</v>
      </c>
      <c r="B720">
        <v>246</v>
      </c>
      <c r="C720">
        <v>99080</v>
      </c>
      <c r="D720">
        <v>249</v>
      </c>
      <c r="E720">
        <v>-12609</v>
      </c>
      <c r="F720">
        <v>0.49</v>
      </c>
      <c r="G720">
        <v>7.0000000000000007E-2</v>
      </c>
    </row>
    <row r="721" spans="1:7" hidden="1">
      <c r="A721" t="s">
        <v>3791</v>
      </c>
      <c r="B721">
        <v>246</v>
      </c>
      <c r="C721">
        <v>99100</v>
      </c>
      <c r="D721">
        <v>279</v>
      </c>
      <c r="E721">
        <v>-14598</v>
      </c>
      <c r="F721">
        <v>0.47</v>
      </c>
      <c r="G721">
        <v>0.06</v>
      </c>
    </row>
    <row r="722" spans="1:7" hidden="1">
      <c r="A722" t="s">
        <v>3791</v>
      </c>
      <c r="B722">
        <v>251</v>
      </c>
      <c r="C722">
        <v>97080</v>
      </c>
      <c r="D722">
        <v>66</v>
      </c>
      <c r="E722">
        <v>-1423</v>
      </c>
      <c r="F722">
        <v>0.78</v>
      </c>
      <c r="G722">
        <v>0.12</v>
      </c>
    </row>
    <row r="723" spans="1:7" hidden="1">
      <c r="A723" t="s">
        <v>3791</v>
      </c>
      <c r="B723">
        <v>251</v>
      </c>
      <c r="C723">
        <v>99103</v>
      </c>
      <c r="D723">
        <v>942</v>
      </c>
      <c r="E723">
        <v>-23027</v>
      </c>
      <c r="F723">
        <v>0.75</v>
      </c>
      <c r="G723">
        <v>0.09</v>
      </c>
    </row>
    <row r="724" spans="1:7" hidden="1">
      <c r="A724" t="s">
        <v>3791</v>
      </c>
      <c r="B724">
        <v>251</v>
      </c>
      <c r="C724">
        <v>97103</v>
      </c>
      <c r="D724">
        <v>532</v>
      </c>
      <c r="E724">
        <v>-13462</v>
      </c>
      <c r="F724">
        <v>0.74</v>
      </c>
      <c r="G724">
        <v>0.12</v>
      </c>
    </row>
    <row r="725" spans="1:7" hidden="1">
      <c r="A725" t="s">
        <v>3791</v>
      </c>
      <c r="B725">
        <v>251</v>
      </c>
      <c r="C725">
        <v>97100</v>
      </c>
      <c r="D725">
        <v>91</v>
      </c>
      <c r="E725">
        <v>-3283</v>
      </c>
      <c r="F725">
        <v>0.63</v>
      </c>
      <c r="G725">
        <v>0.16</v>
      </c>
    </row>
    <row r="726" spans="1:7" hidden="1">
      <c r="A726" t="s">
        <v>3791</v>
      </c>
      <c r="B726">
        <v>251</v>
      </c>
      <c r="C726">
        <v>99080</v>
      </c>
      <c r="D726">
        <v>120</v>
      </c>
      <c r="E726">
        <v>-6865</v>
      </c>
      <c r="F726">
        <v>0.42</v>
      </c>
      <c r="G726">
        <v>0.09</v>
      </c>
    </row>
    <row r="727" spans="1:7" hidden="1">
      <c r="A727" t="s">
        <v>3791</v>
      </c>
      <c r="B727">
        <v>251</v>
      </c>
      <c r="C727">
        <v>99100</v>
      </c>
      <c r="D727">
        <v>115</v>
      </c>
      <c r="E727">
        <v>-9083</v>
      </c>
      <c r="F727">
        <v>0.21</v>
      </c>
      <c r="G727">
        <v>0.06</v>
      </c>
    </row>
    <row r="728" spans="1:7" hidden="1">
      <c r="A728" t="s">
        <v>3791</v>
      </c>
      <c r="B728">
        <v>253</v>
      </c>
      <c r="C728">
        <v>97080</v>
      </c>
      <c r="D728">
        <v>160</v>
      </c>
      <c r="E728">
        <v>2273</v>
      </c>
      <c r="F728">
        <v>1.1399999999999999</v>
      </c>
      <c r="G728">
        <v>0.11</v>
      </c>
    </row>
    <row r="729" spans="1:7" hidden="1">
      <c r="A729" t="s">
        <v>3791</v>
      </c>
      <c r="B729">
        <v>253</v>
      </c>
      <c r="C729">
        <v>97100</v>
      </c>
      <c r="D729">
        <v>197</v>
      </c>
      <c r="E729">
        <v>-4349</v>
      </c>
      <c r="F729">
        <v>0.77</v>
      </c>
      <c r="G729">
        <v>0.12</v>
      </c>
    </row>
    <row r="730" spans="1:7" hidden="1">
      <c r="A730" t="s">
        <v>3791</v>
      </c>
      <c r="B730">
        <v>253</v>
      </c>
      <c r="C730">
        <v>99100</v>
      </c>
      <c r="D730">
        <v>210</v>
      </c>
      <c r="E730">
        <v>-6991</v>
      </c>
      <c r="F730">
        <v>0.66</v>
      </c>
      <c r="G730">
        <v>0.11</v>
      </c>
    </row>
    <row r="731" spans="1:7" hidden="1">
      <c r="A731" t="s">
        <v>3791</v>
      </c>
      <c r="B731">
        <v>253</v>
      </c>
      <c r="C731">
        <v>99080</v>
      </c>
      <c r="D731">
        <v>224</v>
      </c>
      <c r="E731">
        <v>-8380</v>
      </c>
      <c r="F731">
        <v>0.62</v>
      </c>
      <c r="G731">
        <v>0.08</v>
      </c>
    </row>
    <row r="732" spans="1:7" hidden="1">
      <c r="A732" t="s">
        <v>3791</v>
      </c>
      <c r="B732">
        <v>253</v>
      </c>
      <c r="C732">
        <v>97103</v>
      </c>
      <c r="D732">
        <v>661</v>
      </c>
      <c r="E732">
        <v>-27929</v>
      </c>
      <c r="F732">
        <v>0.56999999999999995</v>
      </c>
      <c r="G732">
        <v>0.05</v>
      </c>
    </row>
    <row r="733" spans="1:7" hidden="1">
      <c r="A733" t="s">
        <v>3791</v>
      </c>
      <c r="B733">
        <v>253</v>
      </c>
      <c r="C733">
        <v>99103</v>
      </c>
      <c r="D733">
        <v>625</v>
      </c>
      <c r="E733">
        <v>-32346</v>
      </c>
      <c r="F733">
        <v>0.48</v>
      </c>
      <c r="G733">
        <v>0.04</v>
      </c>
    </row>
    <row r="734" spans="1:7" hidden="1">
      <c r="A734" t="s">
        <v>3791</v>
      </c>
      <c r="B734">
        <v>254</v>
      </c>
      <c r="C734">
        <v>97100</v>
      </c>
      <c r="D734">
        <v>164</v>
      </c>
      <c r="E734">
        <v>3991</v>
      </c>
      <c r="F734">
        <v>1.24</v>
      </c>
      <c r="G734">
        <v>0.15</v>
      </c>
    </row>
    <row r="735" spans="1:7" hidden="1">
      <c r="A735" t="s">
        <v>3791</v>
      </c>
      <c r="B735">
        <v>254</v>
      </c>
      <c r="C735">
        <v>99080</v>
      </c>
      <c r="D735">
        <v>164</v>
      </c>
      <c r="E735">
        <v>3082</v>
      </c>
      <c r="F735">
        <v>1.18</v>
      </c>
      <c r="G735">
        <v>0.12</v>
      </c>
    </row>
    <row r="736" spans="1:7" hidden="1">
      <c r="A736" t="s">
        <v>3791</v>
      </c>
      <c r="B736">
        <v>254</v>
      </c>
      <c r="C736">
        <v>97080</v>
      </c>
      <c r="D736">
        <v>107</v>
      </c>
      <c r="E736">
        <v>1015</v>
      </c>
      <c r="F736">
        <v>1.0900000000000001</v>
      </c>
      <c r="G736">
        <v>0.13</v>
      </c>
    </row>
    <row r="737" spans="1:7" hidden="1">
      <c r="A737" t="s">
        <v>3791</v>
      </c>
      <c r="B737">
        <v>254</v>
      </c>
      <c r="C737">
        <v>99103</v>
      </c>
      <c r="D737">
        <v>727</v>
      </c>
      <c r="E737">
        <v>-19395</v>
      </c>
      <c r="F737">
        <v>0.73</v>
      </c>
      <c r="G737">
        <v>0.03</v>
      </c>
    </row>
    <row r="738" spans="1:7" hidden="1">
      <c r="A738" t="s">
        <v>3791</v>
      </c>
      <c r="B738">
        <v>254</v>
      </c>
      <c r="C738">
        <v>99100</v>
      </c>
      <c r="D738">
        <v>187</v>
      </c>
      <c r="E738">
        <v>-7387</v>
      </c>
      <c r="F738">
        <v>0.6</v>
      </c>
      <c r="G738">
        <v>0.1</v>
      </c>
    </row>
    <row r="739" spans="1:7" hidden="1">
      <c r="A739" t="s">
        <v>3791</v>
      </c>
      <c r="B739">
        <v>254</v>
      </c>
      <c r="C739">
        <v>97103</v>
      </c>
      <c r="D739">
        <v>451</v>
      </c>
      <c r="E739">
        <v>-19350</v>
      </c>
      <c r="F739">
        <v>0.56999999999999995</v>
      </c>
      <c r="G739">
        <v>0.05</v>
      </c>
    </row>
    <row r="740" spans="1:7" hidden="1">
      <c r="A740" t="s">
        <v>3791</v>
      </c>
      <c r="B740">
        <v>256</v>
      </c>
      <c r="C740">
        <v>99080</v>
      </c>
      <c r="D740">
        <v>194</v>
      </c>
      <c r="E740">
        <v>6463</v>
      </c>
      <c r="F740">
        <v>1.33</v>
      </c>
      <c r="G740">
        <v>0.09</v>
      </c>
    </row>
    <row r="741" spans="1:7" hidden="1">
      <c r="A741" t="s">
        <v>3791</v>
      </c>
      <c r="B741">
        <v>256</v>
      </c>
      <c r="C741">
        <v>97100</v>
      </c>
      <c r="D741">
        <v>191</v>
      </c>
      <c r="E741">
        <v>1087</v>
      </c>
      <c r="F741">
        <v>1.05</v>
      </c>
      <c r="G741">
        <v>0.15</v>
      </c>
    </row>
    <row r="742" spans="1:7" hidden="1">
      <c r="A742" t="s">
        <v>3791</v>
      </c>
      <c r="B742">
        <v>256</v>
      </c>
      <c r="C742">
        <v>97080</v>
      </c>
      <c r="D742">
        <v>128</v>
      </c>
      <c r="E742">
        <v>-3584</v>
      </c>
      <c r="F742">
        <v>0.71</v>
      </c>
      <c r="G742">
        <v>0.08</v>
      </c>
    </row>
    <row r="743" spans="1:7" hidden="1">
      <c r="A743" t="s">
        <v>3791</v>
      </c>
      <c r="B743">
        <v>256</v>
      </c>
      <c r="C743">
        <v>99100</v>
      </c>
      <c r="D743">
        <v>191</v>
      </c>
      <c r="E743">
        <v>-5909</v>
      </c>
      <c r="F743">
        <v>0.69</v>
      </c>
      <c r="G743">
        <v>0.1</v>
      </c>
    </row>
    <row r="744" spans="1:7" hidden="1">
      <c r="A744" t="s">
        <v>3791</v>
      </c>
      <c r="B744">
        <v>256</v>
      </c>
      <c r="C744">
        <v>99103</v>
      </c>
      <c r="D744">
        <v>400</v>
      </c>
      <c r="E744">
        <v>-17616</v>
      </c>
      <c r="F744">
        <v>0.55000000000000004</v>
      </c>
      <c r="G744">
        <v>0.04</v>
      </c>
    </row>
    <row r="745" spans="1:7" hidden="1">
      <c r="A745" t="s">
        <v>3791</v>
      </c>
      <c r="B745">
        <v>256</v>
      </c>
      <c r="C745">
        <v>97103</v>
      </c>
      <c r="D745">
        <v>400</v>
      </c>
      <c r="E745">
        <v>-22833</v>
      </c>
      <c r="F745">
        <v>0.42</v>
      </c>
      <c r="G745">
        <v>0.03</v>
      </c>
    </row>
    <row r="746" spans="1:7" hidden="1">
      <c r="A746" t="s">
        <v>3791</v>
      </c>
      <c r="B746">
        <v>261</v>
      </c>
      <c r="C746">
        <v>99100</v>
      </c>
      <c r="D746">
        <v>112</v>
      </c>
      <c r="E746">
        <v>3837</v>
      </c>
      <c r="F746">
        <v>1.34</v>
      </c>
      <c r="G746">
        <v>0.2</v>
      </c>
    </row>
    <row r="747" spans="1:7" hidden="1">
      <c r="A747" t="s">
        <v>3791</v>
      </c>
      <c r="B747">
        <v>261</v>
      </c>
      <c r="C747">
        <v>97100</v>
      </c>
      <c r="D747">
        <v>64</v>
      </c>
      <c r="E747">
        <v>1226</v>
      </c>
      <c r="F747">
        <v>1.19</v>
      </c>
      <c r="G747">
        <v>0.21</v>
      </c>
    </row>
    <row r="748" spans="1:7" hidden="1">
      <c r="A748" t="s">
        <v>3791</v>
      </c>
      <c r="B748">
        <v>261</v>
      </c>
      <c r="C748">
        <v>99080</v>
      </c>
      <c r="D748">
        <v>138</v>
      </c>
      <c r="E748">
        <v>825</v>
      </c>
      <c r="F748">
        <v>1.05</v>
      </c>
      <c r="G748">
        <v>0.15</v>
      </c>
    </row>
    <row r="749" spans="1:7" hidden="1">
      <c r="A749" t="s">
        <v>3791</v>
      </c>
      <c r="B749">
        <v>261</v>
      </c>
      <c r="C749">
        <v>97080</v>
      </c>
      <c r="D749">
        <v>43</v>
      </c>
      <c r="E749">
        <v>149</v>
      </c>
      <c r="F749">
        <v>1.03</v>
      </c>
      <c r="G749">
        <v>0.11</v>
      </c>
    </row>
    <row r="750" spans="1:7" hidden="1">
      <c r="A750" t="s">
        <v>3791</v>
      </c>
      <c r="B750">
        <v>261</v>
      </c>
      <c r="C750">
        <v>99103</v>
      </c>
      <c r="D750">
        <v>479</v>
      </c>
      <c r="E750">
        <v>-3030</v>
      </c>
      <c r="F750">
        <v>0.93</v>
      </c>
      <c r="G750">
        <v>0.08</v>
      </c>
    </row>
    <row r="751" spans="1:7" hidden="1">
      <c r="A751" t="s">
        <v>3791</v>
      </c>
      <c r="B751">
        <v>261</v>
      </c>
      <c r="C751">
        <v>97103</v>
      </c>
      <c r="D751">
        <v>761</v>
      </c>
      <c r="E751">
        <v>-11134</v>
      </c>
      <c r="F751">
        <v>0.85</v>
      </c>
      <c r="G751">
        <v>0.09</v>
      </c>
    </row>
    <row r="752" spans="1:7" hidden="1">
      <c r="A752" t="s">
        <v>3791</v>
      </c>
      <c r="B752">
        <v>263</v>
      </c>
      <c r="C752">
        <v>99080</v>
      </c>
      <c r="D752">
        <v>179</v>
      </c>
      <c r="E752">
        <v>2690</v>
      </c>
      <c r="F752">
        <v>1.1499999999999999</v>
      </c>
      <c r="G752">
        <v>0.11</v>
      </c>
    </row>
    <row r="753" spans="1:7" hidden="1">
      <c r="A753" t="s">
        <v>3791</v>
      </c>
      <c r="B753">
        <v>263</v>
      </c>
      <c r="C753">
        <v>99100</v>
      </c>
      <c r="D753">
        <v>162</v>
      </c>
      <c r="E753">
        <v>-670</v>
      </c>
      <c r="F753">
        <v>0.95</v>
      </c>
      <c r="G753">
        <v>0.17</v>
      </c>
    </row>
    <row r="754" spans="1:7" hidden="1">
      <c r="A754" t="s">
        <v>3791</v>
      </c>
      <c r="B754">
        <v>263</v>
      </c>
      <c r="C754">
        <v>97103</v>
      </c>
      <c r="D754">
        <v>511</v>
      </c>
      <c r="E754">
        <v>-5419</v>
      </c>
      <c r="F754">
        <v>0.89</v>
      </c>
      <c r="G754">
        <v>7.0000000000000007E-2</v>
      </c>
    </row>
    <row r="755" spans="1:7" hidden="1">
      <c r="A755" t="s">
        <v>3791</v>
      </c>
      <c r="B755">
        <v>263</v>
      </c>
      <c r="C755">
        <v>97080</v>
      </c>
      <c r="D755">
        <v>97</v>
      </c>
      <c r="E755">
        <v>-1208</v>
      </c>
      <c r="F755">
        <v>0.87</v>
      </c>
      <c r="G755">
        <v>0.13</v>
      </c>
    </row>
    <row r="756" spans="1:7" hidden="1">
      <c r="A756" t="s">
        <v>3791</v>
      </c>
      <c r="B756">
        <v>263</v>
      </c>
      <c r="C756">
        <v>99103</v>
      </c>
      <c r="D756">
        <v>452</v>
      </c>
      <c r="E756">
        <v>-10373</v>
      </c>
      <c r="F756">
        <v>0.77</v>
      </c>
      <c r="G756">
        <v>0.05</v>
      </c>
    </row>
    <row r="757" spans="1:7" hidden="1">
      <c r="A757" t="s">
        <v>3791</v>
      </c>
      <c r="B757">
        <v>263</v>
      </c>
      <c r="C757">
        <v>97100</v>
      </c>
      <c r="D757">
        <v>131</v>
      </c>
      <c r="E757">
        <v>-4578</v>
      </c>
      <c r="F757">
        <v>0.65</v>
      </c>
      <c r="G757">
        <v>0.11</v>
      </c>
    </row>
    <row r="758" spans="1:7" hidden="1">
      <c r="A758" t="s">
        <v>3791</v>
      </c>
      <c r="B758">
        <v>264</v>
      </c>
      <c r="C758">
        <v>99100</v>
      </c>
      <c r="D758">
        <v>166</v>
      </c>
      <c r="E758">
        <v>1258</v>
      </c>
      <c r="F758">
        <v>1.07</v>
      </c>
      <c r="G758">
        <v>0.18</v>
      </c>
    </row>
    <row r="759" spans="1:7" hidden="1">
      <c r="A759" t="s">
        <v>3791</v>
      </c>
      <c r="B759">
        <v>264</v>
      </c>
      <c r="C759">
        <v>97080</v>
      </c>
      <c r="D759">
        <v>88</v>
      </c>
      <c r="E759">
        <v>509</v>
      </c>
      <c r="F759">
        <v>1.05</v>
      </c>
      <c r="G759">
        <v>0.09</v>
      </c>
    </row>
    <row r="760" spans="1:7" hidden="1">
      <c r="A760" t="s">
        <v>3791</v>
      </c>
      <c r="B760">
        <v>264</v>
      </c>
      <c r="C760">
        <v>97103</v>
      </c>
      <c r="D760">
        <v>469</v>
      </c>
      <c r="E760">
        <v>-9662</v>
      </c>
      <c r="F760">
        <v>0.79</v>
      </c>
      <c r="G760">
        <v>0.05</v>
      </c>
    </row>
    <row r="761" spans="1:7" hidden="1">
      <c r="A761" t="s">
        <v>3791</v>
      </c>
      <c r="B761">
        <v>264</v>
      </c>
      <c r="C761">
        <v>99080</v>
      </c>
      <c r="D761">
        <v>156</v>
      </c>
      <c r="E761">
        <v>-4704</v>
      </c>
      <c r="F761">
        <v>0.69</v>
      </c>
      <c r="G761">
        <v>0.08</v>
      </c>
    </row>
    <row r="762" spans="1:7" hidden="1">
      <c r="A762" t="s">
        <v>3791</v>
      </c>
      <c r="B762">
        <v>264</v>
      </c>
      <c r="C762">
        <v>97100</v>
      </c>
      <c r="D762">
        <v>133</v>
      </c>
      <c r="E762">
        <v>-4516</v>
      </c>
      <c r="F762">
        <v>0.66</v>
      </c>
      <c r="G762">
        <v>0.09</v>
      </c>
    </row>
    <row r="763" spans="1:7" hidden="1">
      <c r="A763" t="s">
        <v>3791</v>
      </c>
      <c r="B763">
        <v>264</v>
      </c>
      <c r="C763">
        <v>99103</v>
      </c>
      <c r="D763">
        <v>475</v>
      </c>
      <c r="E763">
        <v>-19929</v>
      </c>
      <c r="F763">
        <v>0.57999999999999996</v>
      </c>
      <c r="G763">
        <v>0.04</v>
      </c>
    </row>
    <row r="764" spans="1:7" hidden="1">
      <c r="A764" t="s">
        <v>3791</v>
      </c>
      <c r="B764">
        <v>265</v>
      </c>
      <c r="C764">
        <v>99100</v>
      </c>
      <c r="D764">
        <v>112</v>
      </c>
      <c r="E764">
        <v>-2606</v>
      </c>
      <c r="F764">
        <v>0.76</v>
      </c>
      <c r="G764">
        <v>0.09</v>
      </c>
    </row>
    <row r="765" spans="1:7" hidden="1">
      <c r="A765" t="s">
        <v>3791</v>
      </c>
      <c r="B765">
        <v>265</v>
      </c>
      <c r="C765">
        <v>97100</v>
      </c>
      <c r="D765">
        <v>120</v>
      </c>
      <c r="E765">
        <v>-3465</v>
      </c>
      <c r="F765">
        <v>0.71</v>
      </c>
      <c r="G765">
        <v>0.11</v>
      </c>
    </row>
    <row r="766" spans="1:7" hidden="1">
      <c r="A766" t="s">
        <v>3791</v>
      </c>
      <c r="B766">
        <v>265</v>
      </c>
      <c r="C766">
        <v>97080</v>
      </c>
      <c r="D766">
        <v>74</v>
      </c>
      <c r="E766">
        <v>-2542</v>
      </c>
      <c r="F766">
        <v>0.65</v>
      </c>
      <c r="G766">
        <v>0.08</v>
      </c>
    </row>
    <row r="767" spans="1:7" hidden="1">
      <c r="A767" t="s">
        <v>3791</v>
      </c>
      <c r="B767">
        <v>265</v>
      </c>
      <c r="C767">
        <v>97103</v>
      </c>
      <c r="D767">
        <v>444</v>
      </c>
      <c r="E767">
        <v>-28695</v>
      </c>
      <c r="F767">
        <v>0.35</v>
      </c>
      <c r="G767">
        <v>0.02</v>
      </c>
    </row>
    <row r="768" spans="1:7" hidden="1">
      <c r="A768" t="s">
        <v>3791</v>
      </c>
      <c r="B768">
        <v>265</v>
      </c>
      <c r="C768">
        <v>99080</v>
      </c>
      <c r="D768">
        <v>106</v>
      </c>
      <c r="E768">
        <v>-7161</v>
      </c>
      <c r="F768">
        <v>0.32</v>
      </c>
      <c r="G768">
        <v>0.02</v>
      </c>
    </row>
    <row r="769" spans="1:7" hidden="1">
      <c r="A769" t="s">
        <v>3791</v>
      </c>
      <c r="B769">
        <v>265</v>
      </c>
      <c r="C769">
        <v>99103</v>
      </c>
      <c r="D769">
        <v>219</v>
      </c>
      <c r="E769">
        <v>-16860</v>
      </c>
      <c r="F769">
        <v>0.23</v>
      </c>
      <c r="G769">
        <v>0.01</v>
      </c>
    </row>
    <row r="770" spans="1:7" hidden="1">
      <c r="A770" t="s">
        <v>3791</v>
      </c>
      <c r="B770">
        <v>312</v>
      </c>
      <c r="C770">
        <v>97103</v>
      </c>
      <c r="D770">
        <v>1539</v>
      </c>
      <c r="E770">
        <v>-10003</v>
      </c>
      <c r="F770">
        <v>0.93</v>
      </c>
      <c r="G770">
        <v>0.21</v>
      </c>
    </row>
    <row r="771" spans="1:7" hidden="1">
      <c r="A771" t="s">
        <v>3791</v>
      </c>
      <c r="B771">
        <v>312</v>
      </c>
      <c r="C771">
        <v>99103</v>
      </c>
      <c r="D771">
        <v>1706</v>
      </c>
      <c r="E771">
        <v>-21049</v>
      </c>
      <c r="F771">
        <v>0.87</v>
      </c>
      <c r="G771">
        <v>0.18</v>
      </c>
    </row>
    <row r="772" spans="1:7" hidden="1">
      <c r="A772" t="s">
        <v>3791</v>
      </c>
      <c r="B772">
        <v>312</v>
      </c>
      <c r="C772">
        <v>99100</v>
      </c>
      <c r="D772">
        <v>352</v>
      </c>
      <c r="E772">
        <v>-7274</v>
      </c>
      <c r="F772">
        <v>0.79</v>
      </c>
      <c r="G772">
        <v>0.18</v>
      </c>
    </row>
    <row r="773" spans="1:7" hidden="1">
      <c r="A773" t="s">
        <v>3791</v>
      </c>
      <c r="B773">
        <v>312</v>
      </c>
      <c r="C773">
        <v>99080</v>
      </c>
      <c r="D773">
        <v>400</v>
      </c>
      <c r="E773">
        <v>-8039</v>
      </c>
      <c r="F773">
        <v>0.79</v>
      </c>
      <c r="G773">
        <v>0.18</v>
      </c>
    </row>
    <row r="774" spans="1:7" hidden="1">
      <c r="A774" t="s">
        <v>3791</v>
      </c>
      <c r="B774">
        <v>312</v>
      </c>
      <c r="C774">
        <v>97080</v>
      </c>
      <c r="D774">
        <v>253</v>
      </c>
      <c r="E774">
        <v>-5790</v>
      </c>
      <c r="F774">
        <v>0.77</v>
      </c>
      <c r="G774">
        <v>0.16</v>
      </c>
    </row>
    <row r="775" spans="1:7" hidden="1">
      <c r="A775" t="s">
        <v>3791</v>
      </c>
      <c r="B775">
        <v>312</v>
      </c>
      <c r="C775">
        <v>97100</v>
      </c>
      <c r="D775">
        <v>263</v>
      </c>
      <c r="E775">
        <v>-7960</v>
      </c>
      <c r="F775">
        <v>0.69</v>
      </c>
      <c r="G775">
        <v>0.18</v>
      </c>
    </row>
    <row r="776" spans="1:7" hidden="1">
      <c r="A776" t="s">
        <v>3791</v>
      </c>
      <c r="B776">
        <v>314</v>
      </c>
      <c r="C776">
        <v>99100</v>
      </c>
      <c r="D776">
        <v>522</v>
      </c>
      <c r="E776">
        <v>-12361</v>
      </c>
      <c r="F776">
        <v>0.76</v>
      </c>
      <c r="G776">
        <v>0.17</v>
      </c>
    </row>
    <row r="777" spans="1:7" hidden="1">
      <c r="A777" t="s">
        <v>3791</v>
      </c>
      <c r="B777">
        <v>314</v>
      </c>
      <c r="C777">
        <v>97103</v>
      </c>
      <c r="D777">
        <v>1531</v>
      </c>
      <c r="E777">
        <v>-38152</v>
      </c>
      <c r="F777">
        <v>0.75</v>
      </c>
      <c r="G777">
        <v>0.18</v>
      </c>
    </row>
    <row r="778" spans="1:7" hidden="1">
      <c r="A778" t="s">
        <v>3791</v>
      </c>
      <c r="B778">
        <v>314</v>
      </c>
      <c r="C778">
        <v>97100</v>
      </c>
      <c r="D778">
        <v>435</v>
      </c>
      <c r="E778">
        <v>-11508</v>
      </c>
      <c r="F778">
        <v>0.73</v>
      </c>
      <c r="G778">
        <v>0.17</v>
      </c>
    </row>
    <row r="779" spans="1:7" hidden="1">
      <c r="A779" t="s">
        <v>3791</v>
      </c>
      <c r="B779">
        <v>314</v>
      </c>
      <c r="C779">
        <v>99103</v>
      </c>
      <c r="D779">
        <v>1692</v>
      </c>
      <c r="E779">
        <v>-49999</v>
      </c>
      <c r="F779">
        <v>0.7</v>
      </c>
      <c r="G779">
        <v>0.12</v>
      </c>
    </row>
    <row r="780" spans="1:7" hidden="1">
      <c r="A780" t="s">
        <v>3791</v>
      </c>
      <c r="B780">
        <v>314</v>
      </c>
      <c r="C780">
        <v>97080</v>
      </c>
      <c r="D780">
        <v>392</v>
      </c>
      <c r="E780">
        <v>-13174</v>
      </c>
      <c r="F780">
        <v>0.66</v>
      </c>
      <c r="G780">
        <v>0.15</v>
      </c>
    </row>
    <row r="781" spans="1:7" hidden="1">
      <c r="A781" t="s">
        <v>3791</v>
      </c>
      <c r="B781">
        <v>314</v>
      </c>
      <c r="C781">
        <v>99080</v>
      </c>
      <c r="D781">
        <v>542</v>
      </c>
      <c r="E781">
        <v>-18798</v>
      </c>
      <c r="F781">
        <v>0.65</v>
      </c>
      <c r="G781">
        <v>0.14000000000000001</v>
      </c>
    </row>
    <row r="782" spans="1:7" hidden="1">
      <c r="A782" t="s">
        <v>3791</v>
      </c>
      <c r="B782">
        <v>315</v>
      </c>
      <c r="C782">
        <v>99100</v>
      </c>
      <c r="D782">
        <v>435</v>
      </c>
      <c r="E782">
        <v>-8946</v>
      </c>
      <c r="F782">
        <v>0.79</v>
      </c>
      <c r="G782">
        <v>0.15</v>
      </c>
    </row>
    <row r="783" spans="1:7" hidden="1">
      <c r="A783" t="s">
        <v>3791</v>
      </c>
      <c r="B783">
        <v>315</v>
      </c>
      <c r="C783">
        <v>97080</v>
      </c>
      <c r="D783">
        <v>328</v>
      </c>
      <c r="E783">
        <v>-6645</v>
      </c>
      <c r="F783">
        <v>0.79</v>
      </c>
      <c r="G783">
        <v>0.12</v>
      </c>
    </row>
    <row r="784" spans="1:7" hidden="1">
      <c r="A784" t="s">
        <v>3791</v>
      </c>
      <c r="B784">
        <v>315</v>
      </c>
      <c r="C784">
        <v>97103</v>
      </c>
      <c r="D784">
        <v>1090</v>
      </c>
      <c r="E784">
        <v>-23146</v>
      </c>
      <c r="F784">
        <v>0.78</v>
      </c>
      <c r="G784">
        <v>0.14000000000000001</v>
      </c>
    </row>
    <row r="785" spans="1:7" hidden="1">
      <c r="A785" t="s">
        <v>3791</v>
      </c>
      <c r="B785">
        <v>315</v>
      </c>
      <c r="C785">
        <v>97100</v>
      </c>
      <c r="D785">
        <v>391</v>
      </c>
      <c r="E785">
        <v>-8815</v>
      </c>
      <c r="F785">
        <v>0.77</v>
      </c>
      <c r="G785">
        <v>0.15</v>
      </c>
    </row>
    <row r="786" spans="1:7" hidden="1">
      <c r="A786" t="s">
        <v>3791</v>
      </c>
      <c r="B786">
        <v>315</v>
      </c>
      <c r="C786">
        <v>99080</v>
      </c>
      <c r="D786">
        <v>505</v>
      </c>
      <c r="E786">
        <v>-11689</v>
      </c>
      <c r="F786">
        <v>0.76</v>
      </c>
      <c r="G786">
        <v>0.13</v>
      </c>
    </row>
    <row r="787" spans="1:7" hidden="1">
      <c r="A787" t="s">
        <v>3791</v>
      </c>
      <c r="B787">
        <v>315</v>
      </c>
      <c r="C787">
        <v>99103</v>
      </c>
      <c r="D787">
        <v>1160</v>
      </c>
      <c r="E787">
        <v>-49858</v>
      </c>
      <c r="F787">
        <v>0.56999999999999995</v>
      </c>
      <c r="G787">
        <v>0.08</v>
      </c>
    </row>
    <row r="788" spans="1:7" hidden="1">
      <c r="A788" t="s">
        <v>3791</v>
      </c>
      <c r="B788">
        <v>316</v>
      </c>
      <c r="C788">
        <v>99100</v>
      </c>
      <c r="D788">
        <v>440</v>
      </c>
      <c r="E788">
        <v>-890</v>
      </c>
      <c r="F788">
        <v>0.97</v>
      </c>
      <c r="G788">
        <v>0.14000000000000001</v>
      </c>
    </row>
    <row r="789" spans="1:7" hidden="1">
      <c r="A789" t="s">
        <v>3791</v>
      </c>
      <c r="B789">
        <v>316</v>
      </c>
      <c r="C789">
        <v>97100</v>
      </c>
      <c r="D789">
        <v>436</v>
      </c>
      <c r="E789">
        <v>-2775</v>
      </c>
      <c r="F789">
        <v>0.93</v>
      </c>
      <c r="G789">
        <v>0.14000000000000001</v>
      </c>
    </row>
    <row r="790" spans="1:7" hidden="1">
      <c r="A790" t="s">
        <v>3791</v>
      </c>
      <c r="B790">
        <v>316</v>
      </c>
      <c r="C790">
        <v>99080</v>
      </c>
      <c r="D790">
        <v>474</v>
      </c>
      <c r="E790">
        <v>-10018</v>
      </c>
      <c r="F790">
        <v>0.78</v>
      </c>
      <c r="G790">
        <v>0.09</v>
      </c>
    </row>
    <row r="791" spans="1:7" hidden="1">
      <c r="A791" t="s">
        <v>3791</v>
      </c>
      <c r="B791">
        <v>316</v>
      </c>
      <c r="C791">
        <v>97080</v>
      </c>
      <c r="D791">
        <v>372</v>
      </c>
      <c r="E791">
        <v>-8467</v>
      </c>
      <c r="F791">
        <v>0.77</v>
      </c>
      <c r="G791">
        <v>0.12</v>
      </c>
    </row>
    <row r="792" spans="1:7" hidden="1">
      <c r="A792" t="s">
        <v>3791</v>
      </c>
      <c r="B792">
        <v>316</v>
      </c>
      <c r="C792">
        <v>99103</v>
      </c>
      <c r="D792">
        <v>1504</v>
      </c>
      <c r="E792">
        <v>-34671</v>
      </c>
      <c r="F792">
        <v>0.76</v>
      </c>
      <c r="G792">
        <v>0.06</v>
      </c>
    </row>
    <row r="793" spans="1:7" hidden="1">
      <c r="A793" t="s">
        <v>3791</v>
      </c>
      <c r="B793">
        <v>316</v>
      </c>
      <c r="C793">
        <v>97103</v>
      </c>
      <c r="D793">
        <v>1176</v>
      </c>
      <c r="E793">
        <v>-37853</v>
      </c>
      <c r="F793">
        <v>0.67</v>
      </c>
      <c r="G793">
        <v>7.0000000000000007E-2</v>
      </c>
    </row>
    <row r="794" spans="1:7" hidden="1">
      <c r="A794" t="s">
        <v>3791</v>
      </c>
      <c r="B794">
        <v>321</v>
      </c>
      <c r="C794">
        <v>99080</v>
      </c>
      <c r="D794">
        <v>122</v>
      </c>
      <c r="E794">
        <v>-932</v>
      </c>
      <c r="F794">
        <v>0.92</v>
      </c>
      <c r="G794">
        <v>0.19</v>
      </c>
    </row>
    <row r="795" spans="1:7" hidden="1">
      <c r="A795" t="s">
        <v>3791</v>
      </c>
      <c r="B795">
        <v>321</v>
      </c>
      <c r="C795">
        <v>99103</v>
      </c>
      <c r="D795">
        <v>1298</v>
      </c>
      <c r="E795">
        <v>-31580</v>
      </c>
      <c r="F795">
        <v>0.75</v>
      </c>
      <c r="G795">
        <v>0.17</v>
      </c>
    </row>
    <row r="796" spans="1:7" hidden="1">
      <c r="A796" t="s">
        <v>3791</v>
      </c>
      <c r="B796">
        <v>321</v>
      </c>
      <c r="C796">
        <v>99100</v>
      </c>
      <c r="D796">
        <v>126</v>
      </c>
      <c r="E796">
        <v>-3216</v>
      </c>
      <c r="F796">
        <v>0.74</v>
      </c>
      <c r="G796">
        <v>0.2</v>
      </c>
    </row>
    <row r="797" spans="1:7" hidden="1">
      <c r="A797" t="s">
        <v>3791</v>
      </c>
      <c r="B797">
        <v>321</v>
      </c>
      <c r="C797">
        <v>97080</v>
      </c>
      <c r="D797">
        <v>76</v>
      </c>
      <c r="E797">
        <v>-1989</v>
      </c>
      <c r="F797">
        <v>0.73</v>
      </c>
      <c r="G797">
        <v>0.21</v>
      </c>
    </row>
    <row r="798" spans="1:7" hidden="1">
      <c r="A798" t="s">
        <v>3791</v>
      </c>
      <c r="B798">
        <v>321</v>
      </c>
      <c r="C798">
        <v>97100</v>
      </c>
      <c r="D798">
        <v>72</v>
      </c>
      <c r="E798">
        <v>-2026</v>
      </c>
      <c r="F798">
        <v>0.71</v>
      </c>
      <c r="G798">
        <v>0.16</v>
      </c>
    </row>
    <row r="799" spans="1:7" hidden="1">
      <c r="A799" t="s">
        <v>3791</v>
      </c>
      <c r="B799">
        <v>321</v>
      </c>
      <c r="C799">
        <v>97103</v>
      </c>
      <c r="D799">
        <v>493</v>
      </c>
      <c r="E799">
        <v>-17920</v>
      </c>
      <c r="F799">
        <v>0.63</v>
      </c>
      <c r="G799">
        <v>0.16</v>
      </c>
    </row>
    <row r="800" spans="1:7" hidden="1">
      <c r="A800" t="s">
        <v>3791</v>
      </c>
      <c r="B800">
        <v>324</v>
      </c>
      <c r="C800">
        <v>97080</v>
      </c>
      <c r="D800">
        <v>234</v>
      </c>
      <c r="E800">
        <v>2743</v>
      </c>
      <c r="F800">
        <v>1.1100000000000001</v>
      </c>
      <c r="G800">
        <v>0.11</v>
      </c>
    </row>
    <row r="801" spans="1:7" hidden="1">
      <c r="A801" t="s">
        <v>3791</v>
      </c>
      <c r="B801">
        <v>324</v>
      </c>
      <c r="C801">
        <v>97100</v>
      </c>
      <c r="D801">
        <v>245</v>
      </c>
      <c r="E801">
        <v>-1723</v>
      </c>
      <c r="F801">
        <v>0.92</v>
      </c>
      <c r="G801">
        <v>0.11</v>
      </c>
    </row>
    <row r="802" spans="1:7" hidden="1">
      <c r="A802" t="s">
        <v>3791</v>
      </c>
      <c r="B802">
        <v>324</v>
      </c>
      <c r="C802">
        <v>99080</v>
      </c>
      <c r="D802">
        <v>276</v>
      </c>
      <c r="E802">
        <v>-4624</v>
      </c>
      <c r="F802">
        <v>0.83</v>
      </c>
      <c r="G802">
        <v>0.1</v>
      </c>
    </row>
    <row r="803" spans="1:7" hidden="1">
      <c r="A803" t="s">
        <v>3791</v>
      </c>
      <c r="B803">
        <v>324</v>
      </c>
      <c r="C803">
        <v>99103</v>
      </c>
      <c r="D803">
        <v>1003</v>
      </c>
      <c r="E803">
        <v>-18394</v>
      </c>
      <c r="F803">
        <v>0.81</v>
      </c>
      <c r="G803">
        <v>0.05</v>
      </c>
    </row>
    <row r="804" spans="1:7" hidden="1">
      <c r="A804" t="s">
        <v>3791</v>
      </c>
      <c r="B804">
        <v>324</v>
      </c>
      <c r="C804">
        <v>99100</v>
      </c>
      <c r="D804">
        <v>267</v>
      </c>
      <c r="E804">
        <v>-8406</v>
      </c>
      <c r="F804">
        <v>0.68</v>
      </c>
      <c r="G804">
        <v>0.11</v>
      </c>
    </row>
    <row r="805" spans="1:7" hidden="1">
      <c r="A805" t="s">
        <v>3791</v>
      </c>
      <c r="B805">
        <v>324</v>
      </c>
      <c r="C805">
        <v>97103</v>
      </c>
      <c r="D805">
        <v>863</v>
      </c>
      <c r="E805">
        <v>-45020</v>
      </c>
      <c r="F805">
        <v>0.47</v>
      </c>
      <c r="G805">
        <v>7.0000000000000007E-2</v>
      </c>
    </row>
    <row r="806" spans="1:7" hidden="1">
      <c r="A806" t="s">
        <v>3791</v>
      </c>
      <c r="B806">
        <v>325</v>
      </c>
      <c r="C806">
        <v>97103</v>
      </c>
      <c r="D806">
        <v>690</v>
      </c>
      <c r="E806">
        <v>15186</v>
      </c>
      <c r="F806">
        <v>1.22</v>
      </c>
      <c r="G806">
        <v>7.0000000000000007E-2</v>
      </c>
    </row>
    <row r="807" spans="1:7" hidden="1">
      <c r="A807" t="s">
        <v>3791</v>
      </c>
      <c r="B807">
        <v>325</v>
      </c>
      <c r="C807">
        <v>99080</v>
      </c>
      <c r="D807">
        <v>218</v>
      </c>
      <c r="E807">
        <v>-1197</v>
      </c>
      <c r="F807">
        <v>0.94</v>
      </c>
      <c r="G807">
        <v>0.09</v>
      </c>
    </row>
    <row r="808" spans="1:7" hidden="1">
      <c r="A808" t="s">
        <v>3791</v>
      </c>
      <c r="B808">
        <v>325</v>
      </c>
      <c r="C808">
        <v>97080</v>
      </c>
      <c r="D808">
        <v>211</v>
      </c>
      <c r="E808">
        <v>-2074</v>
      </c>
      <c r="F808">
        <v>0.9</v>
      </c>
      <c r="G808">
        <v>0.08</v>
      </c>
    </row>
    <row r="809" spans="1:7" hidden="1">
      <c r="A809" t="s">
        <v>3791</v>
      </c>
      <c r="B809">
        <v>325</v>
      </c>
      <c r="C809">
        <v>97100</v>
      </c>
      <c r="D809">
        <v>249</v>
      </c>
      <c r="E809">
        <v>-5122</v>
      </c>
      <c r="F809">
        <v>0.79</v>
      </c>
      <c r="G809">
        <v>0.11</v>
      </c>
    </row>
    <row r="810" spans="1:7" hidden="1">
      <c r="A810" t="s">
        <v>3791</v>
      </c>
      <c r="B810">
        <v>325</v>
      </c>
      <c r="C810">
        <v>99100</v>
      </c>
      <c r="D810">
        <v>248</v>
      </c>
      <c r="E810">
        <v>-7749</v>
      </c>
      <c r="F810">
        <v>0.68</v>
      </c>
      <c r="G810">
        <v>0.08</v>
      </c>
    </row>
    <row r="811" spans="1:7" hidden="1">
      <c r="A811" t="s">
        <v>3791</v>
      </c>
      <c r="B811">
        <v>325</v>
      </c>
      <c r="C811">
        <v>99103</v>
      </c>
      <c r="D811">
        <v>1071</v>
      </c>
      <c r="E811">
        <v>-41250</v>
      </c>
      <c r="F811">
        <v>0.61</v>
      </c>
      <c r="G811">
        <v>0.03</v>
      </c>
    </row>
    <row r="812" spans="1:7" hidden="1">
      <c r="A812" t="s">
        <v>3791</v>
      </c>
      <c r="B812">
        <v>326</v>
      </c>
      <c r="C812">
        <v>97100</v>
      </c>
      <c r="D812">
        <v>236</v>
      </c>
      <c r="E812">
        <v>2609</v>
      </c>
      <c r="F812">
        <v>1.1100000000000001</v>
      </c>
      <c r="G812">
        <v>0.09</v>
      </c>
    </row>
    <row r="813" spans="1:7" hidden="1">
      <c r="A813" t="s">
        <v>3791</v>
      </c>
      <c r="B813">
        <v>326</v>
      </c>
      <c r="C813">
        <v>99103</v>
      </c>
      <c r="D813">
        <v>915</v>
      </c>
      <c r="E813">
        <v>-16731</v>
      </c>
      <c r="F813">
        <v>0.81</v>
      </c>
      <c r="G813">
        <v>0.05</v>
      </c>
    </row>
    <row r="814" spans="1:7" hidden="1">
      <c r="A814" t="s">
        <v>3791</v>
      </c>
      <c r="B814">
        <v>326</v>
      </c>
      <c r="C814">
        <v>97103</v>
      </c>
      <c r="D814">
        <v>651</v>
      </c>
      <c r="E814">
        <v>-14829</v>
      </c>
      <c r="F814">
        <v>0.77</v>
      </c>
      <c r="G814">
        <v>0.05</v>
      </c>
    </row>
    <row r="815" spans="1:7" hidden="1">
      <c r="A815" t="s">
        <v>3791</v>
      </c>
      <c r="B815">
        <v>326</v>
      </c>
      <c r="C815">
        <v>97080</v>
      </c>
      <c r="D815">
        <v>231</v>
      </c>
      <c r="E815">
        <v>-8089</v>
      </c>
      <c r="F815">
        <v>0.64</v>
      </c>
      <c r="G815">
        <v>0.06</v>
      </c>
    </row>
    <row r="816" spans="1:7" hidden="1">
      <c r="A816" t="s">
        <v>3791</v>
      </c>
      <c r="B816">
        <v>326</v>
      </c>
      <c r="C816">
        <v>99100</v>
      </c>
      <c r="D816">
        <v>219</v>
      </c>
      <c r="E816">
        <v>-9917</v>
      </c>
      <c r="F816">
        <v>0.54</v>
      </c>
      <c r="G816">
        <v>0.06</v>
      </c>
    </row>
    <row r="817" spans="1:7" hidden="1">
      <c r="A817" t="s">
        <v>3791</v>
      </c>
      <c r="B817">
        <v>326</v>
      </c>
      <c r="C817">
        <v>99080</v>
      </c>
      <c r="D817">
        <v>220</v>
      </c>
      <c r="E817">
        <v>-12260</v>
      </c>
      <c r="F817">
        <v>0.44</v>
      </c>
      <c r="G817">
        <v>0.06</v>
      </c>
    </row>
    <row r="818" spans="1:7" hidden="1">
      <c r="A818" t="s">
        <v>3791</v>
      </c>
      <c r="B818">
        <v>341</v>
      </c>
      <c r="C818">
        <v>99103</v>
      </c>
      <c r="D818">
        <v>1090</v>
      </c>
      <c r="E818">
        <v>-12392</v>
      </c>
      <c r="F818">
        <v>0.88</v>
      </c>
      <c r="G818">
        <v>0.13</v>
      </c>
    </row>
    <row r="819" spans="1:7" hidden="1">
      <c r="A819" t="s">
        <v>3791</v>
      </c>
      <c r="B819">
        <v>341</v>
      </c>
      <c r="C819">
        <v>97100</v>
      </c>
      <c r="D819">
        <v>73</v>
      </c>
      <c r="E819">
        <v>-2685</v>
      </c>
      <c r="F819">
        <v>0.63</v>
      </c>
      <c r="G819">
        <v>0.13</v>
      </c>
    </row>
    <row r="820" spans="1:7" hidden="1">
      <c r="A820" t="s">
        <v>3791</v>
      </c>
      <c r="B820">
        <v>341</v>
      </c>
      <c r="C820">
        <v>97103</v>
      </c>
      <c r="D820">
        <v>885</v>
      </c>
      <c r="E820">
        <v>-31886</v>
      </c>
      <c r="F820">
        <v>0.63</v>
      </c>
      <c r="G820">
        <v>0.14000000000000001</v>
      </c>
    </row>
    <row r="821" spans="1:7" hidden="1">
      <c r="A821" t="s">
        <v>3791</v>
      </c>
      <c r="B821">
        <v>341</v>
      </c>
      <c r="C821">
        <v>97080</v>
      </c>
      <c r="D821">
        <v>66</v>
      </c>
      <c r="E821">
        <v>-2666</v>
      </c>
      <c r="F821">
        <v>0.59</v>
      </c>
      <c r="G821">
        <v>0.15</v>
      </c>
    </row>
    <row r="822" spans="1:7" hidden="1">
      <c r="A822" t="s">
        <v>3791</v>
      </c>
      <c r="B822">
        <v>341</v>
      </c>
      <c r="C822">
        <v>99100</v>
      </c>
      <c r="D822">
        <v>108</v>
      </c>
      <c r="E822">
        <v>-5325</v>
      </c>
      <c r="F822">
        <v>0.5</v>
      </c>
      <c r="G822">
        <v>0.12</v>
      </c>
    </row>
    <row r="823" spans="1:7" hidden="1">
      <c r="A823" t="s">
        <v>3791</v>
      </c>
      <c r="B823">
        <v>341</v>
      </c>
      <c r="C823">
        <v>99080</v>
      </c>
      <c r="D823">
        <v>138</v>
      </c>
      <c r="E823">
        <v>-9167</v>
      </c>
      <c r="F823">
        <v>0.33</v>
      </c>
      <c r="G823">
        <v>0.11</v>
      </c>
    </row>
    <row r="824" spans="1:7" hidden="1">
      <c r="A824" t="s">
        <v>3791</v>
      </c>
      <c r="B824">
        <v>342</v>
      </c>
      <c r="C824">
        <v>99080</v>
      </c>
      <c r="D824">
        <v>179</v>
      </c>
      <c r="E824">
        <v>-1579</v>
      </c>
      <c r="F824">
        <v>0.91</v>
      </c>
      <c r="G824">
        <v>0.11</v>
      </c>
    </row>
    <row r="825" spans="1:7" hidden="1">
      <c r="A825" t="s">
        <v>3791</v>
      </c>
      <c r="B825">
        <v>342</v>
      </c>
      <c r="C825">
        <v>97080</v>
      </c>
      <c r="D825">
        <v>103</v>
      </c>
      <c r="E825">
        <v>-3393</v>
      </c>
      <c r="F825">
        <v>0.67</v>
      </c>
      <c r="G825">
        <v>0.08</v>
      </c>
    </row>
    <row r="826" spans="1:7" hidden="1">
      <c r="A826" t="s">
        <v>3791</v>
      </c>
      <c r="B826">
        <v>342</v>
      </c>
      <c r="C826">
        <v>97103</v>
      </c>
      <c r="D826">
        <v>399</v>
      </c>
      <c r="E826">
        <v>-13063</v>
      </c>
      <c r="F826">
        <v>0.67</v>
      </c>
      <c r="G826">
        <v>7.0000000000000007E-2</v>
      </c>
    </row>
    <row r="827" spans="1:7" hidden="1">
      <c r="A827" t="s">
        <v>3791</v>
      </c>
      <c r="B827">
        <v>342</v>
      </c>
      <c r="C827">
        <v>99103</v>
      </c>
      <c r="D827">
        <v>968</v>
      </c>
      <c r="E827">
        <v>-33366</v>
      </c>
      <c r="F827">
        <v>0.65</v>
      </c>
      <c r="G827">
        <v>0.06</v>
      </c>
    </row>
    <row r="828" spans="1:7" hidden="1">
      <c r="A828" t="s">
        <v>3791</v>
      </c>
      <c r="B828">
        <v>342</v>
      </c>
      <c r="C828">
        <v>97100</v>
      </c>
      <c r="D828">
        <v>140</v>
      </c>
      <c r="E828">
        <v>-5584</v>
      </c>
      <c r="F828">
        <v>0.6</v>
      </c>
      <c r="G828">
        <v>7.0000000000000007E-2</v>
      </c>
    </row>
    <row r="829" spans="1:7" hidden="1">
      <c r="A829" t="s">
        <v>3791</v>
      </c>
      <c r="B829">
        <v>342</v>
      </c>
      <c r="C829">
        <v>99100</v>
      </c>
      <c r="D829">
        <v>193</v>
      </c>
      <c r="E829">
        <v>-8029</v>
      </c>
      <c r="F829">
        <v>0.57999999999999996</v>
      </c>
      <c r="G829">
        <v>0.09</v>
      </c>
    </row>
    <row r="830" spans="1:7" hidden="1">
      <c r="A830" t="s">
        <v>3791</v>
      </c>
      <c r="B830">
        <v>345</v>
      </c>
      <c r="C830">
        <v>97100</v>
      </c>
      <c r="D830">
        <v>216</v>
      </c>
      <c r="E830">
        <v>1993</v>
      </c>
      <c r="F830">
        <v>1.0900000000000001</v>
      </c>
      <c r="G830">
        <v>0.17</v>
      </c>
    </row>
    <row r="831" spans="1:7" hidden="1">
      <c r="A831" t="s">
        <v>3791</v>
      </c>
      <c r="B831">
        <v>345</v>
      </c>
      <c r="C831">
        <v>97103</v>
      </c>
      <c r="D831">
        <v>605</v>
      </c>
      <c r="E831">
        <v>-68</v>
      </c>
      <c r="F831">
        <v>0.99</v>
      </c>
      <c r="G831">
        <v>7.0000000000000007E-2</v>
      </c>
    </row>
    <row r="832" spans="1:7" hidden="1">
      <c r="A832" t="s">
        <v>3791</v>
      </c>
      <c r="B832">
        <v>345</v>
      </c>
      <c r="C832">
        <v>99100</v>
      </c>
      <c r="D832">
        <v>217</v>
      </c>
      <c r="E832">
        <v>-1650</v>
      </c>
      <c r="F832">
        <v>0.92</v>
      </c>
      <c r="G832">
        <v>0.1</v>
      </c>
    </row>
    <row r="833" spans="1:7" hidden="1">
      <c r="A833" t="s">
        <v>3791</v>
      </c>
      <c r="B833">
        <v>345</v>
      </c>
      <c r="C833">
        <v>99080</v>
      </c>
      <c r="D833">
        <v>194</v>
      </c>
      <c r="E833">
        <v>-2160</v>
      </c>
      <c r="F833">
        <v>0.88</v>
      </c>
      <c r="G833">
        <v>0.12</v>
      </c>
    </row>
    <row r="834" spans="1:7" hidden="1">
      <c r="A834" t="s">
        <v>3791</v>
      </c>
      <c r="B834">
        <v>345</v>
      </c>
      <c r="C834">
        <v>97080</v>
      </c>
      <c r="D834">
        <v>165</v>
      </c>
      <c r="E834">
        <v>-4160</v>
      </c>
      <c r="F834">
        <v>0.74</v>
      </c>
      <c r="G834">
        <v>0.11</v>
      </c>
    </row>
    <row r="835" spans="1:7" hidden="1">
      <c r="A835" t="s">
        <v>3791</v>
      </c>
      <c r="B835">
        <v>345</v>
      </c>
      <c r="C835">
        <v>99103</v>
      </c>
      <c r="D835">
        <v>733</v>
      </c>
      <c r="E835">
        <v>-44968</v>
      </c>
      <c r="F835">
        <v>0.38</v>
      </c>
      <c r="G835">
        <v>0.02</v>
      </c>
    </row>
    <row r="836" spans="1:7" hidden="1">
      <c r="A836" t="s">
        <v>3791</v>
      </c>
      <c r="B836">
        <v>346</v>
      </c>
      <c r="C836">
        <v>97080</v>
      </c>
      <c r="D836">
        <v>130</v>
      </c>
      <c r="E836">
        <v>7945</v>
      </c>
      <c r="F836">
        <v>1.61</v>
      </c>
      <c r="G836">
        <v>0.11</v>
      </c>
    </row>
    <row r="837" spans="1:7" hidden="1">
      <c r="A837" t="s">
        <v>3791</v>
      </c>
      <c r="B837">
        <v>346</v>
      </c>
      <c r="C837">
        <v>99080</v>
      </c>
      <c r="D837">
        <v>201</v>
      </c>
      <c r="E837">
        <v>-4654</v>
      </c>
      <c r="F837">
        <v>0.76</v>
      </c>
      <c r="G837">
        <v>7.0000000000000007E-2</v>
      </c>
    </row>
    <row r="838" spans="1:7" hidden="1">
      <c r="A838" t="s">
        <v>3791</v>
      </c>
      <c r="B838">
        <v>346</v>
      </c>
      <c r="C838">
        <v>99100</v>
      </c>
      <c r="D838">
        <v>170</v>
      </c>
      <c r="E838">
        <v>-4228</v>
      </c>
      <c r="F838">
        <v>0.75</v>
      </c>
      <c r="G838">
        <v>0.09</v>
      </c>
    </row>
    <row r="839" spans="1:7" hidden="1">
      <c r="A839" t="s">
        <v>3791</v>
      </c>
      <c r="B839">
        <v>346</v>
      </c>
      <c r="C839">
        <v>97100</v>
      </c>
      <c r="D839">
        <v>171</v>
      </c>
      <c r="E839">
        <v>-7018</v>
      </c>
      <c r="F839">
        <v>0.57999999999999996</v>
      </c>
      <c r="G839">
        <v>0.09</v>
      </c>
    </row>
    <row r="840" spans="1:7" hidden="1">
      <c r="A840" t="s">
        <v>3791</v>
      </c>
      <c r="B840">
        <v>346</v>
      </c>
      <c r="C840">
        <v>97103</v>
      </c>
      <c r="D840">
        <v>447</v>
      </c>
      <c r="E840">
        <v>-19768</v>
      </c>
      <c r="F840">
        <v>0.55000000000000004</v>
      </c>
      <c r="G840">
        <v>0.03</v>
      </c>
    </row>
    <row r="841" spans="1:7" hidden="1">
      <c r="A841" t="s">
        <v>3791</v>
      </c>
      <c r="B841">
        <v>346</v>
      </c>
      <c r="C841">
        <v>99103</v>
      </c>
      <c r="D841">
        <v>704</v>
      </c>
      <c r="E841">
        <v>-36127</v>
      </c>
      <c r="F841">
        <v>0.48</v>
      </c>
      <c r="G841">
        <v>0.01</v>
      </c>
    </row>
    <row r="842" spans="1:7" hidden="1">
      <c r="A842" t="s">
        <v>3791</v>
      </c>
      <c r="B842">
        <v>351</v>
      </c>
      <c r="C842">
        <v>99100</v>
      </c>
      <c r="D842">
        <v>79</v>
      </c>
      <c r="E842">
        <v>913</v>
      </c>
      <c r="F842">
        <v>1.1100000000000001</v>
      </c>
      <c r="G842">
        <v>0.18</v>
      </c>
    </row>
    <row r="843" spans="1:7" hidden="1">
      <c r="A843" t="s">
        <v>3791</v>
      </c>
      <c r="B843">
        <v>351</v>
      </c>
      <c r="C843">
        <v>99103</v>
      </c>
      <c r="D843">
        <v>797</v>
      </c>
      <c r="E843">
        <v>-13794</v>
      </c>
      <c r="F843">
        <v>0.82</v>
      </c>
      <c r="G843">
        <v>0.09</v>
      </c>
    </row>
    <row r="844" spans="1:7" hidden="1">
      <c r="A844" t="s">
        <v>3791</v>
      </c>
      <c r="B844">
        <v>351</v>
      </c>
      <c r="C844">
        <v>99080</v>
      </c>
      <c r="D844">
        <v>99</v>
      </c>
      <c r="E844">
        <v>-2714</v>
      </c>
      <c r="F844">
        <v>0.72</v>
      </c>
      <c r="G844">
        <v>0.12</v>
      </c>
    </row>
    <row r="845" spans="1:7" hidden="1">
      <c r="A845" t="s">
        <v>3791</v>
      </c>
      <c r="B845">
        <v>351</v>
      </c>
      <c r="C845">
        <v>97103</v>
      </c>
      <c r="D845">
        <v>574</v>
      </c>
      <c r="E845">
        <v>-19811</v>
      </c>
      <c r="F845">
        <v>0.65</v>
      </c>
      <c r="G845">
        <v>0.12</v>
      </c>
    </row>
    <row r="846" spans="1:7" hidden="1">
      <c r="A846" t="s">
        <v>3791</v>
      </c>
      <c r="B846">
        <v>351</v>
      </c>
      <c r="C846">
        <v>97100</v>
      </c>
      <c r="D846">
        <v>44</v>
      </c>
      <c r="E846">
        <v>-2391</v>
      </c>
      <c r="F846">
        <v>0.45</v>
      </c>
      <c r="G846">
        <v>0.09</v>
      </c>
    </row>
    <row r="847" spans="1:7" hidden="1">
      <c r="A847" t="s">
        <v>3791</v>
      </c>
      <c r="B847">
        <v>351</v>
      </c>
      <c r="C847">
        <v>97080</v>
      </c>
      <c r="D847">
        <v>48</v>
      </c>
      <c r="E847">
        <v>-2901</v>
      </c>
      <c r="F847">
        <v>0.39</v>
      </c>
      <c r="G847">
        <v>0.1</v>
      </c>
    </row>
    <row r="848" spans="1:7" hidden="1">
      <c r="A848" t="s">
        <v>3791</v>
      </c>
      <c r="B848">
        <v>352</v>
      </c>
      <c r="C848">
        <v>99100</v>
      </c>
      <c r="D848">
        <v>106</v>
      </c>
      <c r="E848">
        <v>-2772</v>
      </c>
      <c r="F848">
        <v>0.73</v>
      </c>
      <c r="G848">
        <v>0.08</v>
      </c>
    </row>
    <row r="849" spans="1:7" hidden="1">
      <c r="A849" t="s">
        <v>3791</v>
      </c>
      <c r="B849">
        <v>352</v>
      </c>
      <c r="C849">
        <v>99103</v>
      </c>
      <c r="D849">
        <v>751</v>
      </c>
      <c r="E849">
        <v>-21815</v>
      </c>
      <c r="F849">
        <v>0.7</v>
      </c>
      <c r="G849">
        <v>0.05</v>
      </c>
    </row>
    <row r="850" spans="1:7" hidden="1">
      <c r="A850" t="s">
        <v>3791</v>
      </c>
      <c r="B850">
        <v>352</v>
      </c>
      <c r="C850">
        <v>97103</v>
      </c>
      <c r="D850">
        <v>468</v>
      </c>
      <c r="E850">
        <v>-18368</v>
      </c>
      <c r="F850">
        <v>0.6</v>
      </c>
      <c r="G850">
        <v>0.05</v>
      </c>
    </row>
    <row r="851" spans="1:7" hidden="1">
      <c r="A851" t="s">
        <v>3791</v>
      </c>
      <c r="B851">
        <v>352</v>
      </c>
      <c r="C851">
        <v>99080</v>
      </c>
      <c r="D851">
        <v>109</v>
      </c>
      <c r="E851">
        <v>-6531</v>
      </c>
      <c r="F851">
        <v>0.4</v>
      </c>
      <c r="G851">
        <v>0.02</v>
      </c>
    </row>
    <row r="852" spans="1:7" hidden="1">
      <c r="A852" t="s">
        <v>3791</v>
      </c>
      <c r="B852">
        <v>352</v>
      </c>
      <c r="C852">
        <v>97100</v>
      </c>
      <c r="D852">
        <v>91</v>
      </c>
      <c r="E852">
        <v>-6553</v>
      </c>
      <c r="F852">
        <v>0.27</v>
      </c>
      <c r="G852">
        <v>0.05</v>
      </c>
    </row>
    <row r="853" spans="1:7" hidden="1">
      <c r="A853" t="s">
        <v>3791</v>
      </c>
      <c r="B853">
        <v>352</v>
      </c>
      <c r="C853">
        <v>97080</v>
      </c>
      <c r="D853">
        <v>78</v>
      </c>
      <c r="E853">
        <v>-6493</v>
      </c>
      <c r="F853">
        <v>0.16</v>
      </c>
      <c r="G853">
        <v>0.05</v>
      </c>
    </row>
    <row r="854" spans="1:7" hidden="1">
      <c r="A854" t="s">
        <v>3791</v>
      </c>
      <c r="B854">
        <v>354</v>
      </c>
      <c r="C854">
        <v>99100</v>
      </c>
      <c r="D854">
        <v>117</v>
      </c>
      <c r="E854">
        <v>-677</v>
      </c>
      <c r="F854">
        <v>0.94</v>
      </c>
      <c r="G854">
        <v>0.13</v>
      </c>
    </row>
    <row r="855" spans="1:7" hidden="1">
      <c r="A855" t="s">
        <v>3791</v>
      </c>
      <c r="B855">
        <v>354</v>
      </c>
      <c r="C855">
        <v>99080</v>
      </c>
      <c r="D855">
        <v>126</v>
      </c>
      <c r="E855">
        <v>-3845</v>
      </c>
      <c r="F855">
        <v>0.69</v>
      </c>
      <c r="G855">
        <v>7.0000000000000007E-2</v>
      </c>
    </row>
    <row r="856" spans="1:7" hidden="1">
      <c r="A856" t="s">
        <v>3791</v>
      </c>
      <c r="B856">
        <v>354</v>
      </c>
      <c r="C856">
        <v>99103</v>
      </c>
      <c r="D856">
        <v>474</v>
      </c>
      <c r="E856">
        <v>-15455</v>
      </c>
      <c r="F856">
        <v>0.67</v>
      </c>
      <c r="G856">
        <v>0.04</v>
      </c>
    </row>
    <row r="857" spans="1:7" hidden="1">
      <c r="A857" t="s">
        <v>3791</v>
      </c>
      <c r="B857">
        <v>354</v>
      </c>
      <c r="C857">
        <v>97103</v>
      </c>
      <c r="D857">
        <v>428</v>
      </c>
      <c r="E857">
        <v>-14818</v>
      </c>
      <c r="F857">
        <v>0.65</v>
      </c>
      <c r="G857">
        <v>0.04</v>
      </c>
    </row>
    <row r="858" spans="1:7" hidden="1">
      <c r="A858" t="s">
        <v>3791</v>
      </c>
      <c r="B858">
        <v>354</v>
      </c>
      <c r="C858">
        <v>97100</v>
      </c>
      <c r="D858">
        <v>101</v>
      </c>
      <c r="E858">
        <v>-4506</v>
      </c>
      <c r="F858">
        <v>0.55000000000000004</v>
      </c>
      <c r="G858">
        <v>0.06</v>
      </c>
    </row>
    <row r="859" spans="1:7" hidden="1">
      <c r="A859" t="s">
        <v>3791</v>
      </c>
      <c r="B859">
        <v>354</v>
      </c>
      <c r="C859">
        <v>97080</v>
      </c>
      <c r="D859">
        <v>72</v>
      </c>
      <c r="E859">
        <v>-6231</v>
      </c>
      <c r="F859">
        <v>0.13</v>
      </c>
      <c r="G859">
        <v>0.02</v>
      </c>
    </row>
    <row r="860" spans="1:7" hidden="1">
      <c r="A860" t="s">
        <v>3791</v>
      </c>
      <c r="B860">
        <v>356</v>
      </c>
      <c r="C860">
        <v>99100</v>
      </c>
      <c r="D860">
        <v>141</v>
      </c>
      <c r="E860">
        <v>3774</v>
      </c>
      <c r="F860">
        <v>1.26</v>
      </c>
      <c r="G860">
        <v>0.12</v>
      </c>
    </row>
    <row r="861" spans="1:7" hidden="1">
      <c r="A861" t="s">
        <v>3791</v>
      </c>
      <c r="B861">
        <v>356</v>
      </c>
      <c r="C861">
        <v>99080</v>
      </c>
      <c r="D861">
        <v>143</v>
      </c>
      <c r="E861">
        <v>-1173</v>
      </c>
      <c r="F861">
        <v>0.91</v>
      </c>
      <c r="G861">
        <v>0.08</v>
      </c>
    </row>
    <row r="862" spans="1:7" hidden="1">
      <c r="A862" t="s">
        <v>3791</v>
      </c>
      <c r="B862">
        <v>356</v>
      </c>
      <c r="C862">
        <v>97100</v>
      </c>
      <c r="D862">
        <v>126</v>
      </c>
      <c r="E862">
        <v>-1386</v>
      </c>
      <c r="F862">
        <v>0.89</v>
      </c>
      <c r="G862">
        <v>0.11</v>
      </c>
    </row>
    <row r="863" spans="1:7" hidden="1">
      <c r="A863" t="s">
        <v>3791</v>
      </c>
      <c r="B863">
        <v>356</v>
      </c>
      <c r="C863">
        <v>97080</v>
      </c>
      <c r="D863">
        <v>104</v>
      </c>
      <c r="E863">
        <v>-3033</v>
      </c>
      <c r="F863">
        <v>0.7</v>
      </c>
      <c r="G863">
        <v>0.06</v>
      </c>
    </row>
    <row r="864" spans="1:7" hidden="1">
      <c r="A864" t="s">
        <v>3791</v>
      </c>
      <c r="B864">
        <v>356</v>
      </c>
      <c r="C864">
        <v>97103</v>
      </c>
      <c r="D864">
        <v>424</v>
      </c>
      <c r="E864">
        <v>-31225</v>
      </c>
      <c r="F864">
        <v>0.26</v>
      </c>
      <c r="G864">
        <v>0.02</v>
      </c>
    </row>
    <row r="865" spans="1:7" hidden="1">
      <c r="A865" t="s">
        <v>3791</v>
      </c>
      <c r="B865">
        <v>356</v>
      </c>
      <c r="C865">
        <v>99103</v>
      </c>
      <c r="D865">
        <v>463</v>
      </c>
      <c r="E865">
        <v>-39214</v>
      </c>
      <c r="F865">
        <v>0.15</v>
      </c>
      <c r="G865">
        <v>0.01</v>
      </c>
    </row>
    <row r="866" spans="1:7" hidden="1">
      <c r="A866" t="s">
        <v>3791</v>
      </c>
      <c r="B866">
        <v>361</v>
      </c>
      <c r="C866">
        <v>97100</v>
      </c>
      <c r="D866">
        <v>41</v>
      </c>
      <c r="E866">
        <v>-742</v>
      </c>
      <c r="F866">
        <v>0.81</v>
      </c>
      <c r="G866">
        <v>0.17</v>
      </c>
    </row>
    <row r="867" spans="1:7" hidden="1">
      <c r="A867" t="s">
        <v>3791</v>
      </c>
      <c r="B867">
        <v>361</v>
      </c>
      <c r="C867">
        <v>97103</v>
      </c>
      <c r="D867">
        <v>482</v>
      </c>
      <c r="E867">
        <v>-12303</v>
      </c>
      <c r="F867">
        <v>0.74</v>
      </c>
      <c r="G867">
        <v>0.1</v>
      </c>
    </row>
    <row r="868" spans="1:7" hidden="1">
      <c r="A868" t="s">
        <v>3791</v>
      </c>
      <c r="B868">
        <v>361</v>
      </c>
      <c r="C868">
        <v>99103</v>
      </c>
      <c r="D868">
        <v>490</v>
      </c>
      <c r="E868">
        <v>-20395</v>
      </c>
      <c r="F868">
        <v>0.57999999999999996</v>
      </c>
      <c r="G868">
        <v>0.06</v>
      </c>
    </row>
    <row r="869" spans="1:7" hidden="1">
      <c r="A869" t="s">
        <v>3791</v>
      </c>
      <c r="B869">
        <v>361</v>
      </c>
      <c r="C869">
        <v>99080</v>
      </c>
      <c r="D869">
        <v>95</v>
      </c>
      <c r="E869">
        <v>-4601</v>
      </c>
      <c r="F869">
        <v>0.51</v>
      </c>
      <c r="G869">
        <v>7.0000000000000007E-2</v>
      </c>
    </row>
    <row r="870" spans="1:7" hidden="1">
      <c r="A870" t="s">
        <v>3791</v>
      </c>
      <c r="B870">
        <v>361</v>
      </c>
      <c r="C870">
        <v>97080</v>
      </c>
      <c r="D870">
        <v>43</v>
      </c>
      <c r="E870">
        <v>-2182</v>
      </c>
      <c r="F870">
        <v>0.49</v>
      </c>
      <c r="G870">
        <v>0.16</v>
      </c>
    </row>
    <row r="871" spans="1:7" hidden="1">
      <c r="A871" t="s">
        <v>3791</v>
      </c>
      <c r="B871">
        <v>361</v>
      </c>
      <c r="C871">
        <v>99100</v>
      </c>
      <c r="D871">
        <v>67</v>
      </c>
      <c r="E871">
        <v>-3872</v>
      </c>
      <c r="F871">
        <v>0.42</v>
      </c>
      <c r="G871">
        <v>0.1</v>
      </c>
    </row>
    <row r="872" spans="1:7" hidden="1">
      <c r="A872" t="s">
        <v>3791</v>
      </c>
      <c r="B872">
        <v>362</v>
      </c>
      <c r="C872">
        <v>99100</v>
      </c>
      <c r="D872">
        <v>95</v>
      </c>
      <c r="E872">
        <v>2385</v>
      </c>
      <c r="F872">
        <v>1.25</v>
      </c>
      <c r="G872">
        <v>0.09</v>
      </c>
    </row>
    <row r="873" spans="1:7" hidden="1">
      <c r="A873" t="s">
        <v>3791</v>
      </c>
      <c r="B873">
        <v>362</v>
      </c>
      <c r="C873">
        <v>99080</v>
      </c>
      <c r="D873">
        <v>91</v>
      </c>
      <c r="E873">
        <v>-1044</v>
      </c>
      <c r="F873">
        <v>0.88</v>
      </c>
      <c r="G873">
        <v>0.06</v>
      </c>
    </row>
    <row r="874" spans="1:7" hidden="1">
      <c r="A874" t="s">
        <v>3791</v>
      </c>
      <c r="B874">
        <v>362</v>
      </c>
      <c r="C874">
        <v>99103</v>
      </c>
      <c r="D874">
        <v>431</v>
      </c>
      <c r="E874">
        <v>-14951</v>
      </c>
      <c r="F874">
        <v>0.65</v>
      </c>
      <c r="G874">
        <v>0.04</v>
      </c>
    </row>
    <row r="875" spans="1:7" hidden="1">
      <c r="A875" t="s">
        <v>3791</v>
      </c>
      <c r="B875">
        <v>362</v>
      </c>
      <c r="C875">
        <v>97100</v>
      </c>
      <c r="D875">
        <v>54</v>
      </c>
      <c r="E875">
        <v>-1963</v>
      </c>
      <c r="F875">
        <v>0.63</v>
      </c>
      <c r="G875">
        <v>0.11</v>
      </c>
    </row>
    <row r="876" spans="1:7" hidden="1">
      <c r="A876" t="s">
        <v>3791</v>
      </c>
      <c r="B876">
        <v>362</v>
      </c>
      <c r="C876">
        <v>97103</v>
      </c>
      <c r="D876">
        <v>417</v>
      </c>
      <c r="E876">
        <v>-17561</v>
      </c>
      <c r="F876">
        <v>0.56999999999999995</v>
      </c>
      <c r="G876">
        <v>0.03</v>
      </c>
    </row>
    <row r="877" spans="1:7" hidden="1">
      <c r="A877" t="s">
        <v>3791</v>
      </c>
      <c r="B877">
        <v>362</v>
      </c>
      <c r="C877">
        <v>97080</v>
      </c>
      <c r="D877">
        <v>45</v>
      </c>
      <c r="E877">
        <v>-2951</v>
      </c>
      <c r="F877">
        <v>0.34</v>
      </c>
      <c r="G877">
        <v>0.06</v>
      </c>
    </row>
    <row r="878" spans="1:7" hidden="1">
      <c r="A878" t="s">
        <v>3791</v>
      </c>
      <c r="B878">
        <v>364</v>
      </c>
      <c r="C878">
        <v>97080</v>
      </c>
      <c r="D878">
        <v>48</v>
      </c>
      <c r="E878">
        <v>5406</v>
      </c>
      <c r="F878">
        <v>2.12</v>
      </c>
      <c r="G878">
        <v>0.2</v>
      </c>
    </row>
    <row r="879" spans="1:7" hidden="1">
      <c r="A879" t="s">
        <v>3791</v>
      </c>
      <c r="B879">
        <v>364</v>
      </c>
      <c r="C879">
        <v>99103</v>
      </c>
      <c r="D879">
        <v>470</v>
      </c>
      <c r="E879">
        <v>-6212</v>
      </c>
      <c r="F879">
        <v>0.86</v>
      </c>
      <c r="G879">
        <v>0.04</v>
      </c>
    </row>
    <row r="880" spans="1:7" hidden="1">
      <c r="A880" t="s">
        <v>3791</v>
      </c>
      <c r="B880">
        <v>364</v>
      </c>
      <c r="C880">
        <v>99080</v>
      </c>
      <c r="D880">
        <v>101</v>
      </c>
      <c r="E880">
        <v>-2743</v>
      </c>
      <c r="F880">
        <v>0.72</v>
      </c>
      <c r="G880">
        <v>7.0000000000000007E-2</v>
      </c>
    </row>
    <row r="881" spans="1:7" hidden="1">
      <c r="A881" t="s">
        <v>3791</v>
      </c>
      <c r="B881">
        <v>364</v>
      </c>
      <c r="C881">
        <v>97100</v>
      </c>
      <c r="D881">
        <v>75</v>
      </c>
      <c r="E881">
        <v>-2514</v>
      </c>
      <c r="F881">
        <v>0.66</v>
      </c>
      <c r="G881">
        <v>0.1</v>
      </c>
    </row>
    <row r="882" spans="1:7" hidden="1">
      <c r="A882" t="s">
        <v>3791</v>
      </c>
      <c r="B882">
        <v>364</v>
      </c>
      <c r="C882">
        <v>97103</v>
      </c>
      <c r="D882">
        <v>504</v>
      </c>
      <c r="E882">
        <v>-22030</v>
      </c>
      <c r="F882">
        <v>0.56000000000000005</v>
      </c>
      <c r="G882">
        <v>0.04</v>
      </c>
    </row>
    <row r="883" spans="1:7" hidden="1">
      <c r="A883" t="s">
        <v>3791</v>
      </c>
      <c r="B883">
        <v>364</v>
      </c>
      <c r="C883">
        <v>99100</v>
      </c>
      <c r="D883">
        <v>97</v>
      </c>
      <c r="E883">
        <v>-6692</v>
      </c>
      <c r="F883">
        <v>0.31</v>
      </c>
      <c r="G883">
        <v>0.04</v>
      </c>
    </row>
    <row r="884" spans="1:7" hidden="1">
      <c r="A884" t="s">
        <v>3791</v>
      </c>
      <c r="B884">
        <v>365</v>
      </c>
      <c r="C884">
        <v>99100</v>
      </c>
      <c r="D884">
        <v>96</v>
      </c>
      <c r="E884">
        <v>-1803</v>
      </c>
      <c r="F884">
        <v>0.81</v>
      </c>
      <c r="G884">
        <v>0.1</v>
      </c>
    </row>
    <row r="885" spans="1:7" hidden="1">
      <c r="A885" t="s">
        <v>3791</v>
      </c>
      <c r="B885">
        <v>365</v>
      </c>
      <c r="C885">
        <v>99080</v>
      </c>
      <c r="D885">
        <v>86</v>
      </c>
      <c r="E885">
        <v>-3403</v>
      </c>
      <c r="F885">
        <v>0.6</v>
      </c>
      <c r="G885">
        <v>0.05</v>
      </c>
    </row>
    <row r="886" spans="1:7" hidden="1">
      <c r="A886" t="s">
        <v>3791</v>
      </c>
      <c r="B886">
        <v>365</v>
      </c>
      <c r="C886">
        <v>97080</v>
      </c>
      <c r="D886">
        <v>55</v>
      </c>
      <c r="E886">
        <v>-2472</v>
      </c>
      <c r="F886">
        <v>0.55000000000000004</v>
      </c>
      <c r="G886">
        <v>7.0000000000000007E-2</v>
      </c>
    </row>
    <row r="887" spans="1:7" hidden="1">
      <c r="A887" t="s">
        <v>3791</v>
      </c>
      <c r="B887">
        <v>365</v>
      </c>
      <c r="C887">
        <v>97100</v>
      </c>
      <c r="D887">
        <v>77</v>
      </c>
      <c r="E887">
        <v>-3753</v>
      </c>
      <c r="F887">
        <v>0.51</v>
      </c>
      <c r="G887">
        <v>0.09</v>
      </c>
    </row>
    <row r="888" spans="1:7" hidden="1">
      <c r="A888" t="s">
        <v>3791</v>
      </c>
      <c r="B888">
        <v>365</v>
      </c>
      <c r="C888">
        <v>97103</v>
      </c>
      <c r="D888">
        <v>515</v>
      </c>
      <c r="E888">
        <v>-25226</v>
      </c>
      <c r="F888">
        <v>0.51</v>
      </c>
      <c r="G888">
        <v>0.03</v>
      </c>
    </row>
    <row r="889" spans="1:7" hidden="1">
      <c r="A889" t="s">
        <v>3791</v>
      </c>
      <c r="B889">
        <v>365</v>
      </c>
      <c r="C889">
        <v>99103</v>
      </c>
      <c r="D889">
        <v>231</v>
      </c>
      <c r="E889">
        <v>-17583</v>
      </c>
      <c r="F889">
        <v>0.23</v>
      </c>
      <c r="G889">
        <v>0.02</v>
      </c>
    </row>
    <row r="890" spans="1:7" hidden="1">
      <c r="A890" t="s">
        <v>3791</v>
      </c>
      <c r="B890">
        <v>412</v>
      </c>
      <c r="C890">
        <v>97100</v>
      </c>
      <c r="D890">
        <v>145</v>
      </c>
      <c r="E890">
        <v>-230</v>
      </c>
      <c r="F890">
        <v>0.98</v>
      </c>
      <c r="G890">
        <v>0.22</v>
      </c>
    </row>
    <row r="891" spans="1:7" hidden="1">
      <c r="A891" t="s">
        <v>3791</v>
      </c>
      <c r="B891">
        <v>412</v>
      </c>
      <c r="C891">
        <v>97103</v>
      </c>
      <c r="D891">
        <v>1154</v>
      </c>
      <c r="E891">
        <v>-23932</v>
      </c>
      <c r="F891">
        <v>0.79</v>
      </c>
      <c r="G891">
        <v>0.2</v>
      </c>
    </row>
    <row r="892" spans="1:7" hidden="1">
      <c r="A892" t="s">
        <v>3791</v>
      </c>
      <c r="B892">
        <v>412</v>
      </c>
      <c r="C892">
        <v>97080</v>
      </c>
      <c r="D892">
        <v>170</v>
      </c>
      <c r="E892">
        <v>-4324</v>
      </c>
      <c r="F892">
        <v>0.74</v>
      </c>
      <c r="G892">
        <v>0.17</v>
      </c>
    </row>
    <row r="893" spans="1:7" hidden="1">
      <c r="A893" t="s">
        <v>3791</v>
      </c>
      <c r="B893">
        <v>412</v>
      </c>
      <c r="C893">
        <v>99103</v>
      </c>
      <c r="D893">
        <v>1175</v>
      </c>
      <c r="E893">
        <v>-36064</v>
      </c>
      <c r="F893">
        <v>0.69</v>
      </c>
      <c r="G893">
        <v>0.15</v>
      </c>
    </row>
    <row r="894" spans="1:7" hidden="1">
      <c r="A894" t="s">
        <v>3791</v>
      </c>
      <c r="B894">
        <v>412</v>
      </c>
      <c r="C894">
        <v>99100</v>
      </c>
      <c r="D894">
        <v>233</v>
      </c>
      <c r="E894">
        <v>-9659</v>
      </c>
      <c r="F894">
        <v>0.57999999999999996</v>
      </c>
      <c r="G894">
        <v>0.15</v>
      </c>
    </row>
    <row r="895" spans="1:7" hidden="1">
      <c r="A895" t="s">
        <v>3791</v>
      </c>
      <c r="B895">
        <v>412</v>
      </c>
      <c r="C895">
        <v>99080</v>
      </c>
      <c r="D895">
        <v>252</v>
      </c>
      <c r="E895">
        <v>-13575</v>
      </c>
      <c r="F895">
        <v>0.46</v>
      </c>
      <c r="G895">
        <v>0.14000000000000001</v>
      </c>
    </row>
    <row r="896" spans="1:7" hidden="1">
      <c r="A896" t="s">
        <v>3791</v>
      </c>
      <c r="B896">
        <v>413</v>
      </c>
      <c r="C896">
        <v>97080</v>
      </c>
      <c r="D896">
        <v>170</v>
      </c>
      <c r="E896">
        <v>-345</v>
      </c>
      <c r="F896">
        <v>0.97</v>
      </c>
      <c r="G896">
        <v>0.2</v>
      </c>
    </row>
    <row r="897" spans="1:7" hidden="1">
      <c r="A897" t="s">
        <v>3791</v>
      </c>
      <c r="B897">
        <v>413</v>
      </c>
      <c r="C897">
        <v>99080</v>
      </c>
      <c r="D897">
        <v>243</v>
      </c>
      <c r="E897">
        <v>-4267</v>
      </c>
      <c r="F897">
        <v>0.82</v>
      </c>
      <c r="G897">
        <v>0.15</v>
      </c>
    </row>
    <row r="898" spans="1:7" hidden="1">
      <c r="A898" t="s">
        <v>3791</v>
      </c>
      <c r="B898">
        <v>413</v>
      </c>
      <c r="C898">
        <v>97103</v>
      </c>
      <c r="D898">
        <v>1123</v>
      </c>
      <c r="E898">
        <v>-23519</v>
      </c>
      <c r="F898">
        <v>0.79</v>
      </c>
      <c r="G898">
        <v>0.16</v>
      </c>
    </row>
    <row r="899" spans="1:7" hidden="1">
      <c r="A899" t="s">
        <v>3791</v>
      </c>
      <c r="B899">
        <v>413</v>
      </c>
      <c r="C899">
        <v>97100</v>
      </c>
      <c r="D899">
        <v>158</v>
      </c>
      <c r="E899">
        <v>-3871</v>
      </c>
      <c r="F899">
        <v>0.75</v>
      </c>
      <c r="G899">
        <v>0.17</v>
      </c>
    </row>
    <row r="900" spans="1:7" hidden="1">
      <c r="A900" t="s">
        <v>3791</v>
      </c>
      <c r="B900">
        <v>413</v>
      </c>
      <c r="C900">
        <v>99100</v>
      </c>
      <c r="D900">
        <v>196</v>
      </c>
      <c r="E900">
        <v>-5329</v>
      </c>
      <c r="F900">
        <v>0.72</v>
      </c>
      <c r="G900">
        <v>0.13</v>
      </c>
    </row>
    <row r="901" spans="1:7" hidden="1">
      <c r="A901" t="s">
        <v>3791</v>
      </c>
      <c r="B901">
        <v>413</v>
      </c>
      <c r="C901">
        <v>99103</v>
      </c>
      <c r="D901">
        <v>966</v>
      </c>
      <c r="E901">
        <v>-36538</v>
      </c>
      <c r="F901">
        <v>0.62</v>
      </c>
      <c r="G901">
        <v>0.1</v>
      </c>
    </row>
    <row r="902" spans="1:7" hidden="1">
      <c r="A902" t="s">
        <v>3791</v>
      </c>
      <c r="B902">
        <v>415</v>
      </c>
      <c r="C902">
        <v>99100</v>
      </c>
      <c r="D902">
        <v>206</v>
      </c>
      <c r="E902">
        <v>-2762</v>
      </c>
      <c r="F902">
        <v>0.86</v>
      </c>
      <c r="G902">
        <v>0.13</v>
      </c>
    </row>
    <row r="903" spans="1:7" hidden="1">
      <c r="A903" t="s">
        <v>3791</v>
      </c>
      <c r="B903">
        <v>415</v>
      </c>
      <c r="C903">
        <v>99080</v>
      </c>
      <c r="D903">
        <v>260</v>
      </c>
      <c r="E903">
        <v>-5385</v>
      </c>
      <c r="F903">
        <v>0.79</v>
      </c>
      <c r="G903">
        <v>0.13</v>
      </c>
    </row>
    <row r="904" spans="1:7" hidden="1">
      <c r="A904" t="s">
        <v>3791</v>
      </c>
      <c r="B904">
        <v>415</v>
      </c>
      <c r="C904">
        <v>97100</v>
      </c>
      <c r="D904">
        <v>217</v>
      </c>
      <c r="E904">
        <v>-5985</v>
      </c>
      <c r="F904">
        <v>0.72</v>
      </c>
      <c r="G904">
        <v>0.13</v>
      </c>
    </row>
    <row r="905" spans="1:7" hidden="1">
      <c r="A905" t="s">
        <v>3791</v>
      </c>
      <c r="B905">
        <v>415</v>
      </c>
      <c r="C905">
        <v>97080</v>
      </c>
      <c r="D905">
        <v>172</v>
      </c>
      <c r="E905">
        <v>-5196</v>
      </c>
      <c r="F905">
        <v>0.69</v>
      </c>
      <c r="G905">
        <v>0.11</v>
      </c>
    </row>
    <row r="906" spans="1:7" hidden="1">
      <c r="A906" t="s">
        <v>3791</v>
      </c>
      <c r="B906">
        <v>415</v>
      </c>
      <c r="C906">
        <v>99103</v>
      </c>
      <c r="D906">
        <v>1676</v>
      </c>
      <c r="E906">
        <v>-58170</v>
      </c>
      <c r="F906">
        <v>0.65</v>
      </c>
      <c r="G906">
        <v>0.06</v>
      </c>
    </row>
    <row r="907" spans="1:7" hidden="1">
      <c r="A907" t="s">
        <v>3791</v>
      </c>
      <c r="B907">
        <v>415</v>
      </c>
      <c r="C907">
        <v>97103</v>
      </c>
      <c r="D907">
        <v>905</v>
      </c>
      <c r="E907">
        <v>-34388</v>
      </c>
      <c r="F907">
        <v>0.62</v>
      </c>
      <c r="G907">
        <v>0.1</v>
      </c>
    </row>
    <row r="908" spans="1:7" hidden="1">
      <c r="A908" t="s">
        <v>3791</v>
      </c>
      <c r="B908">
        <v>416</v>
      </c>
      <c r="C908">
        <v>99080</v>
      </c>
      <c r="D908">
        <v>319</v>
      </c>
      <c r="E908">
        <v>-5753</v>
      </c>
      <c r="F908">
        <v>0.81</v>
      </c>
      <c r="G908">
        <v>0.1</v>
      </c>
    </row>
    <row r="909" spans="1:7" hidden="1">
      <c r="A909" t="s">
        <v>3791</v>
      </c>
      <c r="B909">
        <v>416</v>
      </c>
      <c r="C909">
        <v>99103</v>
      </c>
      <c r="D909">
        <v>1369</v>
      </c>
      <c r="E909">
        <v>-37835</v>
      </c>
      <c r="F909">
        <v>0.72</v>
      </c>
      <c r="G909">
        <v>0.05</v>
      </c>
    </row>
    <row r="910" spans="1:7" hidden="1">
      <c r="A910" t="s">
        <v>3791</v>
      </c>
      <c r="B910">
        <v>416</v>
      </c>
      <c r="C910">
        <v>97080</v>
      </c>
      <c r="D910">
        <v>201</v>
      </c>
      <c r="E910">
        <v>-5989</v>
      </c>
      <c r="F910">
        <v>0.7</v>
      </c>
      <c r="G910">
        <v>0.08</v>
      </c>
    </row>
    <row r="911" spans="1:7" hidden="1">
      <c r="A911" t="s">
        <v>3791</v>
      </c>
      <c r="B911">
        <v>416</v>
      </c>
      <c r="C911">
        <v>99100</v>
      </c>
      <c r="D911">
        <v>260</v>
      </c>
      <c r="E911">
        <v>-9123</v>
      </c>
      <c r="F911">
        <v>0.64</v>
      </c>
      <c r="G911">
        <v>0.1</v>
      </c>
    </row>
    <row r="912" spans="1:7" hidden="1">
      <c r="A912" t="s">
        <v>3791</v>
      </c>
      <c r="B912">
        <v>416</v>
      </c>
      <c r="C912">
        <v>97103</v>
      </c>
      <c r="D912">
        <v>544</v>
      </c>
      <c r="E912">
        <v>-19868</v>
      </c>
      <c r="F912">
        <v>0.63</v>
      </c>
      <c r="G912">
        <v>0.09</v>
      </c>
    </row>
    <row r="913" spans="1:7" hidden="1">
      <c r="A913" t="s">
        <v>3791</v>
      </c>
      <c r="B913">
        <v>416</v>
      </c>
      <c r="C913">
        <v>97100</v>
      </c>
      <c r="D913">
        <v>194</v>
      </c>
      <c r="E913">
        <v>-7811</v>
      </c>
      <c r="F913">
        <v>0.59</v>
      </c>
      <c r="G913">
        <v>0.09</v>
      </c>
    </row>
    <row r="914" spans="1:7" hidden="1">
      <c r="A914" t="s">
        <v>3791</v>
      </c>
      <c r="B914">
        <v>421</v>
      </c>
      <c r="C914">
        <v>97103</v>
      </c>
      <c r="D914">
        <v>471</v>
      </c>
      <c r="E914">
        <v>-5532</v>
      </c>
      <c r="F914">
        <v>0.88</v>
      </c>
      <c r="G914">
        <v>0.21</v>
      </c>
    </row>
    <row r="915" spans="1:7" hidden="1">
      <c r="A915" t="s">
        <v>3791</v>
      </c>
      <c r="B915">
        <v>421</v>
      </c>
      <c r="C915">
        <v>99103</v>
      </c>
      <c r="D915">
        <v>1001</v>
      </c>
      <c r="E915">
        <v>-20366</v>
      </c>
      <c r="F915">
        <v>0.79</v>
      </c>
      <c r="G915">
        <v>0.15</v>
      </c>
    </row>
    <row r="916" spans="1:7" hidden="1">
      <c r="A916" t="s">
        <v>3791</v>
      </c>
      <c r="B916">
        <v>421</v>
      </c>
      <c r="C916">
        <v>99100</v>
      </c>
      <c r="D916">
        <v>116</v>
      </c>
      <c r="E916">
        <v>-2351</v>
      </c>
      <c r="F916">
        <v>0.79</v>
      </c>
      <c r="G916">
        <v>0.19</v>
      </c>
    </row>
    <row r="917" spans="1:7" hidden="1">
      <c r="A917" t="s">
        <v>3791</v>
      </c>
      <c r="B917">
        <v>421</v>
      </c>
      <c r="C917">
        <v>97100</v>
      </c>
      <c r="D917">
        <v>95</v>
      </c>
      <c r="E917">
        <v>-3896</v>
      </c>
      <c r="F917">
        <v>0.57999999999999996</v>
      </c>
      <c r="G917">
        <v>0.2</v>
      </c>
    </row>
    <row r="918" spans="1:7" hidden="1">
      <c r="A918" t="s">
        <v>3791</v>
      </c>
      <c r="B918">
        <v>421</v>
      </c>
      <c r="C918">
        <v>99080</v>
      </c>
      <c r="D918">
        <v>124</v>
      </c>
      <c r="E918">
        <v>-5096</v>
      </c>
      <c r="F918">
        <v>0.57999999999999996</v>
      </c>
      <c r="G918">
        <v>0.12</v>
      </c>
    </row>
    <row r="919" spans="1:7" hidden="1">
      <c r="A919" t="s">
        <v>3791</v>
      </c>
      <c r="B919">
        <v>421</v>
      </c>
      <c r="C919">
        <v>97080</v>
      </c>
      <c r="D919">
        <v>57</v>
      </c>
      <c r="E919">
        <v>-3843</v>
      </c>
      <c r="F919">
        <v>0.32</v>
      </c>
      <c r="G919">
        <v>0.1</v>
      </c>
    </row>
    <row r="920" spans="1:7" hidden="1">
      <c r="A920" t="s">
        <v>3791</v>
      </c>
      <c r="B920">
        <v>423</v>
      </c>
      <c r="C920">
        <v>97080</v>
      </c>
      <c r="D920">
        <v>136</v>
      </c>
      <c r="E920">
        <v>2669</v>
      </c>
      <c r="F920">
        <v>1.19</v>
      </c>
      <c r="G920">
        <v>0.11</v>
      </c>
    </row>
    <row r="921" spans="1:7" hidden="1">
      <c r="A921" t="s">
        <v>3791</v>
      </c>
      <c r="B921">
        <v>423</v>
      </c>
      <c r="C921">
        <v>99080</v>
      </c>
      <c r="D921">
        <v>190</v>
      </c>
      <c r="E921">
        <v>2794</v>
      </c>
      <c r="F921">
        <v>1.1399999999999999</v>
      </c>
      <c r="G921">
        <v>7.0000000000000007E-2</v>
      </c>
    </row>
    <row r="922" spans="1:7" hidden="1">
      <c r="A922" t="s">
        <v>3791</v>
      </c>
      <c r="B922">
        <v>423</v>
      </c>
      <c r="C922">
        <v>97100</v>
      </c>
      <c r="D922">
        <v>154</v>
      </c>
      <c r="E922">
        <v>-1277</v>
      </c>
      <c r="F922">
        <v>0.91</v>
      </c>
      <c r="G922">
        <v>0.12</v>
      </c>
    </row>
    <row r="923" spans="1:7" hidden="1">
      <c r="A923" t="s">
        <v>3791</v>
      </c>
      <c r="B923">
        <v>423</v>
      </c>
      <c r="C923">
        <v>97103</v>
      </c>
      <c r="D923">
        <v>376</v>
      </c>
      <c r="E923">
        <v>-5798</v>
      </c>
      <c r="F923">
        <v>0.84</v>
      </c>
      <c r="G923">
        <v>0.1</v>
      </c>
    </row>
    <row r="924" spans="1:7" hidden="1">
      <c r="A924" t="s">
        <v>3791</v>
      </c>
      <c r="B924">
        <v>423</v>
      </c>
      <c r="C924">
        <v>99103</v>
      </c>
      <c r="D924">
        <v>1020</v>
      </c>
      <c r="E924">
        <v>-38068</v>
      </c>
      <c r="F924">
        <v>0.62</v>
      </c>
      <c r="G924">
        <v>0.05</v>
      </c>
    </row>
    <row r="925" spans="1:7" hidden="1">
      <c r="A925" t="s">
        <v>3791</v>
      </c>
      <c r="B925">
        <v>423</v>
      </c>
      <c r="C925">
        <v>99100</v>
      </c>
      <c r="D925">
        <v>208</v>
      </c>
      <c r="E925">
        <v>-11608</v>
      </c>
      <c r="F925">
        <v>0.44</v>
      </c>
      <c r="G925">
        <v>0.06</v>
      </c>
    </row>
    <row r="926" spans="1:7" hidden="1">
      <c r="A926" t="s">
        <v>3791</v>
      </c>
      <c r="B926">
        <v>425</v>
      </c>
      <c r="C926">
        <v>97080</v>
      </c>
      <c r="D926">
        <v>147</v>
      </c>
      <c r="E926">
        <v>6951</v>
      </c>
      <c r="F926">
        <v>1.47</v>
      </c>
      <c r="G926">
        <v>0.14000000000000001</v>
      </c>
    </row>
    <row r="927" spans="1:7" hidden="1">
      <c r="A927" t="s">
        <v>3791</v>
      </c>
      <c r="B927">
        <v>425</v>
      </c>
      <c r="C927">
        <v>99080</v>
      </c>
      <c r="D927">
        <v>160</v>
      </c>
      <c r="E927">
        <v>5362</v>
      </c>
      <c r="F927">
        <v>1.33</v>
      </c>
      <c r="G927">
        <v>0.09</v>
      </c>
    </row>
    <row r="928" spans="1:7" hidden="1">
      <c r="A928" t="s">
        <v>3791</v>
      </c>
      <c r="B928">
        <v>425</v>
      </c>
      <c r="C928">
        <v>99100</v>
      </c>
      <c r="D928">
        <v>210</v>
      </c>
      <c r="E928">
        <v>-5573</v>
      </c>
      <c r="F928">
        <v>0.73</v>
      </c>
      <c r="G928">
        <v>0.11</v>
      </c>
    </row>
    <row r="929" spans="1:7" hidden="1">
      <c r="A929" t="s">
        <v>3791</v>
      </c>
      <c r="B929">
        <v>425</v>
      </c>
      <c r="C929">
        <v>97100</v>
      </c>
      <c r="D929">
        <v>184</v>
      </c>
      <c r="E929">
        <v>-5838</v>
      </c>
      <c r="F929">
        <v>0.68</v>
      </c>
      <c r="G929">
        <v>0.09</v>
      </c>
    </row>
    <row r="930" spans="1:7" hidden="1">
      <c r="A930" t="s">
        <v>3791</v>
      </c>
      <c r="B930">
        <v>425</v>
      </c>
      <c r="C930">
        <v>99103</v>
      </c>
      <c r="D930">
        <v>741</v>
      </c>
      <c r="E930">
        <v>-28581</v>
      </c>
      <c r="F930">
        <v>0.61</v>
      </c>
      <c r="G930">
        <v>0.05</v>
      </c>
    </row>
    <row r="931" spans="1:7" hidden="1">
      <c r="A931" t="s">
        <v>3791</v>
      </c>
      <c r="B931">
        <v>425</v>
      </c>
      <c r="C931">
        <v>97103</v>
      </c>
      <c r="D931">
        <v>416</v>
      </c>
      <c r="E931">
        <v>-18237</v>
      </c>
      <c r="F931">
        <v>0.56000000000000005</v>
      </c>
      <c r="G931">
        <v>0.05</v>
      </c>
    </row>
    <row r="932" spans="1:7" hidden="1">
      <c r="A932" t="s">
        <v>3791</v>
      </c>
      <c r="B932">
        <v>426</v>
      </c>
      <c r="C932">
        <v>97103</v>
      </c>
      <c r="D932">
        <v>374</v>
      </c>
      <c r="E932">
        <v>4556</v>
      </c>
      <c r="F932">
        <v>1.1200000000000001</v>
      </c>
      <c r="G932">
        <v>0.06</v>
      </c>
    </row>
    <row r="933" spans="1:7" hidden="1">
      <c r="A933" t="s">
        <v>3791</v>
      </c>
      <c r="B933">
        <v>426</v>
      </c>
      <c r="C933">
        <v>99100</v>
      </c>
      <c r="D933">
        <v>172</v>
      </c>
      <c r="E933">
        <v>-323</v>
      </c>
      <c r="F933">
        <v>0.98</v>
      </c>
      <c r="G933">
        <v>0.09</v>
      </c>
    </row>
    <row r="934" spans="1:7" hidden="1">
      <c r="A934" t="s">
        <v>3791</v>
      </c>
      <c r="B934">
        <v>426</v>
      </c>
      <c r="C934">
        <v>99080</v>
      </c>
      <c r="D934">
        <v>175</v>
      </c>
      <c r="E934">
        <v>-1733</v>
      </c>
      <c r="F934">
        <v>0.9</v>
      </c>
      <c r="G934">
        <v>0.08</v>
      </c>
    </row>
    <row r="935" spans="1:7" hidden="1">
      <c r="A935" t="s">
        <v>3791</v>
      </c>
      <c r="B935">
        <v>426</v>
      </c>
      <c r="C935">
        <v>97080</v>
      </c>
      <c r="D935">
        <v>162</v>
      </c>
      <c r="E935">
        <v>-2033</v>
      </c>
      <c r="F935">
        <v>0.87</v>
      </c>
      <c r="G935">
        <v>0.06</v>
      </c>
    </row>
    <row r="936" spans="1:7" hidden="1">
      <c r="A936" t="s">
        <v>3791</v>
      </c>
      <c r="B936">
        <v>426</v>
      </c>
      <c r="C936">
        <v>97100</v>
      </c>
      <c r="D936">
        <v>176</v>
      </c>
      <c r="E936">
        <v>-6367</v>
      </c>
      <c r="F936">
        <v>0.63</v>
      </c>
      <c r="G936">
        <v>0.11</v>
      </c>
    </row>
    <row r="937" spans="1:7" hidden="1">
      <c r="A937" t="s">
        <v>3791</v>
      </c>
      <c r="B937">
        <v>426</v>
      </c>
      <c r="C937">
        <v>99103</v>
      </c>
      <c r="D937">
        <v>487</v>
      </c>
      <c r="E937">
        <v>-32627</v>
      </c>
      <c r="F937">
        <v>0.33</v>
      </c>
      <c r="G937">
        <v>0.03</v>
      </c>
    </row>
    <row r="938" spans="1:7" hidden="1">
      <c r="A938" t="s">
        <v>3791</v>
      </c>
      <c r="B938">
        <v>431</v>
      </c>
      <c r="C938">
        <v>99103</v>
      </c>
      <c r="D938">
        <v>692</v>
      </c>
      <c r="E938">
        <v>-16435</v>
      </c>
      <c r="F938">
        <v>0.76</v>
      </c>
      <c r="G938">
        <v>0.16</v>
      </c>
    </row>
    <row r="939" spans="1:7" hidden="1">
      <c r="A939" t="s">
        <v>3791</v>
      </c>
      <c r="B939">
        <v>431</v>
      </c>
      <c r="C939">
        <v>97103</v>
      </c>
      <c r="D939">
        <v>528</v>
      </c>
      <c r="E939">
        <v>-14885</v>
      </c>
      <c r="F939">
        <v>0.71</v>
      </c>
      <c r="G939">
        <v>0.16</v>
      </c>
    </row>
    <row r="940" spans="1:7" hidden="1">
      <c r="A940" t="s">
        <v>3791</v>
      </c>
      <c r="B940">
        <v>431</v>
      </c>
      <c r="C940">
        <v>97080</v>
      </c>
      <c r="D940">
        <v>35</v>
      </c>
      <c r="E940">
        <v>-1641</v>
      </c>
      <c r="F940">
        <v>0.53</v>
      </c>
      <c r="G940">
        <v>0.08</v>
      </c>
    </row>
    <row r="941" spans="1:7" hidden="1">
      <c r="A941" t="s">
        <v>3791</v>
      </c>
      <c r="B941">
        <v>431</v>
      </c>
      <c r="C941">
        <v>97100</v>
      </c>
      <c r="D941">
        <v>59</v>
      </c>
      <c r="E941">
        <v>-3103</v>
      </c>
      <c r="F941">
        <v>0.47</v>
      </c>
      <c r="G941">
        <v>0.11</v>
      </c>
    </row>
    <row r="942" spans="1:7" hidden="1">
      <c r="A942" t="s">
        <v>3791</v>
      </c>
      <c r="B942">
        <v>431</v>
      </c>
      <c r="C942">
        <v>99080</v>
      </c>
      <c r="D942">
        <v>97</v>
      </c>
      <c r="E942">
        <v>-5203</v>
      </c>
      <c r="F942">
        <v>0.46</v>
      </c>
      <c r="G942">
        <v>0.12</v>
      </c>
    </row>
    <row r="943" spans="1:7" hidden="1">
      <c r="A943" t="s">
        <v>3791</v>
      </c>
      <c r="B943">
        <v>431</v>
      </c>
      <c r="C943">
        <v>99100</v>
      </c>
      <c r="D943">
        <v>93</v>
      </c>
      <c r="E943">
        <v>-5732</v>
      </c>
      <c r="F943">
        <v>0.38</v>
      </c>
      <c r="G943">
        <v>0.09</v>
      </c>
    </row>
    <row r="944" spans="1:7" hidden="1">
      <c r="A944" t="s">
        <v>3791</v>
      </c>
      <c r="B944">
        <v>432</v>
      </c>
      <c r="C944">
        <v>99100</v>
      </c>
      <c r="D944">
        <v>110</v>
      </c>
      <c r="E944">
        <v>17691</v>
      </c>
      <c r="F944">
        <v>2.6</v>
      </c>
      <c r="G944">
        <v>0.16</v>
      </c>
    </row>
    <row r="945" spans="1:7" hidden="1">
      <c r="A945" t="s">
        <v>3791</v>
      </c>
      <c r="B945">
        <v>432</v>
      </c>
      <c r="C945">
        <v>97103</v>
      </c>
      <c r="D945">
        <v>329</v>
      </c>
      <c r="E945">
        <v>-4644</v>
      </c>
      <c r="F945">
        <v>0.85</v>
      </c>
      <c r="G945">
        <v>0.1</v>
      </c>
    </row>
    <row r="946" spans="1:7" hidden="1">
      <c r="A946" t="s">
        <v>3791</v>
      </c>
      <c r="B946">
        <v>432</v>
      </c>
      <c r="C946">
        <v>99080</v>
      </c>
      <c r="D946">
        <v>118</v>
      </c>
      <c r="E946">
        <v>-2154</v>
      </c>
      <c r="F946">
        <v>0.81</v>
      </c>
      <c r="G946">
        <v>0.11</v>
      </c>
    </row>
    <row r="947" spans="1:7" hidden="1">
      <c r="A947" t="s">
        <v>3791</v>
      </c>
      <c r="B947">
        <v>432</v>
      </c>
      <c r="C947">
        <v>97080</v>
      </c>
      <c r="D947">
        <v>93</v>
      </c>
      <c r="E947">
        <v>-3722</v>
      </c>
      <c r="F947">
        <v>0.59</v>
      </c>
      <c r="G947">
        <v>0.08</v>
      </c>
    </row>
    <row r="948" spans="1:7" hidden="1">
      <c r="A948" t="s">
        <v>3791</v>
      </c>
      <c r="B948">
        <v>432</v>
      </c>
      <c r="C948">
        <v>99103</v>
      </c>
      <c r="D948">
        <v>468</v>
      </c>
      <c r="E948">
        <v>-25928</v>
      </c>
      <c r="F948">
        <v>0.44</v>
      </c>
      <c r="G948">
        <v>0.04</v>
      </c>
    </row>
    <row r="949" spans="1:7" hidden="1">
      <c r="A949" t="s">
        <v>3791</v>
      </c>
      <c r="B949">
        <v>432</v>
      </c>
      <c r="C949">
        <v>97100</v>
      </c>
      <c r="D949">
        <v>94</v>
      </c>
      <c r="E949">
        <v>-6231</v>
      </c>
      <c r="F949">
        <v>0.33</v>
      </c>
      <c r="G949">
        <v>0.05</v>
      </c>
    </row>
    <row r="950" spans="1:7" hidden="1">
      <c r="A950" t="s">
        <v>3791</v>
      </c>
      <c r="B950">
        <v>435</v>
      </c>
      <c r="C950">
        <v>97100</v>
      </c>
      <c r="D950">
        <v>109</v>
      </c>
      <c r="E950">
        <v>-1044</v>
      </c>
      <c r="F950">
        <v>0.9</v>
      </c>
      <c r="G950">
        <v>0.11</v>
      </c>
    </row>
    <row r="951" spans="1:7" hidden="1">
      <c r="A951" t="s">
        <v>3791</v>
      </c>
      <c r="B951">
        <v>435</v>
      </c>
      <c r="C951">
        <v>99100</v>
      </c>
      <c r="D951">
        <v>120</v>
      </c>
      <c r="E951">
        <v>-2139</v>
      </c>
      <c r="F951">
        <v>0.82</v>
      </c>
      <c r="G951">
        <v>0.1</v>
      </c>
    </row>
    <row r="952" spans="1:7" hidden="1">
      <c r="A952" t="s">
        <v>3791</v>
      </c>
      <c r="B952">
        <v>435</v>
      </c>
      <c r="C952">
        <v>97080</v>
      </c>
      <c r="D952">
        <v>84</v>
      </c>
      <c r="E952">
        <v>-2432</v>
      </c>
      <c r="F952">
        <v>0.71</v>
      </c>
      <c r="G952">
        <v>0.09</v>
      </c>
    </row>
    <row r="953" spans="1:7" hidden="1">
      <c r="A953" t="s">
        <v>3791</v>
      </c>
      <c r="B953">
        <v>435</v>
      </c>
      <c r="C953">
        <v>97103</v>
      </c>
      <c r="D953">
        <v>405</v>
      </c>
      <c r="E953">
        <v>-18567</v>
      </c>
      <c r="F953">
        <v>0.54</v>
      </c>
      <c r="G953">
        <v>0.04</v>
      </c>
    </row>
    <row r="954" spans="1:7" hidden="1">
      <c r="A954" t="s">
        <v>3791</v>
      </c>
      <c r="B954">
        <v>435</v>
      </c>
      <c r="C954">
        <v>99103</v>
      </c>
      <c r="D954">
        <v>460</v>
      </c>
      <c r="E954">
        <v>-24267</v>
      </c>
      <c r="F954">
        <v>0.47</v>
      </c>
      <c r="G954">
        <v>0.03</v>
      </c>
    </row>
    <row r="955" spans="1:7" hidden="1">
      <c r="A955" t="s">
        <v>3791</v>
      </c>
      <c r="B955">
        <v>435</v>
      </c>
      <c r="C955">
        <v>99080</v>
      </c>
      <c r="D955">
        <v>126</v>
      </c>
      <c r="E955">
        <v>-7343</v>
      </c>
      <c r="F955">
        <v>0.41</v>
      </c>
      <c r="G955">
        <v>0.06</v>
      </c>
    </row>
    <row r="956" spans="1:7" hidden="1">
      <c r="A956" t="s">
        <v>3791</v>
      </c>
      <c r="B956">
        <v>436</v>
      </c>
      <c r="C956">
        <v>97100</v>
      </c>
      <c r="D956">
        <v>127</v>
      </c>
      <c r="E956">
        <v>-2275</v>
      </c>
      <c r="F956">
        <v>0.82</v>
      </c>
      <c r="G956">
        <v>0.11</v>
      </c>
    </row>
    <row r="957" spans="1:7" hidden="1">
      <c r="A957" t="s">
        <v>3791</v>
      </c>
      <c r="B957">
        <v>436</v>
      </c>
      <c r="C957">
        <v>97080</v>
      </c>
      <c r="D957">
        <v>98</v>
      </c>
      <c r="E957">
        <v>-1693</v>
      </c>
      <c r="F957">
        <v>0.82</v>
      </c>
      <c r="G957">
        <v>0.06</v>
      </c>
    </row>
    <row r="958" spans="1:7" hidden="1">
      <c r="A958" t="s">
        <v>3791</v>
      </c>
      <c r="B958">
        <v>436</v>
      </c>
      <c r="C958">
        <v>99080</v>
      </c>
      <c r="D958">
        <v>148</v>
      </c>
      <c r="E958">
        <v>-4682</v>
      </c>
      <c r="F958">
        <v>0.68</v>
      </c>
      <c r="G958">
        <v>0.06</v>
      </c>
    </row>
    <row r="959" spans="1:7" hidden="1">
      <c r="A959" t="s">
        <v>3791</v>
      </c>
      <c r="B959">
        <v>436</v>
      </c>
      <c r="C959">
        <v>97103</v>
      </c>
      <c r="D959">
        <v>456</v>
      </c>
      <c r="E959">
        <v>-16828</v>
      </c>
      <c r="F959">
        <v>0.63</v>
      </c>
      <c r="G959">
        <v>0.04</v>
      </c>
    </row>
    <row r="960" spans="1:7" hidden="1">
      <c r="A960" t="s">
        <v>3791</v>
      </c>
      <c r="B960">
        <v>436</v>
      </c>
      <c r="C960">
        <v>99100</v>
      </c>
      <c r="D960">
        <v>127</v>
      </c>
      <c r="E960">
        <v>-5387</v>
      </c>
      <c r="F960">
        <v>0.56999999999999995</v>
      </c>
      <c r="G960">
        <v>7.0000000000000007E-2</v>
      </c>
    </row>
    <row r="961" spans="1:7" hidden="1">
      <c r="A961" t="s">
        <v>3791</v>
      </c>
      <c r="B961">
        <v>436</v>
      </c>
      <c r="C961">
        <v>99103</v>
      </c>
      <c r="D961">
        <v>690</v>
      </c>
      <c r="E961">
        <v>-38540</v>
      </c>
      <c r="F961">
        <v>0.44</v>
      </c>
      <c r="G961">
        <v>0.03</v>
      </c>
    </row>
    <row r="962" spans="1:7" hidden="1">
      <c r="A962" t="s">
        <v>3791</v>
      </c>
      <c r="B962">
        <v>451</v>
      </c>
      <c r="C962">
        <v>99100</v>
      </c>
      <c r="D962">
        <v>60</v>
      </c>
      <c r="E962">
        <v>-1142</v>
      </c>
      <c r="F962">
        <v>0.8</v>
      </c>
      <c r="G962">
        <v>0.13</v>
      </c>
    </row>
    <row r="963" spans="1:7" hidden="1">
      <c r="A963" t="s">
        <v>3791</v>
      </c>
      <c r="B963">
        <v>451</v>
      </c>
      <c r="C963">
        <v>99103</v>
      </c>
      <c r="D963">
        <v>902</v>
      </c>
      <c r="E963">
        <v>-23205</v>
      </c>
      <c r="F963">
        <v>0.74</v>
      </c>
      <c r="G963">
        <v>7.0000000000000007E-2</v>
      </c>
    </row>
    <row r="964" spans="1:7" hidden="1">
      <c r="A964" t="s">
        <v>3791</v>
      </c>
      <c r="B964">
        <v>451</v>
      </c>
      <c r="C964">
        <v>97103</v>
      </c>
      <c r="D964">
        <v>508</v>
      </c>
      <c r="E964">
        <v>-13669</v>
      </c>
      <c r="F964">
        <v>0.73</v>
      </c>
      <c r="G964">
        <v>0.1</v>
      </c>
    </row>
    <row r="965" spans="1:7" hidden="1">
      <c r="A965" t="s">
        <v>3791</v>
      </c>
      <c r="B965">
        <v>451</v>
      </c>
      <c r="C965">
        <v>97100</v>
      </c>
      <c r="D965">
        <v>40</v>
      </c>
      <c r="E965">
        <v>-1413</v>
      </c>
      <c r="F965">
        <v>0.64</v>
      </c>
      <c r="G965">
        <v>0.12</v>
      </c>
    </row>
    <row r="966" spans="1:7" hidden="1">
      <c r="A966" t="s">
        <v>3791</v>
      </c>
      <c r="B966">
        <v>451</v>
      </c>
      <c r="C966">
        <v>99080</v>
      </c>
      <c r="D966">
        <v>74</v>
      </c>
      <c r="E966">
        <v>-3434</v>
      </c>
      <c r="F966">
        <v>0.53</v>
      </c>
      <c r="G966">
        <v>0.09</v>
      </c>
    </row>
    <row r="967" spans="1:7" hidden="1">
      <c r="A967" t="s">
        <v>3791</v>
      </c>
      <c r="B967">
        <v>451</v>
      </c>
      <c r="C967">
        <v>97080</v>
      </c>
      <c r="D967">
        <v>27</v>
      </c>
      <c r="E967">
        <v>-1300</v>
      </c>
      <c r="F967">
        <v>0.51</v>
      </c>
      <c r="G967">
        <v>0.11</v>
      </c>
    </row>
    <row r="968" spans="1:7" hidden="1">
      <c r="A968" t="s">
        <v>3791</v>
      </c>
      <c r="B968">
        <v>452</v>
      </c>
      <c r="C968">
        <v>99100</v>
      </c>
      <c r="D968">
        <v>83</v>
      </c>
      <c r="E968">
        <v>1547</v>
      </c>
      <c r="F968">
        <v>1.18</v>
      </c>
      <c r="G968">
        <v>7.0000000000000007E-2</v>
      </c>
    </row>
    <row r="969" spans="1:7" hidden="1">
      <c r="A969" t="s">
        <v>3791</v>
      </c>
      <c r="B969">
        <v>452</v>
      </c>
      <c r="C969">
        <v>97100</v>
      </c>
      <c r="D969">
        <v>60</v>
      </c>
      <c r="E969">
        <v>47</v>
      </c>
      <c r="F969">
        <v>1</v>
      </c>
      <c r="G969">
        <v>0.08</v>
      </c>
    </row>
    <row r="970" spans="1:7" hidden="1">
      <c r="A970" t="s">
        <v>3791</v>
      </c>
      <c r="B970">
        <v>452</v>
      </c>
      <c r="C970">
        <v>97103</v>
      </c>
      <c r="D970">
        <v>573</v>
      </c>
      <c r="E970">
        <v>-16141</v>
      </c>
      <c r="F970">
        <v>0.71</v>
      </c>
      <c r="G970">
        <v>0.06</v>
      </c>
    </row>
    <row r="971" spans="1:7" hidden="1">
      <c r="A971" t="s">
        <v>3791</v>
      </c>
      <c r="B971">
        <v>452</v>
      </c>
      <c r="C971">
        <v>99103</v>
      </c>
      <c r="D971">
        <v>862</v>
      </c>
      <c r="E971">
        <v>-46950</v>
      </c>
      <c r="F971">
        <v>0.45</v>
      </c>
      <c r="G971">
        <v>0.03</v>
      </c>
    </row>
    <row r="972" spans="1:7" hidden="1">
      <c r="A972" t="s">
        <v>3791</v>
      </c>
      <c r="B972">
        <v>452</v>
      </c>
      <c r="C972">
        <v>99080</v>
      </c>
      <c r="D972">
        <v>87</v>
      </c>
      <c r="E972">
        <v>-4940</v>
      </c>
      <c r="F972">
        <v>0.43</v>
      </c>
      <c r="G972">
        <v>0.04</v>
      </c>
    </row>
    <row r="973" spans="1:7" hidden="1">
      <c r="A973" t="s">
        <v>3791</v>
      </c>
      <c r="B973">
        <v>452</v>
      </c>
      <c r="C973">
        <v>97080</v>
      </c>
      <c r="D973">
        <v>52</v>
      </c>
      <c r="E973">
        <v>-4291</v>
      </c>
      <c r="F973">
        <v>0.17</v>
      </c>
      <c r="G973">
        <v>0.03</v>
      </c>
    </row>
    <row r="974" spans="1:7" hidden="1">
      <c r="A974" t="s">
        <v>3791</v>
      </c>
      <c r="B974">
        <v>453</v>
      </c>
      <c r="C974">
        <v>97100</v>
      </c>
      <c r="D974">
        <v>54</v>
      </c>
      <c r="E974">
        <v>-663</v>
      </c>
      <c r="F974">
        <v>0.87</v>
      </c>
      <c r="G974">
        <v>0.11</v>
      </c>
    </row>
    <row r="975" spans="1:7" hidden="1">
      <c r="A975" t="s">
        <v>3791</v>
      </c>
      <c r="B975">
        <v>453</v>
      </c>
      <c r="C975">
        <v>99100</v>
      </c>
      <c r="D975">
        <v>75</v>
      </c>
      <c r="E975">
        <v>-1821</v>
      </c>
      <c r="F975">
        <v>0.75</v>
      </c>
      <c r="G975">
        <v>0.09</v>
      </c>
    </row>
    <row r="976" spans="1:7" hidden="1">
      <c r="A976" t="s">
        <v>3791</v>
      </c>
      <c r="B976">
        <v>453</v>
      </c>
      <c r="C976">
        <v>97103</v>
      </c>
      <c r="D976">
        <v>466</v>
      </c>
      <c r="E976">
        <v>-17174</v>
      </c>
      <c r="F976">
        <v>0.63</v>
      </c>
      <c r="G976">
        <v>0.03</v>
      </c>
    </row>
    <row r="977" spans="1:7" hidden="1">
      <c r="A977" t="s">
        <v>3791</v>
      </c>
      <c r="B977">
        <v>453</v>
      </c>
      <c r="C977">
        <v>99080</v>
      </c>
      <c r="D977">
        <v>85</v>
      </c>
      <c r="E977">
        <v>-4043</v>
      </c>
      <c r="F977">
        <v>0.52</v>
      </c>
      <c r="G977">
        <v>7.0000000000000007E-2</v>
      </c>
    </row>
    <row r="978" spans="1:7" hidden="1">
      <c r="A978" t="s">
        <v>3791</v>
      </c>
      <c r="B978">
        <v>453</v>
      </c>
      <c r="C978">
        <v>99103</v>
      </c>
      <c r="D978">
        <v>654</v>
      </c>
      <c r="E978">
        <v>-35427</v>
      </c>
      <c r="F978">
        <v>0.45</v>
      </c>
      <c r="G978">
        <v>0.03</v>
      </c>
    </row>
    <row r="979" spans="1:7" hidden="1">
      <c r="A979" t="s">
        <v>3791</v>
      </c>
      <c r="B979">
        <v>453</v>
      </c>
      <c r="C979">
        <v>97080</v>
      </c>
      <c r="D979">
        <v>38</v>
      </c>
      <c r="E979">
        <v>-2563</v>
      </c>
      <c r="F979">
        <v>0.32</v>
      </c>
      <c r="G979">
        <v>7.0000000000000007E-2</v>
      </c>
    </row>
    <row r="980" spans="1:7" hidden="1">
      <c r="A980" t="s">
        <v>3791</v>
      </c>
      <c r="B980">
        <v>456</v>
      </c>
      <c r="C980">
        <v>97100</v>
      </c>
      <c r="D980">
        <v>80</v>
      </c>
      <c r="E980">
        <v>516</v>
      </c>
      <c r="F980">
        <v>1.06</v>
      </c>
      <c r="G980">
        <v>0.11</v>
      </c>
    </row>
    <row r="981" spans="1:7" hidden="1">
      <c r="A981" t="s">
        <v>3791</v>
      </c>
      <c r="B981">
        <v>456</v>
      </c>
      <c r="C981">
        <v>97080</v>
      </c>
      <c r="D981">
        <v>48</v>
      </c>
      <c r="E981">
        <v>-1021</v>
      </c>
      <c r="F981">
        <v>0.78</v>
      </c>
      <c r="G981">
        <v>0.04</v>
      </c>
    </row>
    <row r="982" spans="1:7" hidden="1">
      <c r="A982" t="s">
        <v>3791</v>
      </c>
      <c r="B982">
        <v>456</v>
      </c>
      <c r="C982">
        <v>97103</v>
      </c>
      <c r="D982">
        <v>435</v>
      </c>
      <c r="E982">
        <v>-9314</v>
      </c>
      <c r="F982">
        <v>0.78</v>
      </c>
      <c r="G982">
        <v>0.03</v>
      </c>
    </row>
    <row r="983" spans="1:7" hidden="1">
      <c r="A983" t="s">
        <v>3791</v>
      </c>
      <c r="B983">
        <v>456</v>
      </c>
      <c r="C983">
        <v>99080</v>
      </c>
      <c r="D983">
        <v>83</v>
      </c>
      <c r="E983">
        <v>-2272</v>
      </c>
      <c r="F983">
        <v>0.72</v>
      </c>
      <c r="G983">
        <v>7.0000000000000007E-2</v>
      </c>
    </row>
    <row r="984" spans="1:7" hidden="1">
      <c r="A984" t="s">
        <v>3791</v>
      </c>
      <c r="B984">
        <v>456</v>
      </c>
      <c r="C984">
        <v>99103</v>
      </c>
      <c r="D984">
        <v>574</v>
      </c>
      <c r="E984">
        <v>-20744</v>
      </c>
      <c r="F984">
        <v>0.63</v>
      </c>
      <c r="G984">
        <v>0.02</v>
      </c>
    </row>
    <row r="985" spans="1:7" hidden="1">
      <c r="A985" t="s">
        <v>3791</v>
      </c>
      <c r="B985">
        <v>456</v>
      </c>
      <c r="C985">
        <v>99100</v>
      </c>
      <c r="D985">
        <v>75</v>
      </c>
      <c r="E985">
        <v>-5622</v>
      </c>
      <c r="F985">
        <v>0.25</v>
      </c>
      <c r="G985">
        <v>0.04</v>
      </c>
    </row>
    <row r="986" spans="1:7" hidden="1">
      <c r="A986" t="s">
        <v>3791</v>
      </c>
      <c r="B986">
        <v>461</v>
      </c>
      <c r="C986">
        <v>97080</v>
      </c>
      <c r="D986">
        <v>24</v>
      </c>
      <c r="E986">
        <v>-42</v>
      </c>
      <c r="F986">
        <v>0.98</v>
      </c>
      <c r="G986">
        <v>0.16</v>
      </c>
    </row>
    <row r="987" spans="1:7" hidden="1">
      <c r="A987" t="s">
        <v>3791</v>
      </c>
      <c r="B987">
        <v>461</v>
      </c>
      <c r="C987">
        <v>97103</v>
      </c>
      <c r="D987">
        <v>757</v>
      </c>
      <c r="E987">
        <v>-8794</v>
      </c>
      <c r="F987">
        <v>0.88</v>
      </c>
      <c r="G987">
        <v>0.09</v>
      </c>
    </row>
    <row r="988" spans="1:7" hidden="1">
      <c r="A988" t="s">
        <v>3791</v>
      </c>
      <c r="B988">
        <v>461</v>
      </c>
      <c r="C988">
        <v>99103</v>
      </c>
      <c r="D988">
        <v>785</v>
      </c>
      <c r="E988">
        <v>-22546</v>
      </c>
      <c r="F988">
        <v>0.71</v>
      </c>
      <c r="G988">
        <v>0.04</v>
      </c>
    </row>
    <row r="989" spans="1:7" hidden="1">
      <c r="A989" t="s">
        <v>3791</v>
      </c>
      <c r="B989">
        <v>461</v>
      </c>
      <c r="C989">
        <v>97100</v>
      </c>
      <c r="D989">
        <v>22</v>
      </c>
      <c r="E989">
        <v>-801</v>
      </c>
      <c r="F989">
        <v>0.63</v>
      </c>
      <c r="G989">
        <v>0.09</v>
      </c>
    </row>
    <row r="990" spans="1:7" hidden="1">
      <c r="A990" t="s">
        <v>3791</v>
      </c>
      <c r="B990">
        <v>461</v>
      </c>
      <c r="C990">
        <v>99100</v>
      </c>
      <c r="D990">
        <v>48</v>
      </c>
      <c r="E990">
        <v>-2372</v>
      </c>
      <c r="F990">
        <v>0.5</v>
      </c>
      <c r="G990">
        <v>0.08</v>
      </c>
    </row>
    <row r="991" spans="1:7" hidden="1">
      <c r="A991" t="s">
        <v>3791</v>
      </c>
      <c r="B991">
        <v>461</v>
      </c>
      <c r="C991">
        <v>99080</v>
      </c>
      <c r="D991">
        <v>67</v>
      </c>
      <c r="E991">
        <v>-3864</v>
      </c>
      <c r="F991">
        <v>0.42</v>
      </c>
      <c r="G991">
        <v>0.08</v>
      </c>
    </row>
    <row r="992" spans="1:7" hidden="1">
      <c r="A992" t="s">
        <v>3791</v>
      </c>
      <c r="B992">
        <v>462</v>
      </c>
      <c r="C992">
        <v>99080</v>
      </c>
      <c r="D992">
        <v>63</v>
      </c>
      <c r="E992">
        <v>-410</v>
      </c>
      <c r="F992">
        <v>0.93</v>
      </c>
      <c r="G992">
        <v>0.03</v>
      </c>
    </row>
    <row r="993" spans="1:7" hidden="1">
      <c r="A993" t="s">
        <v>3791</v>
      </c>
      <c r="B993">
        <v>462</v>
      </c>
      <c r="C993">
        <v>97103</v>
      </c>
      <c r="D993">
        <v>413</v>
      </c>
      <c r="E993">
        <v>-18766</v>
      </c>
      <c r="F993">
        <v>0.54</v>
      </c>
      <c r="G993">
        <v>0.04</v>
      </c>
    </row>
    <row r="994" spans="1:7" hidden="1">
      <c r="A994" t="s">
        <v>3791</v>
      </c>
      <c r="B994">
        <v>462</v>
      </c>
      <c r="C994">
        <v>99103</v>
      </c>
      <c r="D994">
        <v>517</v>
      </c>
      <c r="E994">
        <v>-30980</v>
      </c>
      <c r="F994">
        <v>0.4</v>
      </c>
      <c r="G994">
        <v>0.03</v>
      </c>
    </row>
    <row r="995" spans="1:7" hidden="1">
      <c r="A995" t="s">
        <v>3791</v>
      </c>
      <c r="B995">
        <v>462</v>
      </c>
      <c r="C995">
        <v>97100</v>
      </c>
      <c r="D995">
        <v>34</v>
      </c>
      <c r="E995">
        <v>-3091</v>
      </c>
      <c r="F995">
        <v>0.09</v>
      </c>
      <c r="G995">
        <v>0.02</v>
      </c>
    </row>
    <row r="996" spans="1:7" hidden="1">
      <c r="A996" t="s">
        <v>3791</v>
      </c>
      <c r="B996">
        <v>462</v>
      </c>
      <c r="C996">
        <v>99100</v>
      </c>
      <c r="D996">
        <v>53</v>
      </c>
      <c r="E996">
        <v>-5060</v>
      </c>
      <c r="F996">
        <v>0.04</v>
      </c>
      <c r="G996">
        <v>0.01</v>
      </c>
    </row>
    <row r="997" spans="1:7" hidden="1">
      <c r="A997" t="s">
        <v>3791</v>
      </c>
      <c r="B997">
        <v>463</v>
      </c>
      <c r="C997">
        <v>99080</v>
      </c>
      <c r="D997">
        <v>50</v>
      </c>
      <c r="E997">
        <v>-470</v>
      </c>
      <c r="F997">
        <v>0.9</v>
      </c>
      <c r="G997">
        <v>0.05</v>
      </c>
    </row>
    <row r="998" spans="1:7" hidden="1">
      <c r="A998" t="s">
        <v>3791</v>
      </c>
      <c r="B998">
        <v>463</v>
      </c>
      <c r="C998">
        <v>99100</v>
      </c>
      <c r="D998">
        <v>35</v>
      </c>
      <c r="E998">
        <v>-991</v>
      </c>
      <c r="F998">
        <v>0.71</v>
      </c>
      <c r="G998">
        <v>0.11</v>
      </c>
    </row>
    <row r="999" spans="1:7" hidden="1">
      <c r="A999" t="s">
        <v>3791</v>
      </c>
      <c r="B999">
        <v>463</v>
      </c>
      <c r="C999">
        <v>99103</v>
      </c>
      <c r="D999">
        <v>408</v>
      </c>
      <c r="E999">
        <v>-21055</v>
      </c>
      <c r="F999">
        <v>0.48</v>
      </c>
      <c r="G999">
        <v>0.03</v>
      </c>
    </row>
    <row r="1000" spans="1:7" hidden="1">
      <c r="A1000" t="s">
        <v>3791</v>
      </c>
      <c r="B1000">
        <v>463</v>
      </c>
      <c r="C1000">
        <v>97103</v>
      </c>
      <c r="D1000">
        <v>464</v>
      </c>
      <c r="E1000">
        <v>-28737</v>
      </c>
      <c r="F1000">
        <v>0.38</v>
      </c>
      <c r="G1000">
        <v>0.02</v>
      </c>
    </row>
    <row r="1001" spans="1:7" hidden="1">
      <c r="A1001" t="s">
        <v>3791</v>
      </c>
      <c r="B1001">
        <v>463</v>
      </c>
      <c r="C1001">
        <v>97080</v>
      </c>
      <c r="D1001">
        <v>28</v>
      </c>
      <c r="E1001">
        <v>-2320</v>
      </c>
      <c r="F1001">
        <v>0.17</v>
      </c>
      <c r="G1001">
        <v>0.03</v>
      </c>
    </row>
    <row r="1002" spans="1:7" hidden="1">
      <c r="A1002" t="s">
        <v>3791</v>
      </c>
      <c r="B1002">
        <v>463</v>
      </c>
      <c r="C1002">
        <v>97100</v>
      </c>
      <c r="D1002">
        <v>38</v>
      </c>
      <c r="E1002">
        <v>-3260</v>
      </c>
      <c r="F1002">
        <v>0.14000000000000001</v>
      </c>
      <c r="G1002">
        <v>0.05</v>
      </c>
    </row>
    <row r="1003" spans="1:7" hidden="1">
      <c r="A1003" t="s">
        <v>3791</v>
      </c>
      <c r="B1003">
        <v>465</v>
      </c>
      <c r="C1003">
        <v>99100</v>
      </c>
      <c r="D1003">
        <v>50</v>
      </c>
      <c r="E1003">
        <v>-461</v>
      </c>
      <c r="F1003">
        <v>0.9</v>
      </c>
      <c r="G1003">
        <v>0.08</v>
      </c>
    </row>
    <row r="1004" spans="1:7" hidden="1">
      <c r="A1004" t="s">
        <v>3791</v>
      </c>
      <c r="B1004">
        <v>465</v>
      </c>
      <c r="C1004">
        <v>97100</v>
      </c>
      <c r="D1004">
        <v>47</v>
      </c>
      <c r="E1004">
        <v>-1313</v>
      </c>
      <c r="F1004">
        <v>0.72</v>
      </c>
      <c r="G1004">
        <v>0.08</v>
      </c>
    </row>
    <row r="1005" spans="1:7" hidden="1">
      <c r="A1005" t="s">
        <v>3791</v>
      </c>
      <c r="B1005">
        <v>465</v>
      </c>
      <c r="C1005">
        <v>99080</v>
      </c>
      <c r="D1005">
        <v>46</v>
      </c>
      <c r="E1005">
        <v>-2653</v>
      </c>
      <c r="F1005">
        <v>0.42</v>
      </c>
      <c r="G1005">
        <v>0.06</v>
      </c>
    </row>
    <row r="1006" spans="1:7" hidden="1">
      <c r="A1006" t="s">
        <v>3791</v>
      </c>
      <c r="B1006">
        <v>465</v>
      </c>
      <c r="C1006">
        <v>99103</v>
      </c>
      <c r="D1006">
        <v>431</v>
      </c>
      <c r="E1006">
        <v>-26793</v>
      </c>
      <c r="F1006">
        <v>0.37</v>
      </c>
      <c r="G1006">
        <v>0.02</v>
      </c>
    </row>
    <row r="1007" spans="1:7" hidden="1">
      <c r="A1007" t="s">
        <v>3791</v>
      </c>
      <c r="B1007">
        <v>465</v>
      </c>
      <c r="C1007">
        <v>97103</v>
      </c>
      <c r="D1007">
        <v>360</v>
      </c>
      <c r="E1007">
        <v>-24385</v>
      </c>
      <c r="F1007">
        <v>0.32</v>
      </c>
      <c r="G1007">
        <v>0.02</v>
      </c>
    </row>
    <row r="1008" spans="1:7" hidden="1">
      <c r="A1008" t="s">
        <v>3791</v>
      </c>
      <c r="B1008">
        <v>512</v>
      </c>
      <c r="C1008">
        <v>97100</v>
      </c>
      <c r="D1008">
        <v>31</v>
      </c>
      <c r="E1008">
        <v>767</v>
      </c>
      <c r="F1008">
        <v>1.24</v>
      </c>
      <c r="G1008">
        <v>0.19</v>
      </c>
    </row>
    <row r="1009" spans="1:7" hidden="1">
      <c r="A1009" t="s">
        <v>3791</v>
      </c>
      <c r="B1009">
        <v>512</v>
      </c>
      <c r="C1009">
        <v>97103</v>
      </c>
      <c r="D1009">
        <v>516</v>
      </c>
      <c r="E1009">
        <v>-1615</v>
      </c>
      <c r="F1009">
        <v>0.96</v>
      </c>
      <c r="G1009">
        <v>0.18</v>
      </c>
    </row>
    <row r="1010" spans="1:7" hidden="1">
      <c r="A1010" t="s">
        <v>3791</v>
      </c>
      <c r="B1010">
        <v>512</v>
      </c>
      <c r="C1010">
        <v>99103</v>
      </c>
      <c r="D1010">
        <v>895</v>
      </c>
      <c r="E1010">
        <v>-18704</v>
      </c>
      <c r="F1010">
        <v>0.79</v>
      </c>
      <c r="G1010">
        <v>0.1</v>
      </c>
    </row>
    <row r="1011" spans="1:7" hidden="1">
      <c r="A1011" t="s">
        <v>3791</v>
      </c>
      <c r="B1011">
        <v>512</v>
      </c>
      <c r="C1011">
        <v>97080</v>
      </c>
      <c r="D1011">
        <v>34</v>
      </c>
      <c r="E1011">
        <v>-1221</v>
      </c>
      <c r="F1011">
        <v>0.64</v>
      </c>
      <c r="G1011">
        <v>0.17</v>
      </c>
    </row>
    <row r="1012" spans="1:7" hidden="1">
      <c r="A1012" t="s">
        <v>3791</v>
      </c>
      <c r="B1012">
        <v>512</v>
      </c>
      <c r="C1012">
        <v>99080</v>
      </c>
      <c r="D1012">
        <v>85</v>
      </c>
      <c r="E1012">
        <v>-4034</v>
      </c>
      <c r="F1012">
        <v>0.52</v>
      </c>
      <c r="G1012">
        <v>0.14000000000000001</v>
      </c>
    </row>
    <row r="1013" spans="1:7" hidden="1">
      <c r="A1013" t="s">
        <v>3791</v>
      </c>
      <c r="B1013">
        <v>512</v>
      </c>
      <c r="C1013">
        <v>99100</v>
      </c>
      <c r="D1013">
        <v>71</v>
      </c>
      <c r="E1013">
        <v>-3976</v>
      </c>
      <c r="F1013">
        <v>0.44</v>
      </c>
      <c r="G1013">
        <v>0.14000000000000001</v>
      </c>
    </row>
    <row r="1014" spans="1:7" hidden="1">
      <c r="A1014" t="s">
        <v>3791</v>
      </c>
      <c r="B1014">
        <v>513</v>
      </c>
      <c r="C1014">
        <v>99080</v>
      </c>
      <c r="D1014">
        <v>70</v>
      </c>
      <c r="E1014">
        <v>3926</v>
      </c>
      <c r="F1014">
        <v>1.56</v>
      </c>
      <c r="G1014">
        <v>0.14000000000000001</v>
      </c>
    </row>
    <row r="1015" spans="1:7" hidden="1">
      <c r="A1015" t="s">
        <v>3791</v>
      </c>
      <c r="B1015">
        <v>513</v>
      </c>
      <c r="C1015">
        <v>99100</v>
      </c>
      <c r="D1015">
        <v>66</v>
      </c>
      <c r="E1015">
        <v>-1735</v>
      </c>
      <c r="F1015">
        <v>0.73</v>
      </c>
      <c r="G1015">
        <v>0.12</v>
      </c>
    </row>
    <row r="1016" spans="1:7" hidden="1">
      <c r="A1016" t="s">
        <v>3791</v>
      </c>
      <c r="B1016">
        <v>513</v>
      </c>
      <c r="C1016">
        <v>99103</v>
      </c>
      <c r="D1016">
        <v>654</v>
      </c>
      <c r="E1016">
        <v>-20015</v>
      </c>
      <c r="F1016">
        <v>0.69</v>
      </c>
      <c r="G1016">
        <v>7.0000000000000007E-2</v>
      </c>
    </row>
    <row r="1017" spans="1:7" hidden="1">
      <c r="A1017" t="s">
        <v>3791</v>
      </c>
      <c r="B1017">
        <v>513</v>
      </c>
      <c r="C1017">
        <v>97103</v>
      </c>
      <c r="D1017">
        <v>443</v>
      </c>
      <c r="E1017">
        <v>-14000</v>
      </c>
      <c r="F1017">
        <v>0.68</v>
      </c>
      <c r="G1017">
        <v>0.14000000000000001</v>
      </c>
    </row>
    <row r="1018" spans="1:7" hidden="1">
      <c r="A1018" t="s">
        <v>3791</v>
      </c>
      <c r="B1018">
        <v>513</v>
      </c>
      <c r="C1018">
        <v>97100</v>
      </c>
      <c r="D1018">
        <v>48</v>
      </c>
      <c r="E1018">
        <v>-1623</v>
      </c>
      <c r="F1018">
        <v>0.66</v>
      </c>
      <c r="G1018">
        <v>0.14000000000000001</v>
      </c>
    </row>
    <row r="1019" spans="1:7" hidden="1">
      <c r="A1019" t="s">
        <v>3791</v>
      </c>
      <c r="B1019">
        <v>513</v>
      </c>
      <c r="C1019">
        <v>97080</v>
      </c>
      <c r="D1019">
        <v>45</v>
      </c>
      <c r="E1019">
        <v>-3271</v>
      </c>
      <c r="F1019">
        <v>0.27</v>
      </c>
      <c r="G1019">
        <v>0.08</v>
      </c>
    </row>
    <row r="1020" spans="1:7" hidden="1">
      <c r="A1020" t="s">
        <v>3791</v>
      </c>
      <c r="B1020">
        <v>514</v>
      </c>
      <c r="C1020">
        <v>99100</v>
      </c>
      <c r="D1020">
        <v>52</v>
      </c>
      <c r="E1020">
        <v>1648</v>
      </c>
      <c r="F1020">
        <v>1.31</v>
      </c>
      <c r="G1020">
        <v>0.13</v>
      </c>
    </row>
    <row r="1021" spans="1:7" hidden="1">
      <c r="A1021" t="s">
        <v>3791</v>
      </c>
      <c r="B1021">
        <v>514</v>
      </c>
      <c r="C1021">
        <v>97100</v>
      </c>
      <c r="D1021">
        <v>43</v>
      </c>
      <c r="E1021">
        <v>768</v>
      </c>
      <c r="F1021">
        <v>1.17</v>
      </c>
      <c r="G1021">
        <v>0.09</v>
      </c>
    </row>
    <row r="1022" spans="1:7" hidden="1">
      <c r="A1022" t="s">
        <v>3791</v>
      </c>
      <c r="B1022">
        <v>514</v>
      </c>
      <c r="C1022">
        <v>97103</v>
      </c>
      <c r="D1022">
        <v>313</v>
      </c>
      <c r="E1022">
        <v>-818</v>
      </c>
      <c r="F1022">
        <v>0.97</v>
      </c>
      <c r="G1022">
        <v>0.11</v>
      </c>
    </row>
    <row r="1023" spans="1:7" hidden="1">
      <c r="A1023" t="s">
        <v>3791</v>
      </c>
      <c r="B1023">
        <v>514</v>
      </c>
      <c r="C1023">
        <v>99080</v>
      </c>
      <c r="D1023">
        <v>45</v>
      </c>
      <c r="E1023">
        <v>-1611</v>
      </c>
      <c r="F1023">
        <v>0.64</v>
      </c>
      <c r="G1023">
        <v>0.08</v>
      </c>
    </row>
    <row r="1024" spans="1:7" hidden="1">
      <c r="A1024" t="s">
        <v>3791</v>
      </c>
      <c r="B1024">
        <v>514</v>
      </c>
      <c r="C1024">
        <v>99103</v>
      </c>
      <c r="D1024">
        <v>635</v>
      </c>
      <c r="E1024">
        <v>-23525</v>
      </c>
      <c r="F1024">
        <v>0.62</v>
      </c>
      <c r="G1024">
        <v>0.06</v>
      </c>
    </row>
    <row r="1025" spans="1:7" hidden="1">
      <c r="A1025" t="s">
        <v>3791</v>
      </c>
      <c r="B1025">
        <v>516</v>
      </c>
      <c r="C1025">
        <v>99080</v>
      </c>
      <c r="D1025">
        <v>109</v>
      </c>
      <c r="E1025">
        <v>3868</v>
      </c>
      <c r="F1025">
        <v>1.35</v>
      </c>
      <c r="G1025">
        <v>0.06</v>
      </c>
    </row>
    <row r="1026" spans="1:7" hidden="1">
      <c r="A1026" t="s">
        <v>3791</v>
      </c>
      <c r="B1026">
        <v>516</v>
      </c>
      <c r="C1026">
        <v>97080</v>
      </c>
      <c r="D1026">
        <v>69</v>
      </c>
      <c r="E1026">
        <v>1976</v>
      </c>
      <c r="F1026">
        <v>1.28</v>
      </c>
      <c r="G1026">
        <v>0.1</v>
      </c>
    </row>
    <row r="1027" spans="1:7" hidden="1">
      <c r="A1027" t="s">
        <v>3791</v>
      </c>
      <c r="B1027">
        <v>516</v>
      </c>
      <c r="C1027">
        <v>97100</v>
      </c>
      <c r="D1027">
        <v>79</v>
      </c>
      <c r="E1027">
        <v>1237</v>
      </c>
      <c r="F1027">
        <v>1.1499999999999999</v>
      </c>
      <c r="G1027">
        <v>0.08</v>
      </c>
    </row>
    <row r="1028" spans="1:7" hidden="1">
      <c r="A1028" t="s">
        <v>3791</v>
      </c>
      <c r="B1028">
        <v>516</v>
      </c>
      <c r="C1028">
        <v>99103</v>
      </c>
      <c r="D1028">
        <v>812</v>
      </c>
      <c r="E1028">
        <v>-11273</v>
      </c>
      <c r="F1028">
        <v>0.86</v>
      </c>
      <c r="G1028">
        <v>0.04</v>
      </c>
    </row>
    <row r="1029" spans="1:7" hidden="1">
      <c r="A1029" t="s">
        <v>3791</v>
      </c>
      <c r="B1029">
        <v>516</v>
      </c>
      <c r="C1029">
        <v>97103</v>
      </c>
      <c r="D1029">
        <v>420</v>
      </c>
      <c r="E1029">
        <v>-12663</v>
      </c>
      <c r="F1029">
        <v>0.69</v>
      </c>
      <c r="G1029">
        <v>0.06</v>
      </c>
    </row>
    <row r="1030" spans="1:7" hidden="1">
      <c r="A1030" t="s">
        <v>3791</v>
      </c>
      <c r="B1030">
        <v>516</v>
      </c>
      <c r="C1030">
        <v>99100</v>
      </c>
      <c r="D1030">
        <v>99</v>
      </c>
      <c r="E1030">
        <v>-3835</v>
      </c>
      <c r="F1030">
        <v>0.61</v>
      </c>
      <c r="G1030">
        <v>0.1</v>
      </c>
    </row>
    <row r="1031" spans="1:7" hidden="1">
      <c r="A1031" t="s">
        <v>3791</v>
      </c>
      <c r="B1031">
        <v>521</v>
      </c>
      <c r="C1031">
        <v>97100</v>
      </c>
      <c r="D1031">
        <v>27</v>
      </c>
      <c r="E1031">
        <v>678</v>
      </c>
      <c r="F1031">
        <v>1.25</v>
      </c>
      <c r="G1031">
        <v>0.28999999999999998</v>
      </c>
    </row>
    <row r="1032" spans="1:7" hidden="1">
      <c r="A1032" t="s">
        <v>3791</v>
      </c>
      <c r="B1032">
        <v>521</v>
      </c>
      <c r="C1032">
        <v>99080</v>
      </c>
      <c r="D1032">
        <v>31</v>
      </c>
      <c r="E1032">
        <v>-452</v>
      </c>
      <c r="F1032">
        <v>0.85</v>
      </c>
      <c r="G1032">
        <v>0.12</v>
      </c>
    </row>
    <row r="1033" spans="1:7" hidden="1">
      <c r="A1033" t="s">
        <v>3791</v>
      </c>
      <c r="B1033">
        <v>521</v>
      </c>
      <c r="C1033">
        <v>99103</v>
      </c>
      <c r="D1033">
        <v>655</v>
      </c>
      <c r="E1033">
        <v>-9975</v>
      </c>
      <c r="F1033">
        <v>0.84</v>
      </c>
      <c r="G1033">
        <v>0.1</v>
      </c>
    </row>
    <row r="1034" spans="1:7" hidden="1">
      <c r="A1034" t="s">
        <v>3791</v>
      </c>
      <c r="B1034">
        <v>521</v>
      </c>
      <c r="C1034">
        <v>99100</v>
      </c>
      <c r="D1034">
        <v>46</v>
      </c>
      <c r="E1034">
        <v>-803</v>
      </c>
      <c r="F1034">
        <v>0.82</v>
      </c>
      <c r="G1034">
        <v>0.19</v>
      </c>
    </row>
    <row r="1035" spans="1:7" hidden="1">
      <c r="A1035" t="s">
        <v>3791</v>
      </c>
      <c r="B1035">
        <v>521</v>
      </c>
      <c r="C1035">
        <v>97080</v>
      </c>
      <c r="D1035">
        <v>18</v>
      </c>
      <c r="E1035">
        <v>-541</v>
      </c>
      <c r="F1035">
        <v>0.69</v>
      </c>
      <c r="G1035">
        <v>0.22</v>
      </c>
    </row>
    <row r="1036" spans="1:7" hidden="1">
      <c r="A1036" t="s">
        <v>3791</v>
      </c>
      <c r="B1036">
        <v>521</v>
      </c>
      <c r="C1036">
        <v>97103</v>
      </c>
      <c r="D1036">
        <v>420</v>
      </c>
      <c r="E1036">
        <v>-13058</v>
      </c>
      <c r="F1036">
        <v>0.68</v>
      </c>
      <c r="G1036">
        <v>0.14000000000000001</v>
      </c>
    </row>
    <row r="1037" spans="1:7" hidden="1">
      <c r="A1037" t="s">
        <v>3791</v>
      </c>
      <c r="B1037">
        <v>523</v>
      </c>
      <c r="C1037">
        <v>99100</v>
      </c>
      <c r="D1037">
        <v>65</v>
      </c>
      <c r="E1037">
        <v>1706</v>
      </c>
      <c r="F1037">
        <v>1.26</v>
      </c>
      <c r="G1037">
        <v>0.13</v>
      </c>
    </row>
    <row r="1038" spans="1:7" hidden="1">
      <c r="A1038" t="s">
        <v>3791</v>
      </c>
      <c r="B1038">
        <v>523</v>
      </c>
      <c r="C1038">
        <v>97080</v>
      </c>
      <c r="D1038">
        <v>44</v>
      </c>
      <c r="E1038">
        <v>729</v>
      </c>
      <c r="F1038">
        <v>1.1599999999999999</v>
      </c>
      <c r="G1038">
        <v>0.04</v>
      </c>
    </row>
    <row r="1039" spans="1:7" hidden="1">
      <c r="A1039" t="s">
        <v>3791</v>
      </c>
      <c r="B1039">
        <v>523</v>
      </c>
      <c r="C1039">
        <v>99080</v>
      </c>
      <c r="D1039">
        <v>67</v>
      </c>
      <c r="E1039">
        <v>-684</v>
      </c>
      <c r="F1039">
        <v>0.89</v>
      </c>
      <c r="G1039">
        <v>0.14000000000000001</v>
      </c>
    </row>
    <row r="1040" spans="1:7" hidden="1">
      <c r="A1040" t="s">
        <v>3791</v>
      </c>
      <c r="B1040">
        <v>523</v>
      </c>
      <c r="C1040">
        <v>99103</v>
      </c>
      <c r="D1040">
        <v>440</v>
      </c>
      <c r="E1040">
        <v>-9503</v>
      </c>
      <c r="F1040">
        <v>0.78</v>
      </c>
      <c r="G1040">
        <v>0.05</v>
      </c>
    </row>
    <row r="1041" spans="1:7" hidden="1">
      <c r="A1041" t="s">
        <v>3791</v>
      </c>
      <c r="B1041">
        <v>523</v>
      </c>
      <c r="C1041">
        <v>97103</v>
      </c>
      <c r="D1041">
        <v>473</v>
      </c>
      <c r="E1041">
        <v>-19767</v>
      </c>
      <c r="F1041">
        <v>0.57999999999999996</v>
      </c>
      <c r="G1041">
        <v>0.05</v>
      </c>
    </row>
    <row r="1042" spans="1:7" hidden="1">
      <c r="A1042" t="s">
        <v>3791</v>
      </c>
      <c r="B1042">
        <v>523</v>
      </c>
      <c r="C1042">
        <v>97100</v>
      </c>
      <c r="D1042">
        <v>70</v>
      </c>
      <c r="E1042">
        <v>-3514</v>
      </c>
      <c r="F1042">
        <v>0.49</v>
      </c>
      <c r="G1042">
        <v>0.08</v>
      </c>
    </row>
    <row r="1043" spans="1:7" hidden="1">
      <c r="A1043" t="s">
        <v>3791</v>
      </c>
      <c r="B1043">
        <v>524</v>
      </c>
      <c r="C1043">
        <v>97080</v>
      </c>
      <c r="D1043">
        <v>27</v>
      </c>
      <c r="E1043">
        <v>-1091</v>
      </c>
      <c r="F1043">
        <v>0.59</v>
      </c>
      <c r="G1043">
        <v>7.0000000000000007E-2</v>
      </c>
    </row>
    <row r="1044" spans="1:7" hidden="1">
      <c r="A1044" t="s">
        <v>3791</v>
      </c>
      <c r="B1044">
        <v>524</v>
      </c>
      <c r="C1044">
        <v>99103</v>
      </c>
      <c r="D1044">
        <v>321</v>
      </c>
      <c r="E1044">
        <v>-13836</v>
      </c>
      <c r="F1044">
        <v>0.56000000000000005</v>
      </c>
      <c r="G1044">
        <v>0.05</v>
      </c>
    </row>
    <row r="1045" spans="1:7" hidden="1">
      <c r="A1045" t="s">
        <v>3791</v>
      </c>
      <c r="B1045">
        <v>524</v>
      </c>
      <c r="C1045">
        <v>97103</v>
      </c>
      <c r="D1045">
        <v>417</v>
      </c>
      <c r="E1045">
        <v>-21760</v>
      </c>
      <c r="F1045">
        <v>0.47</v>
      </c>
      <c r="G1045">
        <v>0.03</v>
      </c>
    </row>
    <row r="1046" spans="1:7" hidden="1">
      <c r="A1046" t="s">
        <v>3791</v>
      </c>
      <c r="B1046">
        <v>524</v>
      </c>
      <c r="C1046">
        <v>97100</v>
      </c>
      <c r="D1046">
        <v>45</v>
      </c>
      <c r="E1046">
        <v>-2741</v>
      </c>
      <c r="F1046">
        <v>0.39</v>
      </c>
      <c r="G1046">
        <v>0.04</v>
      </c>
    </row>
    <row r="1047" spans="1:7" hidden="1">
      <c r="A1047" t="s">
        <v>3791</v>
      </c>
      <c r="B1047">
        <v>524</v>
      </c>
      <c r="C1047">
        <v>99100</v>
      </c>
      <c r="D1047">
        <v>59</v>
      </c>
      <c r="E1047">
        <v>-4060</v>
      </c>
      <c r="F1047">
        <v>0.31</v>
      </c>
      <c r="G1047">
        <v>0.05</v>
      </c>
    </row>
    <row r="1048" spans="1:7" hidden="1">
      <c r="A1048" t="s">
        <v>3791</v>
      </c>
      <c r="B1048">
        <v>524</v>
      </c>
      <c r="C1048">
        <v>99080</v>
      </c>
      <c r="D1048">
        <v>45</v>
      </c>
      <c r="E1048">
        <v>-3701</v>
      </c>
      <c r="F1048">
        <v>0.17</v>
      </c>
      <c r="G1048">
        <v>0.04</v>
      </c>
    </row>
    <row r="1049" spans="1:7" hidden="1">
      <c r="A1049" t="s">
        <v>3791</v>
      </c>
      <c r="B1049">
        <v>526</v>
      </c>
      <c r="C1049">
        <v>99100</v>
      </c>
      <c r="D1049">
        <v>57</v>
      </c>
      <c r="E1049">
        <v>-1103</v>
      </c>
      <c r="F1049">
        <v>0.8</v>
      </c>
      <c r="G1049">
        <v>0.08</v>
      </c>
    </row>
    <row r="1050" spans="1:7" hidden="1">
      <c r="A1050" t="s">
        <v>3791</v>
      </c>
      <c r="B1050">
        <v>526</v>
      </c>
      <c r="C1050">
        <v>97080</v>
      </c>
      <c r="D1050">
        <v>53</v>
      </c>
      <c r="E1050">
        <v>-1142</v>
      </c>
      <c r="F1050">
        <v>0.78</v>
      </c>
      <c r="G1050">
        <v>0.11</v>
      </c>
    </row>
    <row r="1051" spans="1:7" hidden="1">
      <c r="A1051" t="s">
        <v>3791</v>
      </c>
      <c r="B1051">
        <v>526</v>
      </c>
      <c r="C1051">
        <v>97100</v>
      </c>
      <c r="D1051">
        <v>62</v>
      </c>
      <c r="E1051">
        <v>-2372</v>
      </c>
      <c r="F1051">
        <v>0.61</v>
      </c>
      <c r="G1051">
        <v>0.11</v>
      </c>
    </row>
    <row r="1052" spans="1:7" hidden="1">
      <c r="A1052" t="s">
        <v>3791</v>
      </c>
      <c r="B1052">
        <v>526</v>
      </c>
      <c r="C1052">
        <v>97103</v>
      </c>
      <c r="D1052">
        <v>443</v>
      </c>
      <c r="E1052">
        <v>-23327</v>
      </c>
      <c r="F1052">
        <v>0.47</v>
      </c>
      <c r="G1052">
        <v>0.04</v>
      </c>
    </row>
    <row r="1053" spans="1:7" hidden="1">
      <c r="A1053" t="s">
        <v>3791</v>
      </c>
      <c r="B1053">
        <v>526</v>
      </c>
      <c r="C1053">
        <v>99103</v>
      </c>
      <c r="D1053">
        <v>256</v>
      </c>
      <c r="E1053">
        <v>-16272</v>
      </c>
      <c r="F1053">
        <v>0.36</v>
      </c>
      <c r="G1053">
        <v>0.03</v>
      </c>
    </row>
    <row r="1054" spans="1:7" hidden="1">
      <c r="A1054" t="s">
        <v>3791</v>
      </c>
      <c r="B1054">
        <v>526</v>
      </c>
      <c r="C1054">
        <v>99080</v>
      </c>
      <c r="D1054">
        <v>57</v>
      </c>
      <c r="E1054">
        <v>-5341</v>
      </c>
      <c r="F1054">
        <v>0.06</v>
      </c>
      <c r="G1054">
        <v>0.01</v>
      </c>
    </row>
    <row r="1055" spans="1:7" hidden="1">
      <c r="A1055" t="s">
        <v>3791</v>
      </c>
      <c r="B1055">
        <v>531</v>
      </c>
      <c r="C1055">
        <v>97103</v>
      </c>
      <c r="D1055">
        <v>358</v>
      </c>
      <c r="E1055">
        <v>-5378</v>
      </c>
      <c r="F1055">
        <v>0.84</v>
      </c>
      <c r="G1055">
        <v>0.11</v>
      </c>
    </row>
    <row r="1056" spans="1:7" hidden="1">
      <c r="A1056" t="s">
        <v>3791</v>
      </c>
      <c r="B1056">
        <v>531</v>
      </c>
      <c r="C1056">
        <v>99100</v>
      </c>
      <c r="D1056">
        <v>25</v>
      </c>
      <c r="E1056">
        <v>-592</v>
      </c>
      <c r="F1056">
        <v>0.76</v>
      </c>
      <c r="G1056">
        <v>0.16</v>
      </c>
    </row>
    <row r="1057" spans="1:7" hidden="1">
      <c r="A1057" t="s">
        <v>3791</v>
      </c>
      <c r="B1057">
        <v>531</v>
      </c>
      <c r="C1057">
        <v>97080</v>
      </c>
      <c r="D1057">
        <v>13</v>
      </c>
      <c r="E1057">
        <v>-502</v>
      </c>
      <c r="F1057">
        <v>0.61</v>
      </c>
      <c r="G1057">
        <v>0.15</v>
      </c>
    </row>
    <row r="1058" spans="1:7" hidden="1">
      <c r="A1058" t="s">
        <v>3791</v>
      </c>
      <c r="B1058">
        <v>531</v>
      </c>
      <c r="C1058">
        <v>99080</v>
      </c>
      <c r="D1058">
        <v>25</v>
      </c>
      <c r="E1058">
        <v>-1231</v>
      </c>
      <c r="F1058">
        <v>0.5</v>
      </c>
      <c r="G1058">
        <v>0.11</v>
      </c>
    </row>
    <row r="1059" spans="1:7" hidden="1">
      <c r="A1059" t="s">
        <v>3791</v>
      </c>
      <c r="B1059">
        <v>531</v>
      </c>
      <c r="C1059">
        <v>99103</v>
      </c>
      <c r="D1059">
        <v>408</v>
      </c>
      <c r="E1059">
        <v>-20314</v>
      </c>
      <c r="F1059">
        <v>0.5</v>
      </c>
      <c r="G1059">
        <v>7.0000000000000007E-2</v>
      </c>
    </row>
    <row r="1060" spans="1:7" hidden="1">
      <c r="A1060" t="s">
        <v>3791</v>
      </c>
      <c r="B1060">
        <v>532</v>
      </c>
      <c r="C1060">
        <v>97100</v>
      </c>
      <c r="D1060">
        <v>28</v>
      </c>
      <c r="E1060">
        <v>4379</v>
      </c>
      <c r="F1060">
        <v>2.56</v>
      </c>
      <c r="G1060">
        <v>0.21</v>
      </c>
    </row>
    <row r="1061" spans="1:7" hidden="1">
      <c r="A1061" t="s">
        <v>3791</v>
      </c>
      <c r="B1061">
        <v>532</v>
      </c>
      <c r="C1061">
        <v>97080</v>
      </c>
      <c r="D1061">
        <v>29</v>
      </c>
      <c r="E1061">
        <v>2079</v>
      </c>
      <c r="F1061">
        <v>1.71</v>
      </c>
      <c r="G1061">
        <v>0.1</v>
      </c>
    </row>
    <row r="1062" spans="1:7" hidden="1">
      <c r="A1062" t="s">
        <v>3791</v>
      </c>
      <c r="B1062">
        <v>532</v>
      </c>
      <c r="C1062">
        <v>99080</v>
      </c>
      <c r="D1062">
        <v>46</v>
      </c>
      <c r="E1062">
        <v>817</v>
      </c>
      <c r="F1062">
        <v>1.17</v>
      </c>
      <c r="G1062">
        <v>0.06</v>
      </c>
    </row>
    <row r="1063" spans="1:7" hidden="1">
      <c r="A1063" t="s">
        <v>3791</v>
      </c>
      <c r="B1063">
        <v>532</v>
      </c>
      <c r="C1063">
        <v>97103</v>
      </c>
      <c r="D1063">
        <v>417</v>
      </c>
      <c r="E1063">
        <v>-16948</v>
      </c>
      <c r="F1063">
        <v>0.59</v>
      </c>
      <c r="G1063">
        <v>0.04</v>
      </c>
    </row>
    <row r="1064" spans="1:7" hidden="1">
      <c r="A1064" t="s">
        <v>3791</v>
      </c>
      <c r="B1064">
        <v>532</v>
      </c>
      <c r="C1064">
        <v>99103</v>
      </c>
      <c r="D1064">
        <v>386</v>
      </c>
      <c r="E1064">
        <v>-21547</v>
      </c>
      <c r="F1064">
        <v>0.44</v>
      </c>
      <c r="G1064">
        <v>0.05</v>
      </c>
    </row>
    <row r="1065" spans="1:7" hidden="1">
      <c r="A1065" t="s">
        <v>3791</v>
      </c>
      <c r="B1065">
        <v>532</v>
      </c>
      <c r="C1065">
        <v>99100</v>
      </c>
      <c r="D1065">
        <v>53</v>
      </c>
      <c r="E1065">
        <v>-3872</v>
      </c>
      <c r="F1065">
        <v>0.26</v>
      </c>
      <c r="G1065">
        <v>7.0000000000000007E-2</v>
      </c>
    </row>
    <row r="1066" spans="1:7" hidden="1">
      <c r="A1066" t="s">
        <v>3791</v>
      </c>
      <c r="B1066">
        <v>534</v>
      </c>
      <c r="C1066">
        <v>97100</v>
      </c>
      <c r="D1066">
        <v>46</v>
      </c>
      <c r="E1066">
        <v>77</v>
      </c>
      <c r="F1066">
        <v>1.01</v>
      </c>
      <c r="G1066">
        <v>0.13</v>
      </c>
    </row>
    <row r="1067" spans="1:7" hidden="1">
      <c r="A1067" t="s">
        <v>3791</v>
      </c>
      <c r="B1067">
        <v>534</v>
      </c>
      <c r="C1067">
        <v>99103</v>
      </c>
      <c r="D1067">
        <v>329</v>
      </c>
      <c r="E1067">
        <v>-2413</v>
      </c>
      <c r="F1067">
        <v>0.92</v>
      </c>
      <c r="G1067">
        <v>0.04</v>
      </c>
    </row>
    <row r="1068" spans="1:7" hidden="1">
      <c r="A1068" t="s">
        <v>3791</v>
      </c>
      <c r="B1068">
        <v>534</v>
      </c>
      <c r="C1068">
        <v>99100</v>
      </c>
      <c r="D1068">
        <v>50</v>
      </c>
      <c r="E1068">
        <v>-651</v>
      </c>
      <c r="F1068">
        <v>0.86</v>
      </c>
      <c r="G1068">
        <v>0.08</v>
      </c>
    </row>
    <row r="1069" spans="1:7" hidden="1">
      <c r="A1069" t="s">
        <v>3791</v>
      </c>
      <c r="B1069">
        <v>534</v>
      </c>
      <c r="C1069">
        <v>99080</v>
      </c>
      <c r="D1069">
        <v>31</v>
      </c>
      <c r="E1069">
        <v>-692</v>
      </c>
      <c r="F1069">
        <v>0.77</v>
      </c>
      <c r="G1069">
        <v>0.06</v>
      </c>
    </row>
    <row r="1070" spans="1:7" hidden="1">
      <c r="A1070" t="s">
        <v>3791</v>
      </c>
      <c r="B1070">
        <v>534</v>
      </c>
      <c r="C1070">
        <v>97103</v>
      </c>
      <c r="D1070">
        <v>433</v>
      </c>
      <c r="E1070">
        <v>-17114</v>
      </c>
      <c r="F1070">
        <v>0.6</v>
      </c>
      <c r="G1070">
        <v>0.05</v>
      </c>
    </row>
    <row r="1071" spans="1:7" hidden="1">
      <c r="A1071" t="s">
        <v>3791</v>
      </c>
      <c r="B1071">
        <v>534</v>
      </c>
      <c r="C1071">
        <v>97080</v>
      </c>
      <c r="D1071">
        <v>17</v>
      </c>
      <c r="E1071">
        <v>-1400</v>
      </c>
      <c r="F1071">
        <v>0.17</v>
      </c>
      <c r="G1071">
        <v>0.05</v>
      </c>
    </row>
    <row r="1072" spans="1:7" hidden="1">
      <c r="A1072" t="s">
        <v>3791</v>
      </c>
      <c r="B1072">
        <v>536</v>
      </c>
      <c r="C1072">
        <v>97080</v>
      </c>
      <c r="D1072">
        <v>29</v>
      </c>
      <c r="E1072">
        <v>4488</v>
      </c>
      <c r="F1072">
        <v>2.54</v>
      </c>
      <c r="G1072">
        <v>0.17</v>
      </c>
    </row>
    <row r="1073" spans="1:7" hidden="1">
      <c r="A1073" t="s">
        <v>3791</v>
      </c>
      <c r="B1073">
        <v>536</v>
      </c>
      <c r="C1073">
        <v>99080</v>
      </c>
      <c r="D1073">
        <v>51</v>
      </c>
      <c r="E1073">
        <v>-322</v>
      </c>
      <c r="F1073">
        <v>0.93</v>
      </c>
      <c r="G1073">
        <v>0.09</v>
      </c>
    </row>
    <row r="1074" spans="1:7" hidden="1">
      <c r="A1074" t="s">
        <v>3791</v>
      </c>
      <c r="B1074">
        <v>536</v>
      </c>
      <c r="C1074">
        <v>97100</v>
      </c>
      <c r="D1074">
        <v>46</v>
      </c>
      <c r="E1074">
        <v>-2241</v>
      </c>
      <c r="F1074">
        <v>0.51</v>
      </c>
      <c r="G1074">
        <v>0.08</v>
      </c>
    </row>
    <row r="1075" spans="1:7" hidden="1">
      <c r="A1075" t="s">
        <v>3791</v>
      </c>
      <c r="B1075">
        <v>536</v>
      </c>
      <c r="C1075">
        <v>97103</v>
      </c>
      <c r="D1075">
        <v>547</v>
      </c>
      <c r="E1075">
        <v>-34015</v>
      </c>
      <c r="F1075">
        <v>0.37</v>
      </c>
      <c r="G1075">
        <v>0.02</v>
      </c>
    </row>
    <row r="1076" spans="1:7" hidden="1">
      <c r="A1076" t="s">
        <v>3791</v>
      </c>
      <c r="B1076">
        <v>536</v>
      </c>
      <c r="C1076">
        <v>99103</v>
      </c>
      <c r="D1076">
        <v>136</v>
      </c>
      <c r="E1076">
        <v>-8561</v>
      </c>
      <c r="F1076">
        <v>0.37</v>
      </c>
      <c r="G1076">
        <v>0.02</v>
      </c>
    </row>
    <row r="1077" spans="1:7" hidden="1">
      <c r="A1077" t="s">
        <v>3791</v>
      </c>
      <c r="B1077">
        <v>536</v>
      </c>
      <c r="C1077">
        <v>99100</v>
      </c>
      <c r="D1077">
        <v>44</v>
      </c>
      <c r="E1077">
        <v>-3222</v>
      </c>
      <c r="F1077">
        <v>0.26</v>
      </c>
      <c r="G1077">
        <v>0.06</v>
      </c>
    </row>
    <row r="1078" spans="1:7" hidden="1">
      <c r="A1078" t="s">
        <v>3791</v>
      </c>
      <c r="B1078">
        <v>541</v>
      </c>
      <c r="C1078">
        <v>97100</v>
      </c>
      <c r="D1078">
        <v>11</v>
      </c>
      <c r="E1078">
        <v>89</v>
      </c>
      <c r="F1078">
        <v>1.08</v>
      </c>
      <c r="G1078">
        <v>0.18</v>
      </c>
    </row>
    <row r="1079" spans="1:7" hidden="1">
      <c r="A1079" t="s">
        <v>3791</v>
      </c>
      <c r="B1079">
        <v>541</v>
      </c>
      <c r="C1079">
        <v>97103</v>
      </c>
      <c r="D1079">
        <v>391</v>
      </c>
      <c r="E1079">
        <v>-16374</v>
      </c>
      <c r="F1079">
        <v>0.57999999999999996</v>
      </c>
      <c r="G1079">
        <v>0.1</v>
      </c>
    </row>
    <row r="1080" spans="1:7" hidden="1">
      <c r="A1080" t="s">
        <v>3791</v>
      </c>
      <c r="B1080">
        <v>541</v>
      </c>
      <c r="C1080">
        <v>99103</v>
      </c>
      <c r="D1080">
        <v>571</v>
      </c>
      <c r="E1080">
        <v>-26235</v>
      </c>
      <c r="F1080">
        <v>0.54</v>
      </c>
      <c r="G1080">
        <v>0.05</v>
      </c>
    </row>
    <row r="1081" spans="1:7" hidden="1">
      <c r="A1081" t="s">
        <v>3791</v>
      </c>
      <c r="B1081">
        <v>541</v>
      </c>
      <c r="C1081">
        <v>97080</v>
      </c>
      <c r="D1081">
        <v>15</v>
      </c>
      <c r="E1081">
        <v>-1050</v>
      </c>
      <c r="F1081">
        <v>0.28999999999999998</v>
      </c>
      <c r="G1081">
        <v>0.06</v>
      </c>
    </row>
    <row r="1082" spans="1:7" hidden="1">
      <c r="A1082" t="s">
        <v>3791</v>
      </c>
      <c r="B1082">
        <v>541</v>
      </c>
      <c r="C1082">
        <v>99100</v>
      </c>
      <c r="D1082">
        <v>24</v>
      </c>
      <c r="E1082">
        <v>-2080</v>
      </c>
      <c r="F1082">
        <v>0.13</v>
      </c>
      <c r="G1082">
        <v>0.04</v>
      </c>
    </row>
    <row r="1083" spans="1:7" hidden="1">
      <c r="A1083" t="s">
        <v>3791</v>
      </c>
      <c r="B1083">
        <v>542</v>
      </c>
      <c r="C1083">
        <v>99103</v>
      </c>
      <c r="D1083">
        <v>373</v>
      </c>
      <c r="E1083">
        <v>-8680</v>
      </c>
      <c r="F1083">
        <v>0.76</v>
      </c>
      <c r="G1083">
        <v>0.05</v>
      </c>
    </row>
    <row r="1084" spans="1:7" hidden="1">
      <c r="A1084" t="s">
        <v>3791</v>
      </c>
      <c r="B1084">
        <v>542</v>
      </c>
      <c r="C1084">
        <v>99100</v>
      </c>
      <c r="D1084">
        <v>25</v>
      </c>
      <c r="E1084">
        <v>-671</v>
      </c>
      <c r="F1084">
        <v>0.73</v>
      </c>
      <c r="G1084">
        <v>0.11</v>
      </c>
    </row>
    <row r="1085" spans="1:7" hidden="1">
      <c r="A1085" t="s">
        <v>3791</v>
      </c>
      <c r="B1085">
        <v>542</v>
      </c>
      <c r="C1085">
        <v>99080</v>
      </c>
      <c r="D1085">
        <v>30</v>
      </c>
      <c r="E1085">
        <v>-913</v>
      </c>
      <c r="F1085">
        <v>0.69</v>
      </c>
      <c r="G1085">
        <v>0.13</v>
      </c>
    </row>
    <row r="1086" spans="1:7" hidden="1">
      <c r="A1086" t="s">
        <v>3791</v>
      </c>
      <c r="B1086">
        <v>542</v>
      </c>
      <c r="C1086">
        <v>97103</v>
      </c>
      <c r="D1086">
        <v>419</v>
      </c>
      <c r="E1086">
        <v>-18088</v>
      </c>
      <c r="F1086">
        <v>0.56000000000000005</v>
      </c>
      <c r="G1086">
        <v>0.05</v>
      </c>
    </row>
    <row r="1087" spans="1:7" hidden="1">
      <c r="A1087" t="s">
        <v>3791</v>
      </c>
      <c r="B1087">
        <v>542</v>
      </c>
      <c r="C1087">
        <v>97100</v>
      </c>
      <c r="D1087">
        <v>19</v>
      </c>
      <c r="E1087">
        <v>-1630</v>
      </c>
      <c r="F1087">
        <v>0.14000000000000001</v>
      </c>
      <c r="G1087">
        <v>0.05</v>
      </c>
    </row>
    <row r="1088" spans="1:7" hidden="1">
      <c r="A1088" t="s">
        <v>3791</v>
      </c>
      <c r="B1088">
        <v>543</v>
      </c>
      <c r="C1088">
        <v>99080</v>
      </c>
      <c r="D1088">
        <v>21</v>
      </c>
      <c r="E1088">
        <v>-11</v>
      </c>
      <c r="F1088">
        <v>0.99</v>
      </c>
      <c r="G1088">
        <v>0.09</v>
      </c>
    </row>
    <row r="1089" spans="1:7" hidden="1">
      <c r="A1089" t="s">
        <v>3791</v>
      </c>
      <c r="B1089">
        <v>543</v>
      </c>
      <c r="C1089">
        <v>99100</v>
      </c>
      <c r="D1089">
        <v>30</v>
      </c>
      <c r="E1089">
        <v>-1111</v>
      </c>
      <c r="F1089">
        <v>0.62</v>
      </c>
      <c r="G1089">
        <v>0.03</v>
      </c>
    </row>
    <row r="1090" spans="1:7" hidden="1">
      <c r="A1090" t="s">
        <v>3791</v>
      </c>
      <c r="B1090">
        <v>543</v>
      </c>
      <c r="C1090">
        <v>99103</v>
      </c>
      <c r="D1090">
        <v>253</v>
      </c>
      <c r="E1090">
        <v>-12253</v>
      </c>
      <c r="F1090">
        <v>0.51</v>
      </c>
      <c r="G1090">
        <v>0.02</v>
      </c>
    </row>
    <row r="1091" spans="1:7" hidden="1">
      <c r="A1091" t="s">
        <v>3791</v>
      </c>
      <c r="B1091">
        <v>543</v>
      </c>
      <c r="C1091">
        <v>97103</v>
      </c>
      <c r="D1091">
        <v>408</v>
      </c>
      <c r="E1091">
        <v>-22348</v>
      </c>
      <c r="F1091">
        <v>0.45</v>
      </c>
      <c r="G1091">
        <v>0.04</v>
      </c>
    </row>
    <row r="1092" spans="1:7" hidden="1">
      <c r="A1092" t="s">
        <v>3791</v>
      </c>
      <c r="B1092">
        <v>546</v>
      </c>
      <c r="C1092">
        <v>97080</v>
      </c>
      <c r="D1092">
        <v>17</v>
      </c>
      <c r="E1092">
        <v>4160</v>
      </c>
      <c r="F1092">
        <v>3.44</v>
      </c>
      <c r="G1092">
        <v>0.17</v>
      </c>
    </row>
    <row r="1093" spans="1:7" hidden="1">
      <c r="A1093" t="s">
        <v>3791</v>
      </c>
      <c r="B1093">
        <v>546</v>
      </c>
      <c r="C1093">
        <v>99100</v>
      </c>
      <c r="D1093">
        <v>44</v>
      </c>
      <c r="E1093">
        <v>-672</v>
      </c>
      <c r="F1093">
        <v>0.84</v>
      </c>
      <c r="G1093">
        <v>0.09</v>
      </c>
    </row>
    <row r="1094" spans="1:7" hidden="1">
      <c r="A1094" t="s">
        <v>3791</v>
      </c>
      <c r="B1094">
        <v>546</v>
      </c>
      <c r="C1094">
        <v>97100</v>
      </c>
      <c r="D1094">
        <v>34</v>
      </c>
      <c r="E1094">
        <v>-1240</v>
      </c>
      <c r="F1094">
        <v>0.63</v>
      </c>
      <c r="G1094">
        <v>0.05</v>
      </c>
    </row>
    <row r="1095" spans="1:7" hidden="1">
      <c r="A1095" t="s">
        <v>3791</v>
      </c>
      <c r="B1095">
        <v>546</v>
      </c>
      <c r="C1095">
        <v>99103</v>
      </c>
      <c r="D1095">
        <v>378</v>
      </c>
      <c r="E1095">
        <v>-19975</v>
      </c>
      <c r="F1095">
        <v>0.47</v>
      </c>
      <c r="G1095">
        <v>0.02</v>
      </c>
    </row>
    <row r="1096" spans="1:7" hidden="1">
      <c r="A1096" t="s">
        <v>3791</v>
      </c>
      <c r="B1096">
        <v>546</v>
      </c>
      <c r="C1096">
        <v>99080</v>
      </c>
      <c r="D1096">
        <v>28</v>
      </c>
      <c r="E1096">
        <v>-1520</v>
      </c>
      <c r="F1096">
        <v>0.45</v>
      </c>
      <c r="G1096">
        <v>7.0000000000000007E-2</v>
      </c>
    </row>
    <row r="1097" spans="1:7" hidden="1">
      <c r="A1097" t="s">
        <v>3791</v>
      </c>
      <c r="B1097">
        <v>546</v>
      </c>
      <c r="C1097">
        <v>97103</v>
      </c>
      <c r="D1097">
        <v>331</v>
      </c>
      <c r="E1097">
        <v>-18734</v>
      </c>
      <c r="F1097">
        <v>0.43</v>
      </c>
      <c r="G1097">
        <v>0.03</v>
      </c>
    </row>
    <row r="1098" spans="1:7" hidden="1">
      <c r="A1098" t="s">
        <v>3791</v>
      </c>
      <c r="B1098">
        <v>561</v>
      </c>
      <c r="C1098">
        <v>97080</v>
      </c>
      <c r="D1098">
        <v>3</v>
      </c>
      <c r="E1098">
        <v>130</v>
      </c>
      <c r="F1098">
        <v>1.43</v>
      </c>
      <c r="G1098">
        <v>0.33</v>
      </c>
    </row>
    <row r="1099" spans="1:7" hidden="1">
      <c r="A1099" t="s">
        <v>3791</v>
      </c>
      <c r="B1099">
        <v>561</v>
      </c>
      <c r="C1099">
        <v>97103</v>
      </c>
      <c r="D1099">
        <v>488</v>
      </c>
      <c r="E1099">
        <v>-12445</v>
      </c>
      <c r="F1099">
        <v>0.74</v>
      </c>
      <c r="G1099">
        <v>0.06</v>
      </c>
    </row>
    <row r="1100" spans="1:7" hidden="1">
      <c r="A1100" t="s">
        <v>3791</v>
      </c>
      <c r="B1100">
        <v>561</v>
      </c>
      <c r="C1100">
        <v>99103</v>
      </c>
      <c r="D1100">
        <v>378</v>
      </c>
      <c r="E1100">
        <v>-14929</v>
      </c>
      <c r="F1100">
        <v>0.6</v>
      </c>
      <c r="G1100">
        <v>0.03</v>
      </c>
    </row>
    <row r="1101" spans="1:7" hidden="1">
      <c r="A1101" t="s">
        <v>3791</v>
      </c>
      <c r="B1101">
        <v>561</v>
      </c>
      <c r="C1101">
        <v>99080</v>
      </c>
      <c r="D1101">
        <v>14</v>
      </c>
      <c r="E1101">
        <v>-970</v>
      </c>
      <c r="F1101">
        <v>0.3</v>
      </c>
      <c r="G1101">
        <v>7.0000000000000007E-2</v>
      </c>
    </row>
    <row r="1102" spans="1:7" hidden="1">
      <c r="A1102" t="s">
        <v>3791</v>
      </c>
      <c r="B1102">
        <v>562</v>
      </c>
      <c r="C1102">
        <v>99100</v>
      </c>
      <c r="D1102">
        <v>22</v>
      </c>
      <c r="E1102">
        <v>1760</v>
      </c>
      <c r="F1102">
        <v>1.8</v>
      </c>
      <c r="G1102">
        <v>0.09</v>
      </c>
    </row>
    <row r="1103" spans="1:7" hidden="1">
      <c r="A1103" t="s">
        <v>3791</v>
      </c>
      <c r="B1103">
        <v>562</v>
      </c>
      <c r="C1103">
        <v>97103</v>
      </c>
      <c r="D1103">
        <v>487</v>
      </c>
      <c r="E1103">
        <v>-11388</v>
      </c>
      <c r="F1103">
        <v>0.76</v>
      </c>
      <c r="G1103">
        <v>0.03</v>
      </c>
    </row>
    <row r="1104" spans="1:7" hidden="1">
      <c r="A1104" t="s">
        <v>3791</v>
      </c>
      <c r="B1104">
        <v>562</v>
      </c>
      <c r="C1104">
        <v>99080</v>
      </c>
      <c r="D1104">
        <v>16</v>
      </c>
      <c r="E1104">
        <v>-1260</v>
      </c>
      <c r="F1104">
        <v>0.21</v>
      </c>
      <c r="G1104">
        <v>0.06</v>
      </c>
    </row>
    <row r="1105" spans="1:7" hidden="1">
      <c r="A1105" t="s">
        <v>3791</v>
      </c>
      <c r="B1105">
        <v>563</v>
      </c>
      <c r="C1105">
        <v>97103</v>
      </c>
      <c r="D1105">
        <v>476</v>
      </c>
      <c r="E1105">
        <v>2542</v>
      </c>
      <c r="F1105">
        <v>1.05</v>
      </c>
      <c r="G1105">
        <v>0.03</v>
      </c>
    </row>
    <row r="1106" spans="1:7" hidden="1">
      <c r="A1106" t="s">
        <v>3791</v>
      </c>
      <c r="B1106">
        <v>563</v>
      </c>
      <c r="C1106">
        <v>97100</v>
      </c>
      <c r="D1106">
        <v>16</v>
      </c>
      <c r="E1106">
        <v>-1250</v>
      </c>
      <c r="F1106">
        <v>0.21</v>
      </c>
      <c r="G1106">
        <v>0.06</v>
      </c>
    </row>
    <row r="1107" spans="1:7" hidden="1">
      <c r="A1107" t="s">
        <v>3791</v>
      </c>
      <c r="B1107">
        <v>563</v>
      </c>
      <c r="C1107">
        <v>99080</v>
      </c>
      <c r="D1107">
        <v>17</v>
      </c>
      <c r="E1107">
        <v>-1341</v>
      </c>
      <c r="F1107">
        <v>0.21</v>
      </c>
      <c r="G1107">
        <v>0.05</v>
      </c>
    </row>
    <row r="1108" spans="1:7" hidden="1">
      <c r="A1108" t="s">
        <v>3791</v>
      </c>
      <c r="B1108">
        <v>564</v>
      </c>
      <c r="C1108">
        <v>99100</v>
      </c>
      <c r="D1108">
        <v>7</v>
      </c>
      <c r="E1108">
        <v>169</v>
      </c>
      <c r="F1108">
        <v>1.24</v>
      </c>
      <c r="G1108">
        <v>0.14000000000000001</v>
      </c>
    </row>
    <row r="1109" spans="1:7" hidden="1">
      <c r="A1109" t="s">
        <v>3791</v>
      </c>
      <c r="B1109">
        <v>564</v>
      </c>
      <c r="C1109">
        <v>97103</v>
      </c>
      <c r="D1109">
        <v>485</v>
      </c>
      <c r="E1109">
        <v>-27663</v>
      </c>
      <c r="F1109">
        <v>0.42</v>
      </c>
      <c r="G1109">
        <v>0.01</v>
      </c>
    </row>
    <row r="1110" spans="1:7" hidden="1">
      <c r="A1110" t="s">
        <v>3791</v>
      </c>
      <c r="B1110">
        <v>564</v>
      </c>
      <c r="C1110">
        <v>97100</v>
      </c>
      <c r="D1110">
        <v>8</v>
      </c>
      <c r="E1110">
        <v>-560</v>
      </c>
      <c r="F1110">
        <v>0.28999999999999998</v>
      </c>
      <c r="G1110">
        <v>0.12</v>
      </c>
    </row>
    <row r="1111" spans="1:7" hidden="1">
      <c r="A1111" t="s">
        <v>3791</v>
      </c>
      <c r="B1111">
        <v>612</v>
      </c>
      <c r="C1111">
        <v>99080</v>
      </c>
      <c r="D1111">
        <v>30</v>
      </c>
      <c r="E1111">
        <v>1017</v>
      </c>
      <c r="F1111">
        <v>1.33</v>
      </c>
      <c r="G1111">
        <v>0.23</v>
      </c>
    </row>
    <row r="1112" spans="1:7" hidden="1">
      <c r="A1112" t="s">
        <v>3791</v>
      </c>
      <c r="B1112">
        <v>612</v>
      </c>
      <c r="C1112">
        <v>97100</v>
      </c>
      <c r="D1112">
        <v>26</v>
      </c>
      <c r="E1112">
        <v>377</v>
      </c>
      <c r="F1112">
        <v>1.1399999999999999</v>
      </c>
      <c r="G1112">
        <v>0.26</v>
      </c>
    </row>
    <row r="1113" spans="1:7" hidden="1">
      <c r="A1113" t="s">
        <v>3791</v>
      </c>
      <c r="B1113">
        <v>612</v>
      </c>
      <c r="C1113">
        <v>99100</v>
      </c>
      <c r="D1113">
        <v>30</v>
      </c>
      <c r="E1113">
        <v>396</v>
      </c>
      <c r="F1113">
        <v>1.1299999999999999</v>
      </c>
      <c r="G1113">
        <v>0.26</v>
      </c>
    </row>
    <row r="1114" spans="1:7" hidden="1">
      <c r="A1114" t="s">
        <v>3791</v>
      </c>
      <c r="B1114">
        <v>612</v>
      </c>
      <c r="C1114">
        <v>99103</v>
      </c>
      <c r="D1114">
        <v>482</v>
      </c>
      <c r="E1114">
        <v>1330</v>
      </c>
      <c r="F1114">
        <v>1.02</v>
      </c>
      <c r="G1114">
        <v>0.11</v>
      </c>
    </row>
    <row r="1115" spans="1:7" hidden="1">
      <c r="A1115" t="s">
        <v>3791</v>
      </c>
      <c r="B1115">
        <v>612</v>
      </c>
      <c r="C1115">
        <v>97103</v>
      </c>
      <c r="D1115">
        <v>470</v>
      </c>
      <c r="E1115">
        <v>-2649</v>
      </c>
      <c r="F1115">
        <v>0.94</v>
      </c>
      <c r="G1115">
        <v>0.17</v>
      </c>
    </row>
    <row r="1116" spans="1:7" hidden="1">
      <c r="A1116" t="s">
        <v>3791</v>
      </c>
      <c r="B1116">
        <v>612</v>
      </c>
      <c r="C1116">
        <v>97080</v>
      </c>
      <c r="D1116">
        <v>34</v>
      </c>
      <c r="E1116">
        <v>-360</v>
      </c>
      <c r="F1116">
        <v>0.89</v>
      </c>
      <c r="G1116">
        <v>0.14000000000000001</v>
      </c>
    </row>
    <row r="1117" spans="1:7" hidden="1">
      <c r="A1117" t="s">
        <v>3791</v>
      </c>
      <c r="B1117">
        <v>613</v>
      </c>
      <c r="C1117">
        <v>97100</v>
      </c>
      <c r="D1117">
        <v>45</v>
      </c>
      <c r="E1117">
        <v>3768</v>
      </c>
      <c r="F1117">
        <v>1.83</v>
      </c>
      <c r="G1117">
        <v>0.22</v>
      </c>
    </row>
    <row r="1118" spans="1:7" hidden="1">
      <c r="A1118" t="s">
        <v>3791</v>
      </c>
      <c r="B1118">
        <v>613</v>
      </c>
      <c r="C1118">
        <v>97080</v>
      </c>
      <c r="D1118">
        <v>33</v>
      </c>
      <c r="E1118">
        <v>490</v>
      </c>
      <c r="F1118">
        <v>1.1399999999999999</v>
      </c>
      <c r="G1118">
        <v>0.09</v>
      </c>
    </row>
    <row r="1119" spans="1:7" hidden="1">
      <c r="A1119" t="s">
        <v>3791</v>
      </c>
      <c r="B1119">
        <v>613</v>
      </c>
      <c r="C1119">
        <v>99103</v>
      </c>
      <c r="D1119">
        <v>570</v>
      </c>
      <c r="E1119">
        <v>-8013</v>
      </c>
      <c r="F1119">
        <v>0.85</v>
      </c>
      <c r="G1119">
        <v>0.08</v>
      </c>
    </row>
    <row r="1120" spans="1:7" hidden="1">
      <c r="A1120" t="s">
        <v>3791</v>
      </c>
      <c r="B1120">
        <v>613</v>
      </c>
      <c r="C1120">
        <v>99080</v>
      </c>
      <c r="D1120">
        <v>53</v>
      </c>
      <c r="E1120">
        <v>-1214</v>
      </c>
      <c r="F1120">
        <v>0.77</v>
      </c>
      <c r="G1120">
        <v>0.13</v>
      </c>
    </row>
    <row r="1121" spans="1:7" hidden="1">
      <c r="A1121" t="s">
        <v>3791</v>
      </c>
      <c r="B1121">
        <v>613</v>
      </c>
      <c r="C1121">
        <v>97103</v>
      </c>
      <c r="D1121">
        <v>429</v>
      </c>
      <c r="E1121">
        <v>-15030</v>
      </c>
      <c r="F1121">
        <v>0.64</v>
      </c>
      <c r="G1121">
        <v>0.1</v>
      </c>
    </row>
    <row r="1122" spans="1:7" hidden="1">
      <c r="A1122" t="s">
        <v>3791</v>
      </c>
      <c r="B1122">
        <v>613</v>
      </c>
      <c r="C1122">
        <v>99100</v>
      </c>
      <c r="D1122">
        <v>44</v>
      </c>
      <c r="E1122">
        <v>-1802</v>
      </c>
      <c r="F1122">
        <v>0.59</v>
      </c>
      <c r="G1122">
        <v>0.11</v>
      </c>
    </row>
    <row r="1123" spans="1:7" hidden="1">
      <c r="A1123" t="s">
        <v>3791</v>
      </c>
      <c r="B1123">
        <v>614</v>
      </c>
      <c r="C1123">
        <v>99100</v>
      </c>
      <c r="D1123">
        <v>40</v>
      </c>
      <c r="E1123">
        <v>1797</v>
      </c>
      <c r="F1123">
        <v>1.44</v>
      </c>
      <c r="G1123">
        <v>0.2</v>
      </c>
    </row>
    <row r="1124" spans="1:7" hidden="1">
      <c r="A1124" t="s">
        <v>3791</v>
      </c>
      <c r="B1124">
        <v>614</v>
      </c>
      <c r="C1124">
        <v>97080</v>
      </c>
      <c r="D1124">
        <v>37</v>
      </c>
      <c r="E1124">
        <v>948</v>
      </c>
      <c r="F1124">
        <v>1.25</v>
      </c>
      <c r="G1124">
        <v>0.1</v>
      </c>
    </row>
    <row r="1125" spans="1:7" hidden="1">
      <c r="A1125" t="s">
        <v>3791</v>
      </c>
      <c r="B1125">
        <v>614</v>
      </c>
      <c r="C1125">
        <v>99080</v>
      </c>
      <c r="D1125">
        <v>44</v>
      </c>
      <c r="E1125">
        <v>888</v>
      </c>
      <c r="F1125">
        <v>1.2</v>
      </c>
      <c r="G1125">
        <v>0.13</v>
      </c>
    </row>
    <row r="1126" spans="1:7" hidden="1">
      <c r="A1126" t="s">
        <v>3791</v>
      </c>
      <c r="B1126">
        <v>614</v>
      </c>
      <c r="C1126">
        <v>99103</v>
      </c>
      <c r="D1126">
        <v>471</v>
      </c>
      <c r="E1126">
        <v>-10933</v>
      </c>
      <c r="F1126">
        <v>0.76</v>
      </c>
      <c r="G1126">
        <v>0.06</v>
      </c>
    </row>
    <row r="1127" spans="1:7" hidden="1">
      <c r="A1127" t="s">
        <v>3791</v>
      </c>
      <c r="B1127">
        <v>614</v>
      </c>
      <c r="C1127">
        <v>97103</v>
      </c>
      <c r="D1127">
        <v>426</v>
      </c>
      <c r="E1127">
        <v>-12513</v>
      </c>
      <c r="F1127">
        <v>0.7</v>
      </c>
      <c r="G1127">
        <v>7.0000000000000007E-2</v>
      </c>
    </row>
    <row r="1128" spans="1:7" hidden="1">
      <c r="A1128" t="s">
        <v>3791</v>
      </c>
      <c r="B1128">
        <v>614</v>
      </c>
      <c r="C1128">
        <v>97100</v>
      </c>
      <c r="D1128">
        <v>36</v>
      </c>
      <c r="E1128">
        <v>-2070</v>
      </c>
      <c r="F1128">
        <v>0.42</v>
      </c>
      <c r="G1128">
        <v>0.05</v>
      </c>
    </row>
    <row r="1129" spans="1:7" hidden="1">
      <c r="A1129" t="s">
        <v>3791</v>
      </c>
      <c r="B1129">
        <v>615</v>
      </c>
      <c r="C1129">
        <v>99080</v>
      </c>
      <c r="D1129">
        <v>34</v>
      </c>
      <c r="E1129">
        <v>989</v>
      </c>
      <c r="F1129">
        <v>1.29</v>
      </c>
      <c r="G1129">
        <v>0.05</v>
      </c>
    </row>
    <row r="1130" spans="1:7" hidden="1">
      <c r="A1130" t="s">
        <v>3791</v>
      </c>
      <c r="B1130">
        <v>615</v>
      </c>
      <c r="C1130">
        <v>99100</v>
      </c>
      <c r="D1130">
        <v>29</v>
      </c>
      <c r="E1130">
        <v>268</v>
      </c>
      <c r="F1130">
        <v>1.0900000000000001</v>
      </c>
      <c r="G1130">
        <v>0.17</v>
      </c>
    </row>
    <row r="1131" spans="1:7" hidden="1">
      <c r="A1131" t="s">
        <v>3791</v>
      </c>
      <c r="B1131">
        <v>615</v>
      </c>
      <c r="C1131">
        <v>97080</v>
      </c>
      <c r="D1131">
        <v>31</v>
      </c>
      <c r="E1131">
        <v>-540</v>
      </c>
      <c r="F1131">
        <v>0.82</v>
      </c>
      <c r="G1131">
        <v>0.06</v>
      </c>
    </row>
    <row r="1132" spans="1:7" hidden="1">
      <c r="A1132" t="s">
        <v>3791</v>
      </c>
      <c r="B1132">
        <v>615</v>
      </c>
      <c r="C1132">
        <v>97103</v>
      </c>
      <c r="D1132">
        <v>472</v>
      </c>
      <c r="E1132">
        <v>-20799</v>
      </c>
      <c r="F1132">
        <v>0.55000000000000004</v>
      </c>
      <c r="G1132">
        <v>0.05</v>
      </c>
    </row>
    <row r="1133" spans="1:7" hidden="1">
      <c r="A1133" t="s">
        <v>3791</v>
      </c>
      <c r="B1133">
        <v>615</v>
      </c>
      <c r="C1133">
        <v>97100</v>
      </c>
      <c r="D1133">
        <v>28</v>
      </c>
      <c r="E1133">
        <v>-1762</v>
      </c>
      <c r="F1133">
        <v>0.37</v>
      </c>
      <c r="G1133">
        <v>7.0000000000000007E-2</v>
      </c>
    </row>
    <row r="1134" spans="1:7" hidden="1">
      <c r="A1134" t="s">
        <v>3791</v>
      </c>
      <c r="B1134">
        <v>621</v>
      </c>
      <c r="C1134">
        <v>99080</v>
      </c>
      <c r="D1134">
        <v>15</v>
      </c>
      <c r="E1134">
        <v>879</v>
      </c>
      <c r="F1134">
        <v>1.58</v>
      </c>
      <c r="G1134">
        <v>0.06</v>
      </c>
    </row>
    <row r="1135" spans="1:7" hidden="1">
      <c r="A1135" t="s">
        <v>3791</v>
      </c>
      <c r="B1135">
        <v>621</v>
      </c>
      <c r="C1135">
        <v>99103</v>
      </c>
      <c r="D1135">
        <v>333</v>
      </c>
      <c r="E1135">
        <v>-4525</v>
      </c>
      <c r="F1135">
        <v>0.86</v>
      </c>
      <c r="G1135">
        <v>0.12</v>
      </c>
    </row>
    <row r="1136" spans="1:7" hidden="1">
      <c r="A1136" t="s">
        <v>3791</v>
      </c>
      <c r="B1136">
        <v>621</v>
      </c>
      <c r="C1136">
        <v>97103</v>
      </c>
      <c r="D1136">
        <v>469</v>
      </c>
      <c r="E1136">
        <v>-11589</v>
      </c>
      <c r="F1136">
        <v>0.75</v>
      </c>
      <c r="G1136">
        <v>0.1</v>
      </c>
    </row>
    <row r="1137" spans="1:7" hidden="1">
      <c r="A1137" t="s">
        <v>3791</v>
      </c>
      <c r="B1137">
        <v>621</v>
      </c>
      <c r="C1137">
        <v>97080</v>
      </c>
      <c r="D1137">
        <v>12</v>
      </c>
      <c r="E1137">
        <v>-391</v>
      </c>
      <c r="F1137">
        <v>0.67</v>
      </c>
      <c r="G1137">
        <v>0.16</v>
      </c>
    </row>
    <row r="1138" spans="1:7" hidden="1">
      <c r="A1138" t="s">
        <v>3791</v>
      </c>
      <c r="B1138">
        <v>621</v>
      </c>
      <c r="C1138">
        <v>99100</v>
      </c>
      <c r="D1138">
        <v>14</v>
      </c>
      <c r="E1138">
        <v>-891</v>
      </c>
      <c r="F1138">
        <v>0.36</v>
      </c>
      <c r="G1138">
        <v>7.0000000000000007E-2</v>
      </c>
    </row>
    <row r="1139" spans="1:7" hidden="1">
      <c r="A1139" t="s">
        <v>3791</v>
      </c>
      <c r="B1139">
        <v>623</v>
      </c>
      <c r="C1139">
        <v>99103</v>
      </c>
      <c r="D1139">
        <v>153</v>
      </c>
      <c r="E1139">
        <v>2237</v>
      </c>
      <c r="F1139">
        <v>1.1399999999999999</v>
      </c>
      <c r="G1139">
        <v>0.03</v>
      </c>
    </row>
    <row r="1140" spans="1:7" hidden="1">
      <c r="A1140" t="s">
        <v>3791</v>
      </c>
      <c r="B1140">
        <v>623</v>
      </c>
      <c r="C1140">
        <v>97100</v>
      </c>
      <c r="D1140">
        <v>36</v>
      </c>
      <c r="E1140">
        <v>-262</v>
      </c>
      <c r="F1140">
        <v>0.92</v>
      </c>
      <c r="G1140">
        <v>0.13</v>
      </c>
    </row>
    <row r="1141" spans="1:7" hidden="1">
      <c r="A1141" t="s">
        <v>3791</v>
      </c>
      <c r="B1141">
        <v>623</v>
      </c>
      <c r="C1141">
        <v>99100</v>
      </c>
      <c r="D1141">
        <v>49</v>
      </c>
      <c r="E1141">
        <v>-613</v>
      </c>
      <c r="F1141">
        <v>0.87</v>
      </c>
      <c r="G1141">
        <v>0.1</v>
      </c>
    </row>
    <row r="1142" spans="1:7" hidden="1">
      <c r="A1142" t="s">
        <v>3791</v>
      </c>
      <c r="B1142">
        <v>623</v>
      </c>
      <c r="C1142">
        <v>97103</v>
      </c>
      <c r="D1142">
        <v>440</v>
      </c>
      <c r="E1142">
        <v>-20372</v>
      </c>
      <c r="F1142">
        <v>0.53</v>
      </c>
      <c r="G1142">
        <v>0.04</v>
      </c>
    </row>
    <row r="1143" spans="1:7" hidden="1">
      <c r="A1143" t="s">
        <v>3791</v>
      </c>
      <c r="B1143">
        <v>623</v>
      </c>
      <c r="C1143">
        <v>99080</v>
      </c>
      <c r="D1143">
        <v>42</v>
      </c>
      <c r="E1143">
        <v>-2641</v>
      </c>
      <c r="F1143">
        <v>0.37</v>
      </c>
      <c r="G1143">
        <v>0.04</v>
      </c>
    </row>
    <row r="1144" spans="1:7" hidden="1">
      <c r="A1144" t="s">
        <v>3791</v>
      </c>
      <c r="B1144">
        <v>623</v>
      </c>
      <c r="C1144">
        <v>97080</v>
      </c>
      <c r="D1144">
        <v>32</v>
      </c>
      <c r="E1144">
        <v>-2191</v>
      </c>
      <c r="F1144">
        <v>0.31</v>
      </c>
      <c r="G1144">
        <v>0.06</v>
      </c>
    </row>
    <row r="1145" spans="1:7" hidden="1">
      <c r="A1145" t="s">
        <v>3791</v>
      </c>
      <c r="B1145">
        <v>624</v>
      </c>
      <c r="C1145">
        <v>97080</v>
      </c>
      <c r="D1145">
        <v>33</v>
      </c>
      <c r="E1145">
        <v>4059</v>
      </c>
      <c r="F1145">
        <v>2.2200000000000002</v>
      </c>
      <c r="G1145">
        <v>0.15</v>
      </c>
    </row>
    <row r="1146" spans="1:7" hidden="1">
      <c r="A1146" t="s">
        <v>3791</v>
      </c>
      <c r="B1146">
        <v>624</v>
      </c>
      <c r="C1146">
        <v>99103</v>
      </c>
      <c r="D1146">
        <v>106</v>
      </c>
      <c r="E1146">
        <v>12909</v>
      </c>
      <c r="F1146">
        <v>2.21</v>
      </c>
      <c r="G1146">
        <v>0.02</v>
      </c>
    </row>
    <row r="1147" spans="1:7" hidden="1">
      <c r="A1147" t="s">
        <v>3791</v>
      </c>
      <c r="B1147">
        <v>624</v>
      </c>
      <c r="C1147">
        <v>97100</v>
      </c>
      <c r="D1147">
        <v>37</v>
      </c>
      <c r="E1147">
        <v>-112</v>
      </c>
      <c r="F1147">
        <v>0.96</v>
      </c>
      <c r="G1147">
        <v>0.1</v>
      </c>
    </row>
    <row r="1148" spans="1:7" hidden="1">
      <c r="A1148" t="s">
        <v>3791</v>
      </c>
      <c r="B1148">
        <v>624</v>
      </c>
      <c r="C1148">
        <v>97103</v>
      </c>
      <c r="D1148">
        <v>492</v>
      </c>
      <c r="E1148">
        <v>-1815</v>
      </c>
      <c r="F1148">
        <v>0.96</v>
      </c>
      <c r="G1148">
        <v>0.05</v>
      </c>
    </row>
    <row r="1149" spans="1:7" hidden="1">
      <c r="A1149" t="s">
        <v>3791</v>
      </c>
      <c r="B1149">
        <v>624</v>
      </c>
      <c r="C1149">
        <v>99100</v>
      </c>
      <c r="D1149">
        <v>40</v>
      </c>
      <c r="E1149">
        <v>-812</v>
      </c>
      <c r="F1149">
        <v>0.79</v>
      </c>
      <c r="G1149">
        <v>0.1</v>
      </c>
    </row>
    <row r="1150" spans="1:7" hidden="1">
      <c r="A1150" t="s">
        <v>3791</v>
      </c>
      <c r="B1150">
        <v>624</v>
      </c>
      <c r="C1150">
        <v>99080</v>
      </c>
      <c r="D1150">
        <v>30</v>
      </c>
      <c r="E1150">
        <v>-632</v>
      </c>
      <c r="F1150">
        <v>0.78</v>
      </c>
      <c r="G1150">
        <v>0.13</v>
      </c>
    </row>
    <row r="1151" spans="1:7" hidden="1">
      <c r="A1151" t="s">
        <v>3791</v>
      </c>
      <c r="B1151">
        <v>625</v>
      </c>
      <c r="C1151">
        <v>97080</v>
      </c>
      <c r="D1151">
        <v>29</v>
      </c>
      <c r="E1151">
        <v>2539</v>
      </c>
      <c r="F1151">
        <v>1.87</v>
      </c>
      <c r="G1151">
        <v>0.06</v>
      </c>
    </row>
    <row r="1152" spans="1:7" hidden="1">
      <c r="A1152" t="s">
        <v>3791</v>
      </c>
      <c r="B1152">
        <v>625</v>
      </c>
      <c r="C1152">
        <v>99100</v>
      </c>
      <c r="D1152">
        <v>26</v>
      </c>
      <c r="E1152">
        <v>1738</v>
      </c>
      <c r="F1152">
        <v>1.66</v>
      </c>
      <c r="G1152">
        <v>0.15</v>
      </c>
    </row>
    <row r="1153" spans="1:7" hidden="1">
      <c r="A1153" t="s">
        <v>3791</v>
      </c>
      <c r="B1153">
        <v>625</v>
      </c>
      <c r="C1153">
        <v>99080</v>
      </c>
      <c r="D1153">
        <v>25</v>
      </c>
      <c r="E1153">
        <v>1519</v>
      </c>
      <c r="F1153">
        <v>1.6</v>
      </c>
      <c r="G1153">
        <v>0.08</v>
      </c>
    </row>
    <row r="1154" spans="1:7" hidden="1">
      <c r="A1154" t="s">
        <v>3791</v>
      </c>
      <c r="B1154">
        <v>625</v>
      </c>
      <c r="C1154">
        <v>97100</v>
      </c>
      <c r="D1154">
        <v>41</v>
      </c>
      <c r="E1154">
        <v>-2401</v>
      </c>
      <c r="F1154">
        <v>0.41</v>
      </c>
      <c r="G1154">
        <v>0.04</v>
      </c>
    </row>
    <row r="1155" spans="1:7" hidden="1">
      <c r="A1155" t="s">
        <v>3791</v>
      </c>
      <c r="B1155">
        <v>625</v>
      </c>
      <c r="C1155">
        <v>97103</v>
      </c>
      <c r="D1155">
        <v>582</v>
      </c>
      <c r="E1155">
        <v>-37492</v>
      </c>
      <c r="F1155">
        <v>0.35</v>
      </c>
      <c r="G1155">
        <v>0.01</v>
      </c>
    </row>
    <row r="1156" spans="1:7" hidden="1">
      <c r="A1156" t="s">
        <v>3791</v>
      </c>
      <c r="B1156">
        <v>631</v>
      </c>
      <c r="C1156">
        <v>99100</v>
      </c>
      <c r="D1156">
        <v>22</v>
      </c>
      <c r="E1156">
        <v>1128</v>
      </c>
      <c r="F1156">
        <v>1.51</v>
      </c>
      <c r="G1156">
        <v>0.13</v>
      </c>
    </row>
    <row r="1157" spans="1:7" hidden="1">
      <c r="A1157" t="s">
        <v>3791</v>
      </c>
      <c r="B1157">
        <v>631</v>
      </c>
      <c r="C1157">
        <v>99103</v>
      </c>
      <c r="D1157">
        <v>94</v>
      </c>
      <c r="E1157">
        <v>-994</v>
      </c>
      <c r="F1157">
        <v>0.89</v>
      </c>
      <c r="G1157">
        <v>0.1</v>
      </c>
    </row>
    <row r="1158" spans="1:7" hidden="1">
      <c r="A1158" t="s">
        <v>3791</v>
      </c>
      <c r="B1158">
        <v>631</v>
      </c>
      <c r="C1158">
        <v>97103</v>
      </c>
      <c r="D1158">
        <v>470</v>
      </c>
      <c r="E1158">
        <v>-19507</v>
      </c>
      <c r="F1158">
        <v>0.57999999999999996</v>
      </c>
      <c r="G1158">
        <v>0.08</v>
      </c>
    </row>
    <row r="1159" spans="1:7" hidden="1">
      <c r="A1159" t="s">
        <v>3791</v>
      </c>
      <c r="B1159">
        <v>631</v>
      </c>
      <c r="C1159">
        <v>97100</v>
      </c>
      <c r="D1159">
        <v>11</v>
      </c>
      <c r="E1159">
        <v>-670</v>
      </c>
      <c r="F1159">
        <v>0.39</v>
      </c>
      <c r="G1159">
        <v>0.09</v>
      </c>
    </row>
    <row r="1160" spans="1:7" hidden="1">
      <c r="A1160" t="s">
        <v>3791</v>
      </c>
      <c r="B1160">
        <v>631</v>
      </c>
      <c r="C1160">
        <v>99080</v>
      </c>
      <c r="D1160">
        <v>16</v>
      </c>
      <c r="E1160">
        <v>-1350</v>
      </c>
      <c r="F1160">
        <v>0.15</v>
      </c>
      <c r="G1160">
        <v>0.06</v>
      </c>
    </row>
    <row r="1161" spans="1:7" hidden="1">
      <c r="A1161" t="s">
        <v>3791</v>
      </c>
      <c r="B1161">
        <v>632</v>
      </c>
      <c r="C1161">
        <v>99080</v>
      </c>
      <c r="D1161">
        <v>32</v>
      </c>
      <c r="E1161">
        <v>3467</v>
      </c>
      <c r="F1161">
        <v>2.08</v>
      </c>
      <c r="G1161">
        <v>0.18</v>
      </c>
    </row>
    <row r="1162" spans="1:7" hidden="1">
      <c r="A1162" t="s">
        <v>3791</v>
      </c>
      <c r="B1162">
        <v>632</v>
      </c>
      <c r="C1162">
        <v>97100</v>
      </c>
      <c r="D1162">
        <v>20</v>
      </c>
      <c r="E1162">
        <v>2136</v>
      </c>
      <c r="F1162">
        <v>2.06</v>
      </c>
      <c r="G1162">
        <v>0.4</v>
      </c>
    </row>
    <row r="1163" spans="1:7" hidden="1">
      <c r="A1163" t="s">
        <v>3791</v>
      </c>
      <c r="B1163">
        <v>632</v>
      </c>
      <c r="C1163">
        <v>97103</v>
      </c>
      <c r="D1163">
        <v>531</v>
      </c>
      <c r="E1163">
        <v>1891</v>
      </c>
      <c r="F1163">
        <v>1.03</v>
      </c>
      <c r="G1163">
        <v>0.06</v>
      </c>
    </row>
    <row r="1164" spans="1:7" hidden="1">
      <c r="A1164" t="s">
        <v>3791</v>
      </c>
      <c r="B1164">
        <v>632</v>
      </c>
      <c r="C1164">
        <v>99100</v>
      </c>
      <c r="D1164">
        <v>24</v>
      </c>
      <c r="E1164">
        <v>-1611</v>
      </c>
      <c r="F1164">
        <v>0.32</v>
      </c>
      <c r="G1164">
        <v>0.08</v>
      </c>
    </row>
    <row r="1165" spans="1:7" hidden="1">
      <c r="A1165" t="s">
        <v>3791</v>
      </c>
      <c r="B1165">
        <v>632</v>
      </c>
      <c r="C1165">
        <v>97080</v>
      </c>
      <c r="D1165">
        <v>19</v>
      </c>
      <c r="E1165">
        <v>-1541</v>
      </c>
      <c r="F1165">
        <v>0.18</v>
      </c>
      <c r="G1165">
        <v>0.05</v>
      </c>
    </row>
    <row r="1166" spans="1:7" hidden="1">
      <c r="A1166" t="s">
        <v>3791</v>
      </c>
      <c r="B1166">
        <v>634</v>
      </c>
      <c r="C1166">
        <v>97080</v>
      </c>
      <c r="D1166">
        <v>25</v>
      </c>
      <c r="E1166">
        <v>1259</v>
      </c>
      <c r="F1166">
        <v>1.5</v>
      </c>
      <c r="G1166">
        <v>0.11</v>
      </c>
    </row>
    <row r="1167" spans="1:7" hidden="1">
      <c r="A1167" t="s">
        <v>3791</v>
      </c>
      <c r="B1167">
        <v>634</v>
      </c>
      <c r="C1167">
        <v>97100</v>
      </c>
      <c r="D1167">
        <v>23</v>
      </c>
      <c r="E1167">
        <v>967</v>
      </c>
      <c r="F1167">
        <v>1.42</v>
      </c>
      <c r="G1167">
        <v>0.21</v>
      </c>
    </row>
    <row r="1168" spans="1:7" hidden="1">
      <c r="A1168" t="s">
        <v>3791</v>
      </c>
      <c r="B1168">
        <v>634</v>
      </c>
      <c r="C1168">
        <v>97103</v>
      </c>
      <c r="D1168">
        <v>416</v>
      </c>
      <c r="E1168">
        <v>-9325</v>
      </c>
      <c r="F1168">
        <v>0.77</v>
      </c>
      <c r="G1168">
        <v>0.04</v>
      </c>
    </row>
    <row r="1169" spans="1:7" hidden="1">
      <c r="A1169" t="s">
        <v>3791</v>
      </c>
      <c r="B1169">
        <v>634</v>
      </c>
      <c r="C1169">
        <v>99100</v>
      </c>
      <c r="D1169">
        <v>28</v>
      </c>
      <c r="E1169">
        <v>-1423</v>
      </c>
      <c r="F1169">
        <v>0.49</v>
      </c>
      <c r="G1169">
        <v>0.14000000000000001</v>
      </c>
    </row>
    <row r="1170" spans="1:7" hidden="1">
      <c r="A1170" t="s">
        <v>3791</v>
      </c>
      <c r="B1170">
        <v>634</v>
      </c>
      <c r="C1170">
        <v>99080</v>
      </c>
      <c r="D1170">
        <v>19</v>
      </c>
      <c r="E1170">
        <v>-1241</v>
      </c>
      <c r="F1170">
        <v>0.34</v>
      </c>
      <c r="G1170">
        <v>0.1</v>
      </c>
    </row>
    <row r="1171" spans="1:7" hidden="1">
      <c r="A1171" t="s">
        <v>3791</v>
      </c>
      <c r="B1171">
        <v>635</v>
      </c>
      <c r="C1171">
        <v>99080</v>
      </c>
      <c r="D1171">
        <v>19</v>
      </c>
      <c r="E1171">
        <v>2549</v>
      </c>
      <c r="F1171">
        <v>2.34</v>
      </c>
      <c r="G1171">
        <v>0.21</v>
      </c>
    </row>
    <row r="1172" spans="1:7" hidden="1">
      <c r="A1172" t="s">
        <v>3791</v>
      </c>
      <c r="B1172">
        <v>635</v>
      </c>
      <c r="C1172">
        <v>99100</v>
      </c>
      <c r="D1172">
        <v>19</v>
      </c>
      <c r="E1172">
        <v>1109</v>
      </c>
      <c r="F1172">
        <v>1.58</v>
      </c>
      <c r="G1172">
        <v>0.15</v>
      </c>
    </row>
    <row r="1173" spans="1:7" hidden="1">
      <c r="A1173" t="s">
        <v>3791</v>
      </c>
      <c r="B1173">
        <v>635</v>
      </c>
      <c r="C1173">
        <v>97080</v>
      </c>
      <c r="D1173">
        <v>14</v>
      </c>
      <c r="E1173">
        <v>789</v>
      </c>
      <c r="F1173">
        <v>1.56</v>
      </c>
      <c r="G1173">
        <v>0.14000000000000001</v>
      </c>
    </row>
    <row r="1174" spans="1:7" hidden="1">
      <c r="A1174" t="s">
        <v>3791</v>
      </c>
      <c r="B1174">
        <v>635</v>
      </c>
      <c r="C1174">
        <v>97100</v>
      </c>
      <c r="D1174">
        <v>20</v>
      </c>
      <c r="E1174">
        <v>179</v>
      </c>
      <c r="F1174">
        <v>1.08</v>
      </c>
      <c r="G1174">
        <v>0.1</v>
      </c>
    </row>
    <row r="1175" spans="1:7" hidden="1">
      <c r="A1175" t="s">
        <v>3791</v>
      </c>
      <c r="B1175">
        <v>635</v>
      </c>
      <c r="C1175">
        <v>97103</v>
      </c>
      <c r="D1175">
        <v>565</v>
      </c>
      <c r="E1175">
        <v>1477</v>
      </c>
      <c r="F1175">
        <v>1.02</v>
      </c>
      <c r="G1175">
        <v>0.02</v>
      </c>
    </row>
    <row r="1176" spans="1:7" hidden="1">
      <c r="A1176" t="s">
        <v>3791</v>
      </c>
      <c r="B1176">
        <v>641</v>
      </c>
      <c r="C1176">
        <v>97103</v>
      </c>
      <c r="D1176">
        <v>449</v>
      </c>
      <c r="E1176">
        <v>-2414</v>
      </c>
      <c r="F1176">
        <v>0.94</v>
      </c>
      <c r="G1176">
        <v>0.08</v>
      </c>
    </row>
    <row r="1177" spans="1:7" hidden="1">
      <c r="A1177" t="s">
        <v>3791</v>
      </c>
      <c r="B1177">
        <v>641</v>
      </c>
      <c r="C1177">
        <v>99103</v>
      </c>
      <c r="D1177">
        <v>65</v>
      </c>
      <c r="E1177">
        <v>-3611</v>
      </c>
      <c r="F1177">
        <v>0.44</v>
      </c>
      <c r="G1177">
        <v>0.03</v>
      </c>
    </row>
    <row r="1178" spans="1:7" hidden="1">
      <c r="A1178" t="s">
        <v>3791</v>
      </c>
      <c r="B1178">
        <v>642</v>
      </c>
      <c r="C1178">
        <v>99080</v>
      </c>
      <c r="D1178">
        <v>17</v>
      </c>
      <c r="E1178">
        <v>3928</v>
      </c>
      <c r="F1178">
        <v>3.31</v>
      </c>
      <c r="G1178">
        <v>0.11</v>
      </c>
    </row>
    <row r="1179" spans="1:7" hidden="1">
      <c r="A1179" t="s">
        <v>3791</v>
      </c>
      <c r="B1179">
        <v>642</v>
      </c>
      <c r="C1179">
        <v>97080</v>
      </c>
      <c r="D1179">
        <v>8</v>
      </c>
      <c r="E1179">
        <v>369</v>
      </c>
      <c r="F1179">
        <v>1.46</v>
      </c>
      <c r="G1179">
        <v>0.12</v>
      </c>
    </row>
    <row r="1180" spans="1:7" hidden="1">
      <c r="A1180" t="s">
        <v>3791</v>
      </c>
      <c r="B1180">
        <v>642</v>
      </c>
      <c r="C1180">
        <v>97103</v>
      </c>
      <c r="D1180">
        <v>514</v>
      </c>
      <c r="E1180">
        <v>-20406</v>
      </c>
      <c r="F1180">
        <v>0.6</v>
      </c>
      <c r="G1180">
        <v>0.03</v>
      </c>
    </row>
    <row r="1181" spans="1:7" hidden="1">
      <c r="A1181" t="s">
        <v>3791</v>
      </c>
      <c r="B1181">
        <v>642</v>
      </c>
      <c r="C1181">
        <v>99100</v>
      </c>
      <c r="D1181">
        <v>20</v>
      </c>
      <c r="E1181">
        <v>-1171</v>
      </c>
      <c r="F1181">
        <v>0.41</v>
      </c>
      <c r="G1181">
        <v>0.1</v>
      </c>
    </row>
    <row r="1182" spans="1:7" hidden="1">
      <c r="A1182" t="s">
        <v>3791</v>
      </c>
      <c r="B1182">
        <v>642</v>
      </c>
      <c r="C1182">
        <v>97100</v>
      </c>
      <c r="D1182">
        <v>21</v>
      </c>
      <c r="E1182">
        <v>-1760</v>
      </c>
      <c r="F1182">
        <v>0.16</v>
      </c>
      <c r="G1182">
        <v>0.04</v>
      </c>
    </row>
    <row r="1183" spans="1:7" hidden="1">
      <c r="A1183" t="s">
        <v>3791</v>
      </c>
      <c r="B1183">
        <v>643</v>
      </c>
      <c r="C1183">
        <v>99080</v>
      </c>
      <c r="D1183">
        <v>11</v>
      </c>
      <c r="E1183">
        <v>2820</v>
      </c>
      <c r="F1183">
        <v>3.56</v>
      </c>
      <c r="G1183">
        <v>0.18</v>
      </c>
    </row>
    <row r="1184" spans="1:7" hidden="1">
      <c r="A1184" t="s">
        <v>3791</v>
      </c>
      <c r="B1184">
        <v>643</v>
      </c>
      <c r="C1184">
        <v>99100</v>
      </c>
      <c r="D1184">
        <v>19</v>
      </c>
      <c r="E1184">
        <v>2608</v>
      </c>
      <c r="F1184">
        <v>2.37</v>
      </c>
      <c r="G1184">
        <v>0.1</v>
      </c>
    </row>
    <row r="1185" spans="1:7" hidden="1">
      <c r="A1185" t="s">
        <v>3791</v>
      </c>
      <c r="B1185">
        <v>643</v>
      </c>
      <c r="C1185">
        <v>97100</v>
      </c>
      <c r="D1185">
        <v>11</v>
      </c>
      <c r="E1185">
        <v>-81</v>
      </c>
      <c r="F1185">
        <v>0.92</v>
      </c>
      <c r="G1185">
        <v>0.09</v>
      </c>
    </row>
    <row r="1186" spans="1:7" hidden="1">
      <c r="A1186" t="s">
        <v>3791</v>
      </c>
      <c r="B1186">
        <v>643</v>
      </c>
      <c r="C1186">
        <v>97103</v>
      </c>
      <c r="D1186">
        <v>573</v>
      </c>
      <c r="E1186">
        <v>-26627</v>
      </c>
      <c r="F1186">
        <v>0.53</v>
      </c>
      <c r="G1186">
        <v>0.02</v>
      </c>
    </row>
    <row r="1187" spans="1:7" hidden="1">
      <c r="A1187" t="s">
        <v>3791</v>
      </c>
      <c r="B1187">
        <v>645</v>
      </c>
      <c r="C1187">
        <v>99100</v>
      </c>
      <c r="D1187">
        <v>17</v>
      </c>
      <c r="E1187">
        <v>639</v>
      </c>
      <c r="F1187">
        <v>1.37</v>
      </c>
      <c r="G1187">
        <v>0.05</v>
      </c>
    </row>
    <row r="1188" spans="1:7" hidden="1">
      <c r="A1188" t="s">
        <v>3791</v>
      </c>
      <c r="B1188">
        <v>645</v>
      </c>
      <c r="C1188">
        <v>97103</v>
      </c>
      <c r="D1188">
        <v>537</v>
      </c>
      <c r="E1188">
        <v>10703</v>
      </c>
      <c r="F1188">
        <v>1.19</v>
      </c>
      <c r="G1188">
        <v>0.03</v>
      </c>
    </row>
    <row r="1189" spans="1:7" hidden="1">
      <c r="A1189" t="s">
        <v>3791</v>
      </c>
      <c r="B1189">
        <v>645</v>
      </c>
      <c r="C1189">
        <v>99080</v>
      </c>
      <c r="D1189">
        <v>13</v>
      </c>
      <c r="E1189">
        <v>170</v>
      </c>
      <c r="F1189">
        <v>1.1299999999999999</v>
      </c>
      <c r="G1189">
        <v>0.15</v>
      </c>
    </row>
    <row r="1190" spans="1:7" hidden="1">
      <c r="A1190" t="s">
        <v>3791</v>
      </c>
      <c r="B1190">
        <v>645</v>
      </c>
      <c r="C1190">
        <v>97080</v>
      </c>
      <c r="D1190">
        <v>8</v>
      </c>
      <c r="E1190">
        <v>-10</v>
      </c>
      <c r="F1190">
        <v>0.98</v>
      </c>
      <c r="G1190">
        <v>0.12</v>
      </c>
    </row>
    <row r="1191" spans="1:7" hidden="1">
      <c r="A1191" t="s">
        <v>3791</v>
      </c>
      <c r="B1191">
        <v>645</v>
      </c>
      <c r="C1191">
        <v>97100</v>
      </c>
      <c r="D1191">
        <v>7</v>
      </c>
      <c r="E1191">
        <v>-371</v>
      </c>
      <c r="F1191">
        <v>0.46</v>
      </c>
      <c r="G1191">
        <v>0.14000000000000001</v>
      </c>
    </row>
    <row r="1192" spans="1:7" hidden="1">
      <c r="A1192" t="s">
        <v>3791</v>
      </c>
      <c r="B1192">
        <v>651</v>
      </c>
      <c r="C1192">
        <v>97100</v>
      </c>
      <c r="D1192">
        <v>4</v>
      </c>
      <c r="E1192">
        <v>-21</v>
      </c>
      <c r="F1192">
        <v>0.94</v>
      </c>
      <c r="G1192">
        <v>0.25</v>
      </c>
    </row>
    <row r="1193" spans="1:7" hidden="1">
      <c r="A1193" t="s">
        <v>3791</v>
      </c>
      <c r="B1193">
        <v>651</v>
      </c>
      <c r="C1193">
        <v>97103</v>
      </c>
      <c r="D1193">
        <v>523</v>
      </c>
      <c r="E1193">
        <v>-27960</v>
      </c>
      <c r="F1193">
        <v>0.46</v>
      </c>
      <c r="G1193">
        <v>0.05</v>
      </c>
    </row>
    <row r="1194" spans="1:7" hidden="1">
      <c r="A1194" t="s">
        <v>3791</v>
      </c>
      <c r="B1194">
        <v>651</v>
      </c>
      <c r="C1194">
        <v>99103</v>
      </c>
      <c r="D1194">
        <v>35</v>
      </c>
      <c r="E1194">
        <v>-2860</v>
      </c>
      <c r="F1194">
        <v>0.18</v>
      </c>
      <c r="G1194">
        <v>0.02</v>
      </c>
    </row>
    <row r="1195" spans="1:7" hidden="1">
      <c r="A1195" t="s">
        <v>3791</v>
      </c>
      <c r="B1195">
        <v>652</v>
      </c>
      <c r="C1195">
        <v>99080</v>
      </c>
      <c r="D1195">
        <v>8</v>
      </c>
      <c r="E1195">
        <v>1409</v>
      </c>
      <c r="F1195">
        <v>2.76</v>
      </c>
      <c r="G1195">
        <v>0.37</v>
      </c>
    </row>
    <row r="1196" spans="1:7" hidden="1">
      <c r="A1196" t="s">
        <v>3791</v>
      </c>
      <c r="B1196">
        <v>652</v>
      </c>
      <c r="C1196">
        <v>97100</v>
      </c>
      <c r="D1196">
        <v>8</v>
      </c>
      <c r="E1196">
        <v>-541</v>
      </c>
      <c r="F1196">
        <v>0.32</v>
      </c>
      <c r="G1196">
        <v>0.12</v>
      </c>
    </row>
    <row r="1197" spans="1:7" hidden="1">
      <c r="A1197" t="s">
        <v>3791</v>
      </c>
      <c r="B1197">
        <v>652</v>
      </c>
      <c r="C1197">
        <v>97103</v>
      </c>
      <c r="D1197">
        <v>570</v>
      </c>
      <c r="E1197">
        <v>-41011</v>
      </c>
      <c r="F1197">
        <v>0.28000000000000003</v>
      </c>
      <c r="G1197">
        <v>0</v>
      </c>
    </row>
    <row r="1198" spans="1:7" hidden="1">
      <c r="A1198" t="s">
        <v>3791</v>
      </c>
      <c r="B1198">
        <v>652</v>
      </c>
      <c r="C1198">
        <v>97080</v>
      </c>
      <c r="D1198">
        <v>11</v>
      </c>
      <c r="E1198">
        <v>-841</v>
      </c>
      <c r="F1198">
        <v>0.23</v>
      </c>
      <c r="G1198">
        <v>0.09</v>
      </c>
    </row>
    <row r="1199" spans="1:7" hidden="1">
      <c r="A1199" t="s">
        <v>3791</v>
      </c>
      <c r="B1199">
        <v>652</v>
      </c>
      <c r="C1199">
        <v>99100</v>
      </c>
      <c r="D1199">
        <v>13</v>
      </c>
      <c r="E1199">
        <v>-1041</v>
      </c>
      <c r="F1199">
        <v>0.19</v>
      </c>
      <c r="G1199">
        <v>7.0000000000000007E-2</v>
      </c>
    </row>
    <row r="1200" spans="1:7" hidden="1">
      <c r="A1200" t="s">
        <v>3791</v>
      </c>
      <c r="B1200">
        <v>653</v>
      </c>
      <c r="C1200">
        <v>97103</v>
      </c>
      <c r="D1200">
        <v>644</v>
      </c>
      <c r="E1200">
        <v>-35133</v>
      </c>
      <c r="F1200">
        <v>0.45</v>
      </c>
      <c r="G1200">
        <v>0.01</v>
      </c>
    </row>
    <row r="1201" spans="1:7" hidden="1">
      <c r="A1201" t="s">
        <v>3791</v>
      </c>
      <c r="B1201">
        <v>653</v>
      </c>
      <c r="C1201">
        <v>99080</v>
      </c>
      <c r="D1201">
        <v>13</v>
      </c>
      <c r="E1201">
        <v>-810</v>
      </c>
      <c r="F1201">
        <v>0.37</v>
      </c>
      <c r="G1201">
        <v>7.0000000000000007E-2</v>
      </c>
    </row>
    <row r="1202" spans="1:7" hidden="1">
      <c r="A1202" t="s">
        <v>3791</v>
      </c>
      <c r="B1202">
        <v>653</v>
      </c>
      <c r="C1202">
        <v>97100</v>
      </c>
      <c r="D1202">
        <v>11</v>
      </c>
      <c r="E1202">
        <v>-860</v>
      </c>
      <c r="F1202">
        <v>0.21</v>
      </c>
      <c r="G1202">
        <v>0.09</v>
      </c>
    </row>
    <row r="1203" spans="1:7" hidden="1">
      <c r="A1203" t="s">
        <v>3791</v>
      </c>
      <c r="B1203">
        <v>654</v>
      </c>
      <c r="C1203">
        <v>97103</v>
      </c>
      <c r="D1203">
        <v>584</v>
      </c>
      <c r="E1203">
        <v>-36473</v>
      </c>
      <c r="F1203">
        <v>0.37</v>
      </c>
      <c r="G1203">
        <v>0.02</v>
      </c>
    </row>
    <row r="1204" spans="1:7">
      <c r="A1204" t="s">
        <v>3792</v>
      </c>
      <c r="B1204">
        <v>123</v>
      </c>
      <c r="C1204">
        <v>97103</v>
      </c>
      <c r="D1204">
        <v>21660</v>
      </c>
      <c r="E1204">
        <v>-198185</v>
      </c>
      <c r="F1204">
        <v>0.9</v>
      </c>
      <c r="G1204">
        <v>0.11</v>
      </c>
    </row>
    <row r="1205" spans="1:7">
      <c r="A1205" t="s">
        <v>3792</v>
      </c>
      <c r="B1205">
        <v>123</v>
      </c>
      <c r="C1205">
        <v>97080</v>
      </c>
      <c r="D1205">
        <v>15530</v>
      </c>
      <c r="E1205">
        <v>-78022</v>
      </c>
      <c r="F1205">
        <v>0.94</v>
      </c>
      <c r="G1205">
        <v>0.11</v>
      </c>
    </row>
    <row r="1206" spans="1:7">
      <c r="A1206" t="s">
        <v>3792</v>
      </c>
      <c r="B1206">
        <v>123</v>
      </c>
      <c r="C1206">
        <v>97100</v>
      </c>
      <c r="D1206">
        <v>13252</v>
      </c>
      <c r="E1206">
        <v>-101753</v>
      </c>
      <c r="F1206">
        <v>0.92</v>
      </c>
      <c r="G1206">
        <v>0.12</v>
      </c>
    </row>
    <row r="1207" spans="1:7">
      <c r="A1207" t="s">
        <v>3792</v>
      </c>
      <c r="B1207">
        <v>123</v>
      </c>
      <c r="C1207">
        <v>99080</v>
      </c>
      <c r="D1207">
        <v>13104</v>
      </c>
      <c r="E1207">
        <v>-56509</v>
      </c>
      <c r="F1207">
        <v>0.95</v>
      </c>
      <c r="G1207">
        <v>0.11</v>
      </c>
    </row>
    <row r="1208" spans="1:7">
      <c r="A1208" t="s">
        <v>3792</v>
      </c>
      <c r="B1208">
        <v>124</v>
      </c>
      <c r="C1208">
        <v>97080</v>
      </c>
      <c r="D1208">
        <v>13103</v>
      </c>
      <c r="E1208">
        <v>-232766</v>
      </c>
      <c r="F1208">
        <v>0.82</v>
      </c>
      <c r="G1208">
        <v>0.08</v>
      </c>
    </row>
    <row r="1209" spans="1:7">
      <c r="A1209" t="s">
        <v>3792</v>
      </c>
      <c r="B1209">
        <v>123</v>
      </c>
      <c r="C1209">
        <v>99100</v>
      </c>
      <c r="D1209">
        <v>12416</v>
      </c>
      <c r="E1209">
        <v>-109035</v>
      </c>
      <c r="F1209">
        <v>0.91</v>
      </c>
      <c r="G1209">
        <v>0.12</v>
      </c>
    </row>
    <row r="1210" spans="1:7">
      <c r="A1210" t="s">
        <v>3792</v>
      </c>
      <c r="B1210">
        <v>124</v>
      </c>
      <c r="C1210">
        <v>99103</v>
      </c>
      <c r="D1210">
        <v>12040</v>
      </c>
      <c r="E1210">
        <v>-276170</v>
      </c>
      <c r="F1210">
        <v>0.77</v>
      </c>
      <c r="G1210">
        <v>0.06</v>
      </c>
    </row>
    <row r="1211" spans="1:7">
      <c r="A1211" t="s">
        <v>3792</v>
      </c>
      <c r="B1211">
        <v>124</v>
      </c>
      <c r="C1211">
        <v>97100</v>
      </c>
      <c r="D1211">
        <v>11673</v>
      </c>
      <c r="E1211">
        <v>-270790</v>
      </c>
      <c r="F1211">
        <v>0.76</v>
      </c>
      <c r="G1211">
        <v>0.09</v>
      </c>
    </row>
    <row r="1212" spans="1:7">
      <c r="A1212" t="s">
        <v>3792</v>
      </c>
      <c r="B1212">
        <v>124</v>
      </c>
      <c r="C1212">
        <v>99080</v>
      </c>
      <c r="D1212">
        <v>11194</v>
      </c>
      <c r="E1212">
        <v>-159505</v>
      </c>
      <c r="F1212">
        <v>0.85</v>
      </c>
      <c r="G1212">
        <v>0.09</v>
      </c>
    </row>
    <row r="1213" spans="1:7">
      <c r="A1213" t="s">
        <v>3792</v>
      </c>
      <c r="B1213">
        <v>124</v>
      </c>
      <c r="C1213">
        <v>99100</v>
      </c>
      <c r="D1213">
        <v>11075</v>
      </c>
      <c r="E1213">
        <v>-204697</v>
      </c>
      <c r="F1213">
        <v>0.81</v>
      </c>
      <c r="G1213">
        <v>0.09</v>
      </c>
    </row>
    <row r="1214" spans="1:7">
      <c r="A1214" t="s">
        <v>3792</v>
      </c>
      <c r="B1214">
        <v>124</v>
      </c>
      <c r="C1214">
        <v>97103</v>
      </c>
      <c r="D1214">
        <v>10938</v>
      </c>
      <c r="E1214">
        <v>-182672</v>
      </c>
      <c r="F1214">
        <v>0.83</v>
      </c>
      <c r="G1214">
        <v>0.09</v>
      </c>
    </row>
    <row r="1215" spans="1:7">
      <c r="A1215" t="s">
        <v>3792</v>
      </c>
      <c r="B1215">
        <v>125</v>
      </c>
      <c r="C1215">
        <v>97080</v>
      </c>
      <c r="D1215">
        <v>9083</v>
      </c>
      <c r="E1215">
        <v>-167476</v>
      </c>
      <c r="F1215">
        <v>0.81</v>
      </c>
      <c r="G1215">
        <v>0.05</v>
      </c>
    </row>
    <row r="1216" spans="1:7">
      <c r="A1216" t="s">
        <v>3792</v>
      </c>
      <c r="B1216">
        <v>132</v>
      </c>
      <c r="C1216">
        <v>97103</v>
      </c>
      <c r="D1216">
        <v>8911</v>
      </c>
      <c r="E1216">
        <v>-69990</v>
      </c>
      <c r="F1216">
        <v>0.92</v>
      </c>
      <c r="G1216">
        <v>0.08</v>
      </c>
    </row>
    <row r="1217" spans="1:7">
      <c r="A1217" t="s">
        <v>3792</v>
      </c>
      <c r="B1217">
        <v>125</v>
      </c>
      <c r="C1217">
        <v>97100</v>
      </c>
      <c r="D1217">
        <v>8043</v>
      </c>
      <c r="E1217">
        <v>-84086</v>
      </c>
      <c r="F1217">
        <v>0.89</v>
      </c>
      <c r="G1217">
        <v>0.08</v>
      </c>
    </row>
    <row r="1218" spans="1:7">
      <c r="A1218" t="s">
        <v>3792</v>
      </c>
      <c r="B1218">
        <v>126</v>
      </c>
      <c r="C1218">
        <v>97080</v>
      </c>
      <c r="D1218">
        <v>7777</v>
      </c>
      <c r="E1218">
        <v>-81222</v>
      </c>
      <c r="F1218">
        <v>0.89</v>
      </c>
      <c r="G1218">
        <v>0.05</v>
      </c>
    </row>
    <row r="1219" spans="1:7">
      <c r="A1219" t="s">
        <v>3792</v>
      </c>
      <c r="B1219">
        <v>123</v>
      </c>
      <c r="C1219">
        <v>99103</v>
      </c>
      <c r="D1219">
        <v>7735</v>
      </c>
      <c r="E1219">
        <v>-129355</v>
      </c>
      <c r="F1219">
        <v>0.83</v>
      </c>
      <c r="G1219">
        <v>0.08</v>
      </c>
    </row>
    <row r="1220" spans="1:7">
      <c r="A1220" t="s">
        <v>3792</v>
      </c>
      <c r="B1220">
        <v>125</v>
      </c>
      <c r="C1220">
        <v>99080</v>
      </c>
      <c r="D1220">
        <v>7578</v>
      </c>
      <c r="E1220">
        <v>-86162</v>
      </c>
      <c r="F1220">
        <v>0.88</v>
      </c>
      <c r="G1220">
        <v>0.06</v>
      </c>
    </row>
    <row r="1221" spans="1:7">
      <c r="A1221" t="s">
        <v>3792</v>
      </c>
      <c r="B1221">
        <v>134</v>
      </c>
      <c r="C1221">
        <v>99103</v>
      </c>
      <c r="D1221">
        <v>7417</v>
      </c>
      <c r="E1221">
        <v>-237361</v>
      </c>
      <c r="F1221">
        <v>0.67</v>
      </c>
      <c r="G1221">
        <v>0.05</v>
      </c>
    </row>
    <row r="1222" spans="1:7">
      <c r="A1222" t="s">
        <v>3792</v>
      </c>
      <c r="B1222">
        <v>125</v>
      </c>
      <c r="C1222">
        <v>99100</v>
      </c>
      <c r="D1222">
        <v>7412</v>
      </c>
      <c r="E1222">
        <v>-110699</v>
      </c>
      <c r="F1222">
        <v>0.85</v>
      </c>
      <c r="G1222">
        <v>7.0000000000000007E-2</v>
      </c>
    </row>
    <row r="1223" spans="1:7">
      <c r="A1223" t="s">
        <v>3792</v>
      </c>
      <c r="B1223">
        <v>134</v>
      </c>
      <c r="C1223">
        <v>97103</v>
      </c>
      <c r="D1223">
        <v>6991</v>
      </c>
      <c r="E1223">
        <v>-117408</v>
      </c>
      <c r="F1223">
        <v>0.83</v>
      </c>
      <c r="G1223">
        <v>0.08</v>
      </c>
    </row>
    <row r="1224" spans="1:7">
      <c r="A1224" t="s">
        <v>3792</v>
      </c>
      <c r="B1224">
        <v>134</v>
      </c>
      <c r="C1224">
        <v>97080</v>
      </c>
      <c r="D1224">
        <v>6866</v>
      </c>
      <c r="E1224">
        <v>-82214</v>
      </c>
      <c r="F1224">
        <v>0.88</v>
      </c>
      <c r="G1224">
        <v>7.0000000000000007E-2</v>
      </c>
    </row>
    <row r="1225" spans="1:7">
      <c r="A1225" t="s">
        <v>3792</v>
      </c>
      <c r="B1225">
        <v>126</v>
      </c>
      <c r="C1225">
        <v>97100</v>
      </c>
      <c r="D1225">
        <v>6681</v>
      </c>
      <c r="E1225">
        <v>-50810</v>
      </c>
      <c r="F1225">
        <v>0.92</v>
      </c>
      <c r="G1225">
        <v>0.06</v>
      </c>
    </row>
    <row r="1226" spans="1:7">
      <c r="A1226" t="s">
        <v>3792</v>
      </c>
      <c r="B1226">
        <v>134</v>
      </c>
      <c r="C1226">
        <v>99080</v>
      </c>
      <c r="D1226">
        <v>6560</v>
      </c>
      <c r="E1226">
        <v>-58870</v>
      </c>
      <c r="F1226">
        <v>0.91</v>
      </c>
      <c r="G1226">
        <v>0.08</v>
      </c>
    </row>
    <row r="1227" spans="1:7">
      <c r="A1227" t="s">
        <v>3792</v>
      </c>
      <c r="B1227">
        <v>134</v>
      </c>
      <c r="C1227">
        <v>99100</v>
      </c>
      <c r="D1227">
        <v>6505</v>
      </c>
      <c r="E1227">
        <v>-76252</v>
      </c>
      <c r="F1227">
        <v>0.88</v>
      </c>
      <c r="G1227">
        <v>0.09</v>
      </c>
    </row>
    <row r="1228" spans="1:7">
      <c r="A1228" t="s">
        <v>3792</v>
      </c>
      <c r="B1228">
        <v>134</v>
      </c>
      <c r="C1228">
        <v>97100</v>
      </c>
      <c r="D1228">
        <v>6398</v>
      </c>
      <c r="E1228">
        <v>-70924</v>
      </c>
      <c r="F1228">
        <v>0.88</v>
      </c>
      <c r="G1228">
        <v>0.09</v>
      </c>
    </row>
    <row r="1229" spans="1:7">
      <c r="A1229" t="s">
        <v>3792</v>
      </c>
      <c r="B1229">
        <v>132</v>
      </c>
      <c r="C1229">
        <v>99103</v>
      </c>
      <c r="D1229">
        <v>6328</v>
      </c>
      <c r="E1229">
        <v>-154979</v>
      </c>
      <c r="F1229">
        <v>0.75</v>
      </c>
      <c r="G1229">
        <v>0.05</v>
      </c>
    </row>
    <row r="1230" spans="1:7">
      <c r="A1230" t="s">
        <v>3792</v>
      </c>
      <c r="B1230">
        <v>126</v>
      </c>
      <c r="C1230">
        <v>99080</v>
      </c>
      <c r="D1230">
        <v>6189</v>
      </c>
      <c r="E1230">
        <v>-15604</v>
      </c>
      <c r="F1230">
        <v>0.97</v>
      </c>
      <c r="G1230">
        <v>0.05</v>
      </c>
    </row>
    <row r="1231" spans="1:7">
      <c r="A1231" t="s">
        <v>3792</v>
      </c>
      <c r="B1231">
        <v>132</v>
      </c>
      <c r="C1231">
        <v>99080</v>
      </c>
      <c r="D1231">
        <v>6148</v>
      </c>
      <c r="E1231">
        <v>-60497</v>
      </c>
      <c r="F1231">
        <v>0.9</v>
      </c>
      <c r="G1231">
        <v>0.08</v>
      </c>
    </row>
    <row r="1232" spans="1:7">
      <c r="A1232" t="s">
        <v>3792</v>
      </c>
      <c r="B1232">
        <v>132</v>
      </c>
      <c r="C1232">
        <v>97080</v>
      </c>
      <c r="D1232">
        <v>6060</v>
      </c>
      <c r="E1232">
        <v>-52858</v>
      </c>
      <c r="F1232">
        <v>0.91</v>
      </c>
      <c r="G1232">
        <v>0.08</v>
      </c>
    </row>
    <row r="1233" spans="1:7">
      <c r="A1233" t="s">
        <v>3792</v>
      </c>
      <c r="B1233">
        <v>125</v>
      </c>
      <c r="C1233">
        <v>99103</v>
      </c>
      <c r="D1233">
        <v>5931</v>
      </c>
      <c r="E1233">
        <v>-149864</v>
      </c>
      <c r="F1233">
        <v>0.74</v>
      </c>
      <c r="G1233">
        <v>0.04</v>
      </c>
    </row>
    <row r="1234" spans="1:7">
      <c r="A1234" t="s">
        <v>3792</v>
      </c>
      <c r="B1234">
        <v>126</v>
      </c>
      <c r="C1234">
        <v>99100</v>
      </c>
      <c r="D1234">
        <v>5870</v>
      </c>
      <c r="E1234">
        <v>-87595</v>
      </c>
      <c r="F1234">
        <v>0.85</v>
      </c>
      <c r="G1234">
        <v>0.05</v>
      </c>
    </row>
    <row r="1235" spans="1:7">
      <c r="A1235" t="s">
        <v>3792</v>
      </c>
      <c r="B1235">
        <v>135</v>
      </c>
      <c r="C1235">
        <v>99103</v>
      </c>
      <c r="D1235">
        <v>5855</v>
      </c>
      <c r="E1235">
        <v>-179392</v>
      </c>
      <c r="F1235">
        <v>0.69</v>
      </c>
      <c r="G1235">
        <v>0.04</v>
      </c>
    </row>
    <row r="1236" spans="1:7">
      <c r="A1236" t="s">
        <v>3792</v>
      </c>
      <c r="B1236">
        <v>132</v>
      </c>
      <c r="C1236">
        <v>99100</v>
      </c>
      <c r="D1236">
        <v>5724</v>
      </c>
      <c r="E1236">
        <v>-15496</v>
      </c>
      <c r="F1236">
        <v>0.97</v>
      </c>
      <c r="G1236">
        <v>0.09</v>
      </c>
    </row>
    <row r="1237" spans="1:7">
      <c r="A1237" t="s">
        <v>3792</v>
      </c>
      <c r="B1237">
        <v>126</v>
      </c>
      <c r="C1237">
        <v>99103</v>
      </c>
      <c r="D1237">
        <v>5693</v>
      </c>
      <c r="E1237">
        <v>-148008</v>
      </c>
      <c r="F1237">
        <v>0.74</v>
      </c>
      <c r="G1237">
        <v>0.03</v>
      </c>
    </row>
    <row r="1238" spans="1:7">
      <c r="A1238" t="s">
        <v>3792</v>
      </c>
      <c r="B1238">
        <v>125</v>
      </c>
      <c r="C1238">
        <v>97103</v>
      </c>
      <c r="D1238">
        <v>5455</v>
      </c>
      <c r="E1238">
        <v>-55288</v>
      </c>
      <c r="F1238">
        <v>0.89</v>
      </c>
      <c r="G1238">
        <v>7.0000000000000007E-2</v>
      </c>
    </row>
    <row r="1239" spans="1:7">
      <c r="A1239" t="s">
        <v>3792</v>
      </c>
      <c r="B1239">
        <v>142</v>
      </c>
      <c r="C1239">
        <v>97103</v>
      </c>
      <c r="D1239">
        <v>5429</v>
      </c>
      <c r="E1239">
        <v>-93561</v>
      </c>
      <c r="F1239">
        <v>0.82</v>
      </c>
      <c r="G1239">
        <v>7.0000000000000007E-2</v>
      </c>
    </row>
    <row r="1240" spans="1:7">
      <c r="A1240" t="s">
        <v>3792</v>
      </c>
      <c r="B1240">
        <v>135</v>
      </c>
      <c r="C1240">
        <v>97080</v>
      </c>
      <c r="D1240">
        <v>4991</v>
      </c>
      <c r="E1240">
        <v>-96623</v>
      </c>
      <c r="F1240">
        <v>0.8</v>
      </c>
      <c r="G1240">
        <v>0.06</v>
      </c>
    </row>
    <row r="1241" spans="1:7">
      <c r="A1241" t="s">
        <v>3792</v>
      </c>
      <c r="B1241">
        <v>132</v>
      </c>
      <c r="C1241">
        <v>97100</v>
      </c>
      <c r="D1241">
        <v>4943</v>
      </c>
      <c r="E1241">
        <v>-33447</v>
      </c>
      <c r="F1241">
        <v>0.93</v>
      </c>
      <c r="G1241">
        <v>0.09</v>
      </c>
    </row>
    <row r="1242" spans="1:7">
      <c r="A1242" t="s">
        <v>3792</v>
      </c>
      <c r="B1242">
        <v>135</v>
      </c>
      <c r="C1242">
        <v>99080</v>
      </c>
      <c r="D1242">
        <v>4922</v>
      </c>
      <c r="E1242">
        <v>-84500</v>
      </c>
      <c r="F1242">
        <v>0.82</v>
      </c>
      <c r="G1242">
        <v>0.06</v>
      </c>
    </row>
    <row r="1243" spans="1:7">
      <c r="A1243" t="s">
        <v>3792</v>
      </c>
      <c r="B1243">
        <v>146</v>
      </c>
      <c r="C1243">
        <v>99103</v>
      </c>
      <c r="D1243">
        <v>4894</v>
      </c>
      <c r="E1243">
        <v>-32828</v>
      </c>
      <c r="F1243">
        <v>0.93</v>
      </c>
      <c r="G1243">
        <v>0.02</v>
      </c>
    </row>
    <row r="1244" spans="1:7">
      <c r="A1244" t="s">
        <v>3792</v>
      </c>
      <c r="B1244">
        <v>135</v>
      </c>
      <c r="C1244">
        <v>97100</v>
      </c>
      <c r="D1244">
        <v>4888</v>
      </c>
      <c r="E1244">
        <v>-123954</v>
      </c>
      <c r="F1244">
        <v>0.74</v>
      </c>
      <c r="G1244">
        <v>7.0000000000000007E-2</v>
      </c>
    </row>
    <row r="1245" spans="1:7">
      <c r="A1245" t="s">
        <v>3792</v>
      </c>
      <c r="B1245">
        <v>135</v>
      </c>
      <c r="C1245">
        <v>99100</v>
      </c>
      <c r="D1245">
        <v>4789</v>
      </c>
      <c r="E1245">
        <v>-130818</v>
      </c>
      <c r="F1245">
        <v>0.72</v>
      </c>
      <c r="G1245">
        <v>0.06</v>
      </c>
    </row>
    <row r="1246" spans="1:7">
      <c r="A1246" t="s">
        <v>3792</v>
      </c>
      <c r="B1246">
        <v>142</v>
      </c>
      <c r="C1246">
        <v>99103</v>
      </c>
      <c r="D1246">
        <v>4634</v>
      </c>
      <c r="E1246">
        <v>-119336</v>
      </c>
      <c r="F1246">
        <v>0.74</v>
      </c>
      <c r="G1246">
        <v>0.04</v>
      </c>
    </row>
    <row r="1247" spans="1:7">
      <c r="A1247" t="s">
        <v>3792</v>
      </c>
      <c r="B1247">
        <v>143</v>
      </c>
      <c r="C1247">
        <v>97103</v>
      </c>
      <c r="D1247">
        <v>4296</v>
      </c>
      <c r="E1247">
        <v>-63330</v>
      </c>
      <c r="F1247">
        <v>0.85</v>
      </c>
      <c r="G1247">
        <v>0.06</v>
      </c>
    </row>
    <row r="1248" spans="1:7">
      <c r="A1248" t="s">
        <v>3792</v>
      </c>
      <c r="B1248">
        <v>142</v>
      </c>
      <c r="C1248">
        <v>99080</v>
      </c>
      <c r="D1248">
        <v>4078</v>
      </c>
      <c r="E1248">
        <v>-49689</v>
      </c>
      <c r="F1248">
        <v>0.87</v>
      </c>
      <c r="G1248">
        <v>7.0000000000000007E-2</v>
      </c>
    </row>
    <row r="1249" spans="1:7">
      <c r="A1249" t="s">
        <v>3792</v>
      </c>
      <c r="B1249">
        <v>136</v>
      </c>
      <c r="C1249">
        <v>97100</v>
      </c>
      <c r="D1249">
        <v>4045</v>
      </c>
      <c r="E1249">
        <v>-87256</v>
      </c>
      <c r="F1249">
        <v>0.78</v>
      </c>
      <c r="G1249">
        <v>0.06</v>
      </c>
    </row>
    <row r="1250" spans="1:7">
      <c r="A1250" t="s">
        <v>3792</v>
      </c>
      <c r="B1250">
        <v>136</v>
      </c>
      <c r="C1250">
        <v>97080</v>
      </c>
      <c r="D1250">
        <v>4044</v>
      </c>
      <c r="E1250">
        <v>-58801</v>
      </c>
      <c r="F1250">
        <v>0.85</v>
      </c>
      <c r="G1250">
        <v>0.05</v>
      </c>
    </row>
    <row r="1251" spans="1:7">
      <c r="A1251" t="s">
        <v>3792</v>
      </c>
      <c r="B1251">
        <v>136</v>
      </c>
      <c r="C1251">
        <v>99080</v>
      </c>
      <c r="D1251">
        <v>4009</v>
      </c>
      <c r="E1251">
        <v>-94792</v>
      </c>
      <c r="F1251">
        <v>0.76</v>
      </c>
      <c r="G1251">
        <v>0.04</v>
      </c>
    </row>
    <row r="1252" spans="1:7">
      <c r="A1252" t="s">
        <v>3792</v>
      </c>
      <c r="B1252">
        <v>135</v>
      </c>
      <c r="C1252">
        <v>97103</v>
      </c>
      <c r="D1252">
        <v>4003</v>
      </c>
      <c r="E1252">
        <v>-108240</v>
      </c>
      <c r="F1252">
        <v>0.72</v>
      </c>
      <c r="G1252">
        <v>0.06</v>
      </c>
    </row>
    <row r="1253" spans="1:7">
      <c r="A1253" t="s">
        <v>3792</v>
      </c>
      <c r="B1253">
        <v>145</v>
      </c>
      <c r="C1253">
        <v>99103</v>
      </c>
      <c r="D1253">
        <v>3972</v>
      </c>
      <c r="E1253">
        <v>-157230</v>
      </c>
      <c r="F1253">
        <v>0.6</v>
      </c>
      <c r="G1253">
        <v>0.01</v>
      </c>
    </row>
    <row r="1254" spans="1:7">
      <c r="A1254" t="s">
        <v>3792</v>
      </c>
      <c r="B1254">
        <v>136</v>
      </c>
      <c r="C1254">
        <v>99100</v>
      </c>
      <c r="D1254">
        <v>3866</v>
      </c>
      <c r="E1254">
        <v>-60025</v>
      </c>
      <c r="F1254">
        <v>0.84</v>
      </c>
      <c r="G1254">
        <v>0.06</v>
      </c>
    </row>
    <row r="1255" spans="1:7">
      <c r="A1255" t="s">
        <v>3792</v>
      </c>
      <c r="B1255">
        <v>142</v>
      </c>
      <c r="C1255">
        <v>99100</v>
      </c>
      <c r="D1255">
        <v>3789</v>
      </c>
      <c r="E1255">
        <v>-64216</v>
      </c>
      <c r="F1255">
        <v>0.83</v>
      </c>
      <c r="G1255">
        <v>7.0000000000000007E-2</v>
      </c>
    </row>
    <row r="1256" spans="1:7">
      <c r="A1256" t="s">
        <v>3792</v>
      </c>
      <c r="B1256">
        <v>143</v>
      </c>
      <c r="C1256">
        <v>99080</v>
      </c>
      <c r="D1256">
        <v>3708</v>
      </c>
      <c r="E1256">
        <v>-66159</v>
      </c>
      <c r="F1256">
        <v>0.82</v>
      </c>
      <c r="G1256">
        <v>0.05</v>
      </c>
    </row>
    <row r="1257" spans="1:7">
      <c r="A1257" t="s">
        <v>3792</v>
      </c>
      <c r="B1257">
        <v>142</v>
      </c>
      <c r="C1257">
        <v>97080</v>
      </c>
      <c r="D1257">
        <v>3673</v>
      </c>
      <c r="E1257">
        <v>-33818</v>
      </c>
      <c r="F1257">
        <v>0.9</v>
      </c>
      <c r="G1257">
        <v>7.0000000000000007E-2</v>
      </c>
    </row>
    <row r="1258" spans="1:7">
      <c r="A1258" t="s">
        <v>3792</v>
      </c>
      <c r="B1258">
        <v>143</v>
      </c>
      <c r="C1258">
        <v>99100</v>
      </c>
      <c r="D1258">
        <v>3534</v>
      </c>
      <c r="E1258">
        <v>-27550</v>
      </c>
      <c r="F1258">
        <v>0.92</v>
      </c>
      <c r="G1258">
        <v>0.06</v>
      </c>
    </row>
    <row r="1259" spans="1:7">
      <c r="A1259" t="s">
        <v>3792</v>
      </c>
      <c r="B1259">
        <v>143</v>
      </c>
      <c r="C1259">
        <v>97080</v>
      </c>
      <c r="D1259">
        <v>3346</v>
      </c>
      <c r="E1259">
        <v>-43324</v>
      </c>
      <c r="F1259">
        <v>0.87</v>
      </c>
      <c r="G1259">
        <v>0.06</v>
      </c>
    </row>
    <row r="1260" spans="1:7">
      <c r="A1260" t="s">
        <v>3792</v>
      </c>
      <c r="B1260">
        <v>143</v>
      </c>
      <c r="C1260">
        <v>99103</v>
      </c>
      <c r="D1260">
        <v>3310</v>
      </c>
      <c r="E1260">
        <v>-145146</v>
      </c>
      <c r="F1260">
        <v>0.56000000000000005</v>
      </c>
      <c r="G1260">
        <v>0.03</v>
      </c>
    </row>
    <row r="1261" spans="1:7">
      <c r="A1261" t="s">
        <v>3792</v>
      </c>
      <c r="B1261">
        <v>142</v>
      </c>
      <c r="C1261">
        <v>97100</v>
      </c>
      <c r="D1261">
        <v>3241</v>
      </c>
      <c r="E1261">
        <v>-32820</v>
      </c>
      <c r="F1261">
        <v>0.89</v>
      </c>
      <c r="G1261">
        <v>0.08</v>
      </c>
    </row>
    <row r="1262" spans="1:7">
      <c r="A1262" t="s">
        <v>3792</v>
      </c>
      <c r="B1262">
        <v>143</v>
      </c>
      <c r="C1262">
        <v>97100</v>
      </c>
      <c r="D1262">
        <v>3228</v>
      </c>
      <c r="E1262">
        <v>-69600</v>
      </c>
      <c r="F1262">
        <v>0.78</v>
      </c>
      <c r="G1262">
        <v>0.06</v>
      </c>
    </row>
    <row r="1263" spans="1:7">
      <c r="A1263" t="s">
        <v>3792</v>
      </c>
      <c r="B1263">
        <v>126</v>
      </c>
      <c r="C1263">
        <v>97103</v>
      </c>
      <c r="D1263">
        <v>3221</v>
      </c>
      <c r="E1263">
        <v>-30535</v>
      </c>
      <c r="F1263">
        <v>0.9</v>
      </c>
      <c r="G1263">
        <v>0.06</v>
      </c>
    </row>
    <row r="1264" spans="1:7">
      <c r="A1264" t="s">
        <v>3792</v>
      </c>
      <c r="B1264">
        <v>145</v>
      </c>
      <c r="C1264">
        <v>99080</v>
      </c>
      <c r="D1264">
        <v>2930</v>
      </c>
      <c r="E1264">
        <v>-91065</v>
      </c>
      <c r="F1264">
        <v>0.68</v>
      </c>
      <c r="G1264">
        <v>0.04</v>
      </c>
    </row>
    <row r="1265" spans="1:7">
      <c r="A1265" t="s">
        <v>3792</v>
      </c>
      <c r="B1265">
        <v>145</v>
      </c>
      <c r="C1265">
        <v>97100</v>
      </c>
      <c r="D1265">
        <v>2809</v>
      </c>
      <c r="E1265">
        <v>-55153</v>
      </c>
      <c r="F1265">
        <v>0.8</v>
      </c>
      <c r="G1265">
        <v>0.05</v>
      </c>
    </row>
    <row r="1266" spans="1:7">
      <c r="A1266" t="s">
        <v>3792</v>
      </c>
      <c r="B1266">
        <v>145</v>
      </c>
      <c r="C1266">
        <v>97080</v>
      </c>
      <c r="D1266">
        <v>2787</v>
      </c>
      <c r="E1266">
        <v>-51728</v>
      </c>
      <c r="F1266">
        <v>0.81</v>
      </c>
      <c r="G1266">
        <v>0.04</v>
      </c>
    </row>
    <row r="1267" spans="1:7">
      <c r="A1267" t="s">
        <v>3792</v>
      </c>
      <c r="B1267">
        <v>145</v>
      </c>
      <c r="C1267">
        <v>99100</v>
      </c>
      <c r="D1267">
        <v>2719</v>
      </c>
      <c r="E1267">
        <v>-55326</v>
      </c>
      <c r="F1267">
        <v>0.79</v>
      </c>
      <c r="G1267">
        <v>0.05</v>
      </c>
    </row>
    <row r="1268" spans="1:7">
      <c r="A1268" t="s">
        <v>3792</v>
      </c>
      <c r="B1268">
        <v>136</v>
      </c>
      <c r="C1268">
        <v>97103</v>
      </c>
      <c r="D1268">
        <v>2686</v>
      </c>
      <c r="E1268">
        <v>-62364</v>
      </c>
      <c r="F1268">
        <v>0.76</v>
      </c>
      <c r="G1268">
        <v>0.04</v>
      </c>
    </row>
    <row r="1269" spans="1:7">
      <c r="A1269" t="s">
        <v>3792</v>
      </c>
      <c r="B1269">
        <v>153</v>
      </c>
      <c r="C1269">
        <v>99103</v>
      </c>
      <c r="D1269">
        <v>2653</v>
      </c>
      <c r="E1269">
        <v>-24237</v>
      </c>
      <c r="F1269">
        <v>0.9</v>
      </c>
      <c r="G1269">
        <v>0.01</v>
      </c>
    </row>
    <row r="1270" spans="1:7">
      <c r="A1270" t="s">
        <v>3792</v>
      </c>
      <c r="B1270">
        <v>214</v>
      </c>
      <c r="C1270">
        <v>99103</v>
      </c>
      <c r="D1270">
        <v>2594</v>
      </c>
      <c r="E1270">
        <v>-145875</v>
      </c>
      <c r="F1270">
        <v>0.43</v>
      </c>
      <c r="G1270">
        <v>0.01</v>
      </c>
    </row>
    <row r="1271" spans="1:7">
      <c r="A1271" t="s">
        <v>3792</v>
      </c>
      <c r="B1271">
        <v>213</v>
      </c>
      <c r="C1271">
        <v>97103</v>
      </c>
      <c r="D1271">
        <v>2544</v>
      </c>
      <c r="E1271">
        <v>-34563</v>
      </c>
      <c r="F1271">
        <v>0.86</v>
      </c>
      <c r="G1271">
        <v>0.05</v>
      </c>
    </row>
    <row r="1272" spans="1:7">
      <c r="A1272" t="s">
        <v>3792</v>
      </c>
      <c r="B1272">
        <v>146</v>
      </c>
      <c r="C1272">
        <v>99080</v>
      </c>
      <c r="D1272">
        <v>2531</v>
      </c>
      <c r="E1272">
        <v>-16511</v>
      </c>
      <c r="F1272">
        <v>0.93</v>
      </c>
      <c r="G1272">
        <v>0.04</v>
      </c>
    </row>
    <row r="1273" spans="1:7">
      <c r="A1273" t="s">
        <v>3792</v>
      </c>
      <c r="B1273">
        <v>146</v>
      </c>
      <c r="C1273">
        <v>97100</v>
      </c>
      <c r="D1273">
        <v>2510</v>
      </c>
      <c r="E1273">
        <v>-70225</v>
      </c>
      <c r="F1273">
        <v>0.72</v>
      </c>
      <c r="G1273">
        <v>0.05</v>
      </c>
    </row>
    <row r="1274" spans="1:7">
      <c r="A1274" t="s">
        <v>3792</v>
      </c>
      <c r="B1274">
        <v>146</v>
      </c>
      <c r="C1274">
        <v>99100</v>
      </c>
      <c r="D1274">
        <v>2509</v>
      </c>
      <c r="E1274">
        <v>-56017</v>
      </c>
      <c r="F1274">
        <v>0.77</v>
      </c>
      <c r="G1274">
        <v>0.05</v>
      </c>
    </row>
    <row r="1275" spans="1:7">
      <c r="A1275" t="s">
        <v>3792</v>
      </c>
      <c r="B1275">
        <v>146</v>
      </c>
      <c r="C1275">
        <v>97080</v>
      </c>
      <c r="D1275">
        <v>2446</v>
      </c>
      <c r="E1275">
        <v>31354</v>
      </c>
      <c r="F1275">
        <v>1.1200000000000001</v>
      </c>
      <c r="G1275">
        <v>0.05</v>
      </c>
    </row>
    <row r="1276" spans="1:7">
      <c r="A1276" t="s">
        <v>3792</v>
      </c>
      <c r="B1276">
        <v>154</v>
      </c>
      <c r="C1276">
        <v>99103</v>
      </c>
      <c r="D1276">
        <v>2434</v>
      </c>
      <c r="E1276">
        <v>-65102</v>
      </c>
      <c r="F1276">
        <v>0.73</v>
      </c>
      <c r="G1276">
        <v>0.01</v>
      </c>
    </row>
    <row r="1277" spans="1:7">
      <c r="A1277" t="s">
        <v>3792</v>
      </c>
      <c r="B1277">
        <v>136</v>
      </c>
      <c r="C1277">
        <v>99103</v>
      </c>
      <c r="D1277">
        <v>2419</v>
      </c>
      <c r="E1277">
        <v>-62498</v>
      </c>
      <c r="F1277">
        <v>0.74</v>
      </c>
      <c r="G1277">
        <v>0.02</v>
      </c>
    </row>
    <row r="1278" spans="1:7">
      <c r="A1278" t="s">
        <v>3792</v>
      </c>
      <c r="B1278">
        <v>162</v>
      </c>
      <c r="C1278">
        <v>99103</v>
      </c>
      <c r="D1278">
        <v>2398</v>
      </c>
      <c r="E1278">
        <v>-38546</v>
      </c>
      <c r="F1278">
        <v>0.83</v>
      </c>
      <c r="G1278">
        <v>0.01</v>
      </c>
    </row>
    <row r="1279" spans="1:7">
      <c r="A1279" t="s">
        <v>3792</v>
      </c>
      <c r="B1279">
        <v>216</v>
      </c>
      <c r="C1279">
        <v>99103</v>
      </c>
      <c r="D1279">
        <v>2330</v>
      </c>
      <c r="E1279">
        <v>-73343</v>
      </c>
      <c r="F1279">
        <v>0.68</v>
      </c>
      <c r="G1279">
        <v>0.01</v>
      </c>
    </row>
    <row r="1280" spans="1:7">
      <c r="A1280" t="s">
        <v>3792</v>
      </c>
      <c r="B1280">
        <v>152</v>
      </c>
      <c r="C1280">
        <v>97103</v>
      </c>
      <c r="D1280">
        <v>2226</v>
      </c>
      <c r="E1280">
        <v>-23601</v>
      </c>
      <c r="F1280">
        <v>0.89</v>
      </c>
      <c r="G1280">
        <v>0.04</v>
      </c>
    </row>
    <row r="1281" spans="1:7">
      <c r="A1281" t="s">
        <v>3792</v>
      </c>
      <c r="B1281">
        <v>213</v>
      </c>
      <c r="C1281">
        <v>99103</v>
      </c>
      <c r="D1281">
        <v>2206</v>
      </c>
      <c r="E1281">
        <v>-27856</v>
      </c>
      <c r="F1281">
        <v>0.87</v>
      </c>
      <c r="G1281">
        <v>0.02</v>
      </c>
    </row>
    <row r="1282" spans="1:7">
      <c r="A1282" t="s">
        <v>3792</v>
      </c>
      <c r="B1282">
        <v>145</v>
      </c>
      <c r="C1282">
        <v>97103</v>
      </c>
      <c r="D1282">
        <v>2162</v>
      </c>
      <c r="E1282">
        <v>-43004</v>
      </c>
      <c r="F1282">
        <v>0.8</v>
      </c>
      <c r="G1282">
        <v>0.04</v>
      </c>
    </row>
    <row r="1283" spans="1:7">
      <c r="A1283" t="s">
        <v>3792</v>
      </c>
      <c r="B1283">
        <v>214</v>
      </c>
      <c r="C1283">
        <v>97103</v>
      </c>
      <c r="D1283">
        <v>2087</v>
      </c>
      <c r="E1283">
        <v>4660</v>
      </c>
      <c r="F1283">
        <v>1.02</v>
      </c>
      <c r="G1283">
        <v>0.05</v>
      </c>
    </row>
    <row r="1284" spans="1:7">
      <c r="A1284" t="s">
        <v>3792</v>
      </c>
      <c r="B1284">
        <v>215</v>
      </c>
      <c r="C1284">
        <v>99103</v>
      </c>
      <c r="D1284">
        <v>2061</v>
      </c>
      <c r="E1284">
        <v>-46647</v>
      </c>
      <c r="F1284">
        <v>0.77</v>
      </c>
      <c r="G1284">
        <v>0.01</v>
      </c>
    </row>
    <row r="1285" spans="1:7">
      <c r="A1285" t="s">
        <v>3792</v>
      </c>
      <c r="B1285">
        <v>216</v>
      </c>
      <c r="C1285">
        <v>97103</v>
      </c>
      <c r="D1285">
        <v>1780</v>
      </c>
      <c r="E1285">
        <v>-9586</v>
      </c>
      <c r="F1285">
        <v>0.94</v>
      </c>
      <c r="G1285">
        <v>0.02</v>
      </c>
    </row>
    <row r="1286" spans="1:7">
      <c r="A1286" t="s">
        <v>3792</v>
      </c>
      <c r="B1286">
        <v>153</v>
      </c>
      <c r="C1286">
        <v>97103</v>
      </c>
      <c r="D1286">
        <v>1778</v>
      </c>
      <c r="E1286">
        <v>-42616</v>
      </c>
      <c r="F1286">
        <v>0.76</v>
      </c>
      <c r="G1286">
        <v>0.04</v>
      </c>
    </row>
    <row r="1287" spans="1:7">
      <c r="A1287" t="s">
        <v>3792</v>
      </c>
      <c r="B1287">
        <v>154</v>
      </c>
      <c r="C1287">
        <v>97103</v>
      </c>
      <c r="D1287">
        <v>1772</v>
      </c>
      <c r="E1287">
        <v>4513</v>
      </c>
      <c r="F1287">
        <v>1.02</v>
      </c>
      <c r="G1287">
        <v>0.02</v>
      </c>
    </row>
    <row r="1288" spans="1:7">
      <c r="A1288" t="s">
        <v>3792</v>
      </c>
      <c r="B1288">
        <v>146</v>
      </c>
      <c r="C1288">
        <v>97103</v>
      </c>
      <c r="D1288">
        <v>1742</v>
      </c>
      <c r="E1288">
        <v>-19543</v>
      </c>
      <c r="F1288">
        <v>0.88</v>
      </c>
      <c r="G1288">
        <v>0.04</v>
      </c>
    </row>
    <row r="1289" spans="1:7">
      <c r="A1289" t="s">
        <v>3792</v>
      </c>
      <c r="B1289">
        <v>163</v>
      </c>
      <c r="C1289">
        <v>99103</v>
      </c>
      <c r="D1289">
        <v>1733</v>
      </c>
      <c r="E1289">
        <v>-80558</v>
      </c>
      <c r="F1289">
        <v>0.53</v>
      </c>
      <c r="G1289">
        <v>0.01</v>
      </c>
    </row>
    <row r="1290" spans="1:7">
      <c r="A1290" t="s">
        <v>3792</v>
      </c>
      <c r="B1290">
        <v>312</v>
      </c>
      <c r="C1290">
        <v>99103</v>
      </c>
      <c r="D1290">
        <v>1706</v>
      </c>
      <c r="E1290">
        <v>-8929</v>
      </c>
      <c r="F1290">
        <v>0.94</v>
      </c>
      <c r="G1290">
        <v>0.01</v>
      </c>
    </row>
    <row r="1291" spans="1:7">
      <c r="A1291" t="s">
        <v>3792</v>
      </c>
      <c r="B1291">
        <v>314</v>
      </c>
      <c r="C1291">
        <v>99103</v>
      </c>
      <c r="D1291">
        <v>1692</v>
      </c>
      <c r="E1291">
        <v>-22099</v>
      </c>
      <c r="F1291">
        <v>0.86</v>
      </c>
      <c r="G1291">
        <v>0.01</v>
      </c>
    </row>
    <row r="1292" spans="1:7">
      <c r="A1292" t="s">
        <v>3792</v>
      </c>
      <c r="B1292">
        <v>415</v>
      </c>
      <c r="C1292">
        <v>99103</v>
      </c>
      <c r="D1292">
        <v>1676</v>
      </c>
      <c r="E1292">
        <v>-109626</v>
      </c>
      <c r="F1292">
        <v>0.34</v>
      </c>
      <c r="G1292">
        <v>0.01</v>
      </c>
    </row>
    <row r="1293" spans="1:7">
      <c r="A1293" t="s">
        <v>3792</v>
      </c>
      <c r="B1293">
        <v>152</v>
      </c>
      <c r="C1293">
        <v>99080</v>
      </c>
      <c r="D1293">
        <v>1653</v>
      </c>
      <c r="E1293">
        <v>-35558</v>
      </c>
      <c r="F1293">
        <v>0.78</v>
      </c>
      <c r="G1293">
        <v>0.05</v>
      </c>
    </row>
    <row r="1294" spans="1:7">
      <c r="A1294" t="s">
        <v>3792</v>
      </c>
      <c r="B1294">
        <v>164</v>
      </c>
      <c r="C1294">
        <v>97103</v>
      </c>
      <c r="D1294">
        <v>1631</v>
      </c>
      <c r="E1294">
        <v>38387</v>
      </c>
      <c r="F1294">
        <v>1.23</v>
      </c>
      <c r="G1294">
        <v>0.02</v>
      </c>
    </row>
    <row r="1295" spans="1:7">
      <c r="A1295" t="s">
        <v>3792</v>
      </c>
      <c r="B1295">
        <v>153</v>
      </c>
      <c r="C1295">
        <v>99080</v>
      </c>
      <c r="D1295">
        <v>1630</v>
      </c>
      <c r="E1295">
        <v>-35623</v>
      </c>
      <c r="F1295">
        <v>0.78</v>
      </c>
      <c r="G1295">
        <v>0.03</v>
      </c>
    </row>
    <row r="1296" spans="1:7">
      <c r="A1296" t="s">
        <v>3792</v>
      </c>
      <c r="B1296">
        <v>152</v>
      </c>
      <c r="C1296">
        <v>99103</v>
      </c>
      <c r="D1296">
        <v>1561</v>
      </c>
      <c r="E1296">
        <v>-51646</v>
      </c>
      <c r="F1296">
        <v>0.66</v>
      </c>
      <c r="G1296">
        <v>0.02</v>
      </c>
    </row>
    <row r="1297" spans="1:7">
      <c r="A1297" t="s">
        <v>3792</v>
      </c>
      <c r="B1297">
        <v>312</v>
      </c>
      <c r="C1297">
        <v>97103</v>
      </c>
      <c r="D1297">
        <v>1539</v>
      </c>
      <c r="E1297">
        <v>1555</v>
      </c>
      <c r="F1297">
        <v>1.01</v>
      </c>
      <c r="G1297">
        <v>0.02</v>
      </c>
    </row>
    <row r="1298" spans="1:7">
      <c r="A1298" t="s">
        <v>3792</v>
      </c>
      <c r="B1298">
        <v>314</v>
      </c>
      <c r="C1298">
        <v>97103</v>
      </c>
      <c r="D1298">
        <v>1531</v>
      </c>
      <c r="E1298">
        <v>-60411</v>
      </c>
      <c r="F1298">
        <v>0.6</v>
      </c>
      <c r="G1298">
        <v>0.03</v>
      </c>
    </row>
    <row r="1299" spans="1:7">
      <c r="A1299" t="s">
        <v>3792</v>
      </c>
      <c r="B1299">
        <v>153</v>
      </c>
      <c r="C1299">
        <v>99100</v>
      </c>
      <c r="D1299">
        <v>1526</v>
      </c>
      <c r="E1299">
        <v>11613</v>
      </c>
      <c r="F1299">
        <v>1.07</v>
      </c>
      <c r="G1299">
        <v>0.04</v>
      </c>
    </row>
    <row r="1300" spans="1:7">
      <c r="A1300" t="s">
        <v>3792</v>
      </c>
      <c r="B1300">
        <v>152</v>
      </c>
      <c r="C1300">
        <v>99100</v>
      </c>
      <c r="D1300">
        <v>1516</v>
      </c>
      <c r="E1300">
        <v>-25490</v>
      </c>
      <c r="F1300">
        <v>0.83</v>
      </c>
      <c r="G1300">
        <v>0.05</v>
      </c>
    </row>
    <row r="1301" spans="1:7">
      <c r="A1301" t="s">
        <v>3792</v>
      </c>
      <c r="B1301">
        <v>231</v>
      </c>
      <c r="C1301">
        <v>99103</v>
      </c>
      <c r="D1301">
        <v>1507</v>
      </c>
      <c r="E1301">
        <v>-28398</v>
      </c>
      <c r="F1301">
        <v>0.81</v>
      </c>
      <c r="G1301">
        <v>0</v>
      </c>
    </row>
    <row r="1302" spans="1:7">
      <c r="A1302" t="s">
        <v>3792</v>
      </c>
      <c r="B1302">
        <v>316</v>
      </c>
      <c r="C1302">
        <v>99103</v>
      </c>
      <c r="D1302">
        <v>1504</v>
      </c>
      <c r="E1302">
        <v>-53608</v>
      </c>
      <c r="F1302">
        <v>0.64</v>
      </c>
      <c r="G1302">
        <v>0.01</v>
      </c>
    </row>
    <row r="1303" spans="1:7">
      <c r="A1303" t="s">
        <v>3792</v>
      </c>
      <c r="B1303">
        <v>156</v>
      </c>
      <c r="C1303">
        <v>99103</v>
      </c>
      <c r="D1303">
        <v>1435</v>
      </c>
      <c r="E1303">
        <v>-61090</v>
      </c>
      <c r="F1303">
        <v>0.56999999999999995</v>
      </c>
      <c r="G1303">
        <v>0.01</v>
      </c>
    </row>
    <row r="1304" spans="1:7">
      <c r="A1304" t="s">
        <v>3792</v>
      </c>
      <c r="B1304">
        <v>162</v>
      </c>
      <c r="C1304">
        <v>97103</v>
      </c>
      <c r="D1304">
        <v>1412</v>
      </c>
      <c r="E1304">
        <v>-54548</v>
      </c>
      <c r="F1304">
        <v>0.61</v>
      </c>
      <c r="G1304">
        <v>0.03</v>
      </c>
    </row>
    <row r="1305" spans="1:7">
      <c r="A1305" t="s">
        <v>3792</v>
      </c>
      <c r="B1305">
        <v>416</v>
      </c>
      <c r="C1305">
        <v>99103</v>
      </c>
      <c r="D1305">
        <v>1369</v>
      </c>
      <c r="E1305">
        <v>-51826</v>
      </c>
      <c r="F1305">
        <v>0.62</v>
      </c>
      <c r="G1305">
        <v>0</v>
      </c>
    </row>
    <row r="1306" spans="1:7">
      <c r="A1306" t="s">
        <v>3792</v>
      </c>
      <c r="B1306">
        <v>241</v>
      </c>
      <c r="C1306">
        <v>97103</v>
      </c>
      <c r="D1306">
        <v>1342</v>
      </c>
      <c r="E1306">
        <v>-38266</v>
      </c>
      <c r="F1306">
        <v>0.71</v>
      </c>
      <c r="G1306">
        <v>0.01</v>
      </c>
    </row>
    <row r="1307" spans="1:7">
      <c r="A1307" t="s">
        <v>3792</v>
      </c>
      <c r="B1307">
        <v>156</v>
      </c>
      <c r="C1307">
        <v>99080</v>
      </c>
      <c r="D1307">
        <v>1305</v>
      </c>
      <c r="E1307">
        <v>-41609</v>
      </c>
      <c r="F1307">
        <v>0.68</v>
      </c>
      <c r="G1307">
        <v>0.03</v>
      </c>
    </row>
    <row r="1308" spans="1:7">
      <c r="A1308" t="s">
        <v>3792</v>
      </c>
      <c r="B1308">
        <v>321</v>
      </c>
      <c r="C1308">
        <v>99103</v>
      </c>
      <c r="D1308">
        <v>1298</v>
      </c>
      <c r="E1308">
        <v>-60246</v>
      </c>
      <c r="F1308">
        <v>0.53</v>
      </c>
      <c r="G1308">
        <v>0.01</v>
      </c>
    </row>
    <row r="1309" spans="1:7">
      <c r="A1309" t="s">
        <v>3792</v>
      </c>
      <c r="B1309">
        <v>153</v>
      </c>
      <c r="C1309">
        <v>97080</v>
      </c>
      <c r="D1309">
        <v>1292</v>
      </c>
      <c r="E1309">
        <v>-29018</v>
      </c>
      <c r="F1309">
        <v>0.77</v>
      </c>
      <c r="G1309">
        <v>0.03</v>
      </c>
    </row>
    <row r="1310" spans="1:7">
      <c r="A1310" t="s">
        <v>3792</v>
      </c>
      <c r="B1310">
        <v>215</v>
      </c>
      <c r="C1310">
        <v>97103</v>
      </c>
      <c r="D1310">
        <v>1291</v>
      </c>
      <c r="E1310">
        <v>-33455</v>
      </c>
      <c r="F1310">
        <v>0.74</v>
      </c>
      <c r="G1310">
        <v>0.03</v>
      </c>
    </row>
    <row r="1311" spans="1:7">
      <c r="A1311" t="s">
        <v>3792</v>
      </c>
      <c r="B1311">
        <v>165</v>
      </c>
      <c r="C1311">
        <v>99103</v>
      </c>
      <c r="D1311">
        <v>1286</v>
      </c>
      <c r="E1311">
        <v>-93844</v>
      </c>
      <c r="F1311">
        <v>0.27</v>
      </c>
      <c r="G1311">
        <v>0</v>
      </c>
    </row>
    <row r="1312" spans="1:7">
      <c r="A1312" t="s">
        <v>3792</v>
      </c>
      <c r="B1312">
        <v>153</v>
      </c>
      <c r="C1312">
        <v>97100</v>
      </c>
      <c r="D1312">
        <v>1284</v>
      </c>
      <c r="E1312">
        <v>5440</v>
      </c>
      <c r="F1312">
        <v>1.04</v>
      </c>
      <c r="G1312">
        <v>0.05</v>
      </c>
    </row>
    <row r="1313" spans="1:7">
      <c r="A1313" t="s">
        <v>3792</v>
      </c>
      <c r="B1313">
        <v>154</v>
      </c>
      <c r="C1313">
        <v>99080</v>
      </c>
      <c r="D1313">
        <v>1283</v>
      </c>
      <c r="E1313">
        <v>-37214</v>
      </c>
      <c r="F1313">
        <v>0.7</v>
      </c>
      <c r="G1313">
        <v>0.02</v>
      </c>
    </row>
    <row r="1314" spans="1:7">
      <c r="A1314" t="s">
        <v>3792</v>
      </c>
      <c r="B1314">
        <v>154</v>
      </c>
      <c r="C1314">
        <v>99100</v>
      </c>
      <c r="D1314">
        <v>1266</v>
      </c>
      <c r="E1314">
        <v>-56562</v>
      </c>
      <c r="F1314">
        <v>0.55000000000000004</v>
      </c>
      <c r="G1314">
        <v>0.02</v>
      </c>
    </row>
    <row r="1315" spans="1:7">
      <c r="A1315" t="s">
        <v>3792</v>
      </c>
      <c r="B1315">
        <v>156</v>
      </c>
      <c r="C1315">
        <v>97100</v>
      </c>
      <c r="D1315">
        <v>1215</v>
      </c>
      <c r="E1315">
        <v>26275</v>
      </c>
      <c r="F1315">
        <v>1.21</v>
      </c>
      <c r="G1315">
        <v>0.05</v>
      </c>
    </row>
    <row r="1316" spans="1:7">
      <c r="A1316" t="s">
        <v>3792</v>
      </c>
      <c r="B1316">
        <v>156</v>
      </c>
      <c r="C1316">
        <v>99100</v>
      </c>
      <c r="D1316">
        <v>1213</v>
      </c>
      <c r="E1316">
        <v>55243</v>
      </c>
      <c r="F1316">
        <v>1.45</v>
      </c>
      <c r="G1316">
        <v>0.05</v>
      </c>
    </row>
    <row r="1317" spans="1:7">
      <c r="A1317" t="s">
        <v>3792</v>
      </c>
      <c r="B1317">
        <v>152</v>
      </c>
      <c r="C1317">
        <v>97100</v>
      </c>
      <c r="D1317">
        <v>1194</v>
      </c>
      <c r="E1317">
        <v>4724</v>
      </c>
      <c r="F1317">
        <v>1.03</v>
      </c>
      <c r="G1317">
        <v>0.05</v>
      </c>
    </row>
    <row r="1318" spans="1:7">
      <c r="A1318" t="s">
        <v>3792</v>
      </c>
      <c r="B1318">
        <v>152</v>
      </c>
      <c r="C1318">
        <v>97080</v>
      </c>
      <c r="D1318">
        <v>1193</v>
      </c>
      <c r="E1318">
        <v>-5454</v>
      </c>
      <c r="F1318">
        <v>0.95</v>
      </c>
      <c r="G1318">
        <v>0.04</v>
      </c>
    </row>
    <row r="1319" spans="1:7">
      <c r="A1319" t="s">
        <v>3792</v>
      </c>
      <c r="B1319">
        <v>316</v>
      </c>
      <c r="C1319">
        <v>97103</v>
      </c>
      <c r="D1319">
        <v>1176</v>
      </c>
      <c r="E1319">
        <v>-45077</v>
      </c>
      <c r="F1319">
        <v>0.61</v>
      </c>
      <c r="G1319">
        <v>0.01</v>
      </c>
    </row>
    <row r="1320" spans="1:7">
      <c r="A1320" t="s">
        <v>3792</v>
      </c>
      <c r="B1320">
        <v>412</v>
      </c>
      <c r="C1320">
        <v>99103</v>
      </c>
      <c r="D1320">
        <v>1175</v>
      </c>
      <c r="E1320">
        <v>-46816</v>
      </c>
      <c r="F1320">
        <v>0.6</v>
      </c>
      <c r="G1320">
        <v>0.01</v>
      </c>
    </row>
    <row r="1321" spans="1:7">
      <c r="A1321" t="s">
        <v>3792</v>
      </c>
      <c r="B1321">
        <v>154</v>
      </c>
      <c r="C1321">
        <v>97100</v>
      </c>
      <c r="D1321">
        <v>1160</v>
      </c>
      <c r="E1321">
        <v>-21504</v>
      </c>
      <c r="F1321">
        <v>0.81</v>
      </c>
      <c r="G1321">
        <v>0.03</v>
      </c>
    </row>
    <row r="1322" spans="1:7">
      <c r="A1322" t="s">
        <v>3792</v>
      </c>
      <c r="B1322">
        <v>315</v>
      </c>
      <c r="C1322">
        <v>99103</v>
      </c>
      <c r="D1322">
        <v>1160</v>
      </c>
      <c r="E1322">
        <v>-59867</v>
      </c>
      <c r="F1322">
        <v>0.48</v>
      </c>
      <c r="G1322">
        <v>0.01</v>
      </c>
    </row>
    <row r="1323" spans="1:7">
      <c r="A1323" t="s">
        <v>3792</v>
      </c>
      <c r="B1323">
        <v>412</v>
      </c>
      <c r="C1323">
        <v>97103</v>
      </c>
      <c r="D1323">
        <v>1154</v>
      </c>
      <c r="E1323">
        <v>-52241</v>
      </c>
      <c r="F1323">
        <v>0.54</v>
      </c>
      <c r="G1323">
        <v>0.02</v>
      </c>
    </row>
    <row r="1324" spans="1:7">
      <c r="A1324" t="s">
        <v>3792</v>
      </c>
      <c r="B1324">
        <v>234</v>
      </c>
      <c r="C1324">
        <v>99103</v>
      </c>
      <c r="D1324">
        <v>1142</v>
      </c>
      <c r="E1324">
        <v>17452</v>
      </c>
      <c r="F1324">
        <v>1.1499999999999999</v>
      </c>
      <c r="G1324">
        <v>0.01</v>
      </c>
    </row>
    <row r="1325" spans="1:7">
      <c r="A1325" t="s">
        <v>3792</v>
      </c>
      <c r="B1325">
        <v>413</v>
      </c>
      <c r="C1325">
        <v>97103</v>
      </c>
      <c r="D1325">
        <v>1123</v>
      </c>
      <c r="E1325">
        <v>-20067</v>
      </c>
      <c r="F1325">
        <v>0.82</v>
      </c>
      <c r="G1325">
        <v>0.01</v>
      </c>
    </row>
    <row r="1326" spans="1:7">
      <c r="A1326" t="s">
        <v>3792</v>
      </c>
      <c r="B1326">
        <v>234</v>
      </c>
      <c r="C1326">
        <v>97103</v>
      </c>
      <c r="D1326">
        <v>1114</v>
      </c>
      <c r="E1326">
        <v>-4772</v>
      </c>
      <c r="F1326">
        <v>0.95</v>
      </c>
      <c r="G1326">
        <v>0.03</v>
      </c>
    </row>
    <row r="1327" spans="1:7">
      <c r="A1327" t="s">
        <v>3792</v>
      </c>
      <c r="B1327">
        <v>164</v>
      </c>
      <c r="C1327">
        <v>99103</v>
      </c>
      <c r="D1327">
        <v>1107</v>
      </c>
      <c r="E1327">
        <v>-69832</v>
      </c>
      <c r="F1327">
        <v>0.36</v>
      </c>
      <c r="G1327">
        <v>0</v>
      </c>
    </row>
    <row r="1328" spans="1:7">
      <c r="A1328" t="s">
        <v>3792</v>
      </c>
      <c r="B1328">
        <v>315</v>
      </c>
      <c r="C1328">
        <v>97103</v>
      </c>
      <c r="D1328">
        <v>1090</v>
      </c>
      <c r="E1328">
        <v>-17224</v>
      </c>
      <c r="F1328">
        <v>0.84</v>
      </c>
      <c r="G1328">
        <v>0.03</v>
      </c>
    </row>
    <row r="1329" spans="1:7">
      <c r="A1329" t="s">
        <v>3792</v>
      </c>
      <c r="B1329">
        <v>341</v>
      </c>
      <c r="C1329">
        <v>99103</v>
      </c>
      <c r="D1329">
        <v>1090</v>
      </c>
      <c r="E1329">
        <v>42648</v>
      </c>
      <c r="F1329">
        <v>1.39</v>
      </c>
      <c r="G1329">
        <v>0.01</v>
      </c>
    </row>
    <row r="1330" spans="1:7">
      <c r="A1330" t="s">
        <v>3792</v>
      </c>
      <c r="B1330">
        <v>243</v>
      </c>
      <c r="C1330">
        <v>99103</v>
      </c>
      <c r="D1330">
        <v>1072</v>
      </c>
      <c r="E1330">
        <v>-32395</v>
      </c>
      <c r="F1330">
        <v>0.69</v>
      </c>
      <c r="G1330">
        <v>0.01</v>
      </c>
    </row>
    <row r="1331" spans="1:7">
      <c r="A1331" t="s">
        <v>3792</v>
      </c>
      <c r="B1331">
        <v>325</v>
      </c>
      <c r="C1331">
        <v>99103</v>
      </c>
      <c r="D1331">
        <v>1071</v>
      </c>
      <c r="E1331">
        <v>-58893</v>
      </c>
      <c r="F1331">
        <v>0.45</v>
      </c>
      <c r="G1331">
        <v>0</v>
      </c>
    </row>
    <row r="1332" spans="1:7">
      <c r="A1332" t="s">
        <v>3792</v>
      </c>
      <c r="B1332">
        <v>213</v>
      </c>
      <c r="C1332">
        <v>99080</v>
      </c>
      <c r="D1332">
        <v>1058</v>
      </c>
      <c r="E1332">
        <v>34574</v>
      </c>
      <c r="F1332">
        <v>1.32</v>
      </c>
      <c r="G1332">
        <v>7.0000000000000007E-2</v>
      </c>
    </row>
    <row r="1333" spans="1:7">
      <c r="A1333" t="s">
        <v>3792</v>
      </c>
      <c r="B1333">
        <v>156</v>
      </c>
      <c r="C1333">
        <v>97080</v>
      </c>
      <c r="D1333">
        <v>1046</v>
      </c>
      <c r="E1333">
        <v>-22168</v>
      </c>
      <c r="F1333">
        <v>0.78</v>
      </c>
      <c r="G1333">
        <v>0.03</v>
      </c>
    </row>
    <row r="1334" spans="1:7">
      <c r="A1334" t="s">
        <v>3792</v>
      </c>
      <c r="B1334">
        <v>213</v>
      </c>
      <c r="C1334">
        <v>99100</v>
      </c>
      <c r="D1334">
        <v>1027</v>
      </c>
      <c r="E1334">
        <v>5251</v>
      </c>
      <c r="F1334">
        <v>1.05</v>
      </c>
      <c r="G1334">
        <v>7.0000000000000007E-2</v>
      </c>
    </row>
    <row r="1335" spans="1:7">
      <c r="A1335" t="s">
        <v>3792</v>
      </c>
      <c r="B1335">
        <v>154</v>
      </c>
      <c r="C1335">
        <v>97080</v>
      </c>
      <c r="D1335">
        <v>1022</v>
      </c>
      <c r="E1335">
        <v>-20811</v>
      </c>
      <c r="F1335">
        <v>0.79</v>
      </c>
      <c r="G1335">
        <v>0.03</v>
      </c>
    </row>
    <row r="1336" spans="1:7">
      <c r="A1336" t="s">
        <v>3792</v>
      </c>
      <c r="B1336">
        <v>423</v>
      </c>
      <c r="C1336">
        <v>99103</v>
      </c>
      <c r="D1336">
        <v>1020</v>
      </c>
      <c r="E1336">
        <v>-86734</v>
      </c>
      <c r="F1336">
        <v>0.14000000000000001</v>
      </c>
      <c r="G1336">
        <v>0</v>
      </c>
    </row>
    <row r="1337" spans="1:7">
      <c r="A1337" t="s">
        <v>3792</v>
      </c>
      <c r="B1337">
        <v>214</v>
      </c>
      <c r="C1337">
        <v>99080</v>
      </c>
      <c r="D1337">
        <v>1019</v>
      </c>
      <c r="E1337">
        <v>-17636</v>
      </c>
      <c r="F1337">
        <v>0.82</v>
      </c>
      <c r="G1337">
        <v>0.04</v>
      </c>
    </row>
    <row r="1338" spans="1:7">
      <c r="A1338" t="s">
        <v>3792</v>
      </c>
      <c r="B1338">
        <v>163</v>
      </c>
      <c r="C1338">
        <v>99080</v>
      </c>
      <c r="D1338">
        <v>1003</v>
      </c>
      <c r="E1338">
        <v>7102</v>
      </c>
      <c r="F1338">
        <v>1.07</v>
      </c>
      <c r="G1338">
        <v>0.03</v>
      </c>
    </row>
    <row r="1339" spans="1:7">
      <c r="A1339" t="s">
        <v>3792</v>
      </c>
      <c r="B1339">
        <v>324</v>
      </c>
      <c r="C1339">
        <v>99103</v>
      </c>
      <c r="D1339">
        <v>1003</v>
      </c>
      <c r="E1339">
        <v>43622</v>
      </c>
      <c r="F1339">
        <v>1.43</v>
      </c>
      <c r="G1339">
        <v>0.01</v>
      </c>
    </row>
    <row r="1340" spans="1:7">
      <c r="A1340" t="s">
        <v>3792</v>
      </c>
      <c r="B1340">
        <v>421</v>
      </c>
      <c r="C1340">
        <v>99103</v>
      </c>
      <c r="D1340">
        <v>1001</v>
      </c>
      <c r="E1340">
        <v>-20981</v>
      </c>
      <c r="F1340">
        <v>0.79</v>
      </c>
      <c r="G1340">
        <v>0</v>
      </c>
    </row>
    <row r="1341" spans="1:7">
      <c r="A1341" t="s">
        <v>3792</v>
      </c>
      <c r="B1341">
        <v>213</v>
      </c>
      <c r="C1341">
        <v>97100</v>
      </c>
      <c r="D1341">
        <v>979</v>
      </c>
      <c r="E1341">
        <v>8197</v>
      </c>
      <c r="F1341">
        <v>1.08</v>
      </c>
      <c r="G1341">
        <v>7.0000000000000007E-2</v>
      </c>
    </row>
    <row r="1342" spans="1:7">
      <c r="A1342" t="s">
        <v>3792</v>
      </c>
      <c r="B1342">
        <v>342</v>
      </c>
      <c r="C1342">
        <v>99103</v>
      </c>
      <c r="D1342">
        <v>968</v>
      </c>
      <c r="E1342">
        <v>-64602</v>
      </c>
      <c r="F1342">
        <v>0.33</v>
      </c>
      <c r="G1342">
        <v>0</v>
      </c>
    </row>
    <row r="1343" spans="1:7">
      <c r="A1343" t="s">
        <v>3792</v>
      </c>
      <c r="B1343">
        <v>413</v>
      </c>
      <c r="C1343">
        <v>99103</v>
      </c>
      <c r="D1343">
        <v>966</v>
      </c>
      <c r="E1343">
        <v>-12494</v>
      </c>
      <c r="F1343">
        <v>0.87</v>
      </c>
      <c r="G1343">
        <v>0.01</v>
      </c>
    </row>
    <row r="1344" spans="1:7">
      <c r="A1344" t="s">
        <v>3792</v>
      </c>
      <c r="B1344">
        <v>163</v>
      </c>
      <c r="C1344">
        <v>99100</v>
      </c>
      <c r="D1344">
        <v>958</v>
      </c>
      <c r="E1344">
        <v>-27643</v>
      </c>
      <c r="F1344">
        <v>0.71</v>
      </c>
      <c r="G1344">
        <v>0.03</v>
      </c>
    </row>
    <row r="1345" spans="1:7">
      <c r="A1345" t="s">
        <v>3792</v>
      </c>
      <c r="B1345">
        <v>241</v>
      </c>
      <c r="C1345">
        <v>99103</v>
      </c>
      <c r="D1345">
        <v>955</v>
      </c>
      <c r="E1345">
        <v>-21153</v>
      </c>
      <c r="F1345">
        <v>0.77</v>
      </c>
      <c r="G1345">
        <v>0.01</v>
      </c>
    </row>
    <row r="1346" spans="1:7">
      <c r="A1346" t="s">
        <v>3792</v>
      </c>
      <c r="B1346">
        <v>235</v>
      </c>
      <c r="C1346">
        <v>99103</v>
      </c>
      <c r="D1346">
        <v>954</v>
      </c>
      <c r="E1346">
        <v>16466</v>
      </c>
      <c r="F1346">
        <v>1.17</v>
      </c>
      <c r="G1346">
        <v>0.01</v>
      </c>
    </row>
    <row r="1347" spans="1:7">
      <c r="A1347" t="s">
        <v>3792</v>
      </c>
      <c r="B1347">
        <v>251</v>
      </c>
      <c r="C1347">
        <v>99103</v>
      </c>
      <c r="D1347">
        <v>942</v>
      </c>
      <c r="E1347">
        <v>-24813</v>
      </c>
      <c r="F1347">
        <v>0.73</v>
      </c>
      <c r="G1347">
        <v>0</v>
      </c>
    </row>
    <row r="1348" spans="1:7">
      <c r="A1348" t="s">
        <v>3792</v>
      </c>
      <c r="B1348">
        <v>162</v>
      </c>
      <c r="C1348">
        <v>99080</v>
      </c>
      <c r="D1348">
        <v>932</v>
      </c>
      <c r="E1348">
        <v>-21525</v>
      </c>
      <c r="F1348">
        <v>0.76</v>
      </c>
      <c r="G1348">
        <v>0.03</v>
      </c>
    </row>
    <row r="1349" spans="1:7">
      <c r="A1349" t="s">
        <v>3792</v>
      </c>
      <c r="B1349">
        <v>326</v>
      </c>
      <c r="C1349">
        <v>99103</v>
      </c>
      <c r="D1349">
        <v>915</v>
      </c>
      <c r="E1349">
        <v>2884</v>
      </c>
      <c r="F1349">
        <v>1.03</v>
      </c>
      <c r="G1349">
        <v>0.01</v>
      </c>
    </row>
    <row r="1350" spans="1:7">
      <c r="A1350" t="s">
        <v>3792</v>
      </c>
      <c r="B1350">
        <v>214</v>
      </c>
      <c r="C1350">
        <v>99100</v>
      </c>
      <c r="D1350">
        <v>911</v>
      </c>
      <c r="E1350">
        <v>6684</v>
      </c>
      <c r="F1350">
        <v>1.07</v>
      </c>
      <c r="G1350">
        <v>0.06</v>
      </c>
    </row>
    <row r="1351" spans="1:7">
      <c r="A1351" t="s">
        <v>3792</v>
      </c>
      <c r="B1351">
        <v>415</v>
      </c>
      <c r="C1351">
        <v>97103</v>
      </c>
      <c r="D1351">
        <v>905</v>
      </c>
      <c r="E1351">
        <v>-18969</v>
      </c>
      <c r="F1351">
        <v>0.79</v>
      </c>
      <c r="G1351">
        <v>0.01</v>
      </c>
    </row>
    <row r="1352" spans="1:7">
      <c r="A1352" t="s">
        <v>3792</v>
      </c>
      <c r="B1352">
        <v>451</v>
      </c>
      <c r="C1352">
        <v>99103</v>
      </c>
      <c r="D1352">
        <v>902</v>
      </c>
      <c r="E1352">
        <v>-27964</v>
      </c>
      <c r="F1352">
        <v>0.68</v>
      </c>
      <c r="G1352">
        <v>0.01</v>
      </c>
    </row>
    <row r="1353" spans="1:7">
      <c r="A1353" t="s">
        <v>3792</v>
      </c>
      <c r="B1353">
        <v>512</v>
      </c>
      <c r="C1353">
        <v>99103</v>
      </c>
      <c r="D1353">
        <v>895</v>
      </c>
      <c r="E1353">
        <v>55348</v>
      </c>
      <c r="F1353">
        <v>1.61</v>
      </c>
      <c r="G1353">
        <v>0.01</v>
      </c>
    </row>
    <row r="1354" spans="1:7">
      <c r="A1354" t="s">
        <v>3792</v>
      </c>
      <c r="B1354">
        <v>162</v>
      </c>
      <c r="C1354">
        <v>99100</v>
      </c>
      <c r="D1354">
        <v>892</v>
      </c>
      <c r="E1354">
        <v>-16661</v>
      </c>
      <c r="F1354">
        <v>0.81</v>
      </c>
      <c r="G1354">
        <v>0.03</v>
      </c>
    </row>
    <row r="1355" spans="1:7">
      <c r="A1355" t="s">
        <v>3792</v>
      </c>
      <c r="B1355">
        <v>213</v>
      </c>
      <c r="C1355">
        <v>97080</v>
      </c>
      <c r="D1355">
        <v>889</v>
      </c>
      <c r="E1355">
        <v>6295</v>
      </c>
      <c r="F1355">
        <v>1.07</v>
      </c>
      <c r="G1355">
        <v>0.06</v>
      </c>
    </row>
    <row r="1356" spans="1:7">
      <c r="A1356" t="s">
        <v>3792</v>
      </c>
      <c r="B1356">
        <v>341</v>
      </c>
      <c r="C1356">
        <v>97103</v>
      </c>
      <c r="D1356">
        <v>885</v>
      </c>
      <c r="E1356">
        <v>-41134</v>
      </c>
      <c r="F1356">
        <v>0.53</v>
      </c>
      <c r="G1356">
        <v>0.01</v>
      </c>
    </row>
    <row r="1357" spans="1:7">
      <c r="A1357" t="s">
        <v>3792</v>
      </c>
      <c r="B1357">
        <v>156</v>
      </c>
      <c r="C1357">
        <v>97103</v>
      </c>
      <c r="D1357">
        <v>879</v>
      </c>
      <c r="E1357">
        <v>504</v>
      </c>
      <c r="F1357">
        <v>1</v>
      </c>
      <c r="G1357">
        <v>0.02</v>
      </c>
    </row>
    <row r="1358" spans="1:7">
      <c r="A1358" t="s">
        <v>3792</v>
      </c>
      <c r="B1358">
        <v>214</v>
      </c>
      <c r="C1358">
        <v>97100</v>
      </c>
      <c r="D1358">
        <v>870</v>
      </c>
      <c r="E1358">
        <v>-8650</v>
      </c>
      <c r="F1358">
        <v>0.9</v>
      </c>
      <c r="G1358">
        <v>0.06</v>
      </c>
    </row>
    <row r="1359" spans="1:7">
      <c r="A1359" t="s">
        <v>3792</v>
      </c>
      <c r="B1359">
        <v>235</v>
      </c>
      <c r="C1359">
        <v>97103</v>
      </c>
      <c r="D1359">
        <v>863</v>
      </c>
      <c r="E1359">
        <v>-61346</v>
      </c>
      <c r="F1359">
        <v>0.28000000000000003</v>
      </c>
      <c r="G1359">
        <v>0.01</v>
      </c>
    </row>
    <row r="1360" spans="1:7">
      <c r="A1360" t="s">
        <v>3792</v>
      </c>
      <c r="B1360">
        <v>324</v>
      </c>
      <c r="C1360">
        <v>97103</v>
      </c>
      <c r="D1360">
        <v>863</v>
      </c>
      <c r="E1360">
        <v>-31857</v>
      </c>
      <c r="F1360">
        <v>0.63</v>
      </c>
      <c r="G1360">
        <v>0.01</v>
      </c>
    </row>
    <row r="1361" spans="1:7">
      <c r="A1361" t="s">
        <v>3792</v>
      </c>
      <c r="B1361">
        <v>452</v>
      </c>
      <c r="C1361">
        <v>99103</v>
      </c>
      <c r="D1361">
        <v>862</v>
      </c>
      <c r="E1361">
        <v>-64222</v>
      </c>
      <c r="F1361">
        <v>0.25</v>
      </c>
      <c r="G1361">
        <v>0</v>
      </c>
    </row>
    <row r="1362" spans="1:7">
      <c r="A1362" t="s">
        <v>3792</v>
      </c>
      <c r="B1362">
        <v>236</v>
      </c>
      <c r="C1362">
        <v>99103</v>
      </c>
      <c r="D1362">
        <v>848</v>
      </c>
      <c r="E1362">
        <v>-62401</v>
      </c>
      <c r="F1362">
        <v>0.26</v>
      </c>
      <c r="G1362">
        <v>0</v>
      </c>
    </row>
    <row r="1363" spans="1:7">
      <c r="A1363" t="s">
        <v>3792</v>
      </c>
      <c r="B1363">
        <v>216</v>
      </c>
      <c r="C1363">
        <v>99080</v>
      </c>
      <c r="D1363">
        <v>827</v>
      </c>
      <c r="E1363">
        <v>-14200</v>
      </c>
      <c r="F1363">
        <v>0.82</v>
      </c>
      <c r="G1363">
        <v>0.03</v>
      </c>
    </row>
    <row r="1364" spans="1:7">
      <c r="A1364" t="s">
        <v>3792</v>
      </c>
      <c r="B1364">
        <v>163</v>
      </c>
      <c r="C1364">
        <v>97103</v>
      </c>
      <c r="D1364">
        <v>826</v>
      </c>
      <c r="E1364">
        <v>-33317</v>
      </c>
      <c r="F1364">
        <v>0.59</v>
      </c>
      <c r="G1364">
        <v>0.02</v>
      </c>
    </row>
    <row r="1365" spans="1:7">
      <c r="A1365" t="s">
        <v>3792</v>
      </c>
      <c r="B1365">
        <v>164</v>
      </c>
      <c r="C1365">
        <v>99100</v>
      </c>
      <c r="D1365">
        <v>814</v>
      </c>
      <c r="E1365">
        <v>-25294</v>
      </c>
      <c r="F1365">
        <v>0.68</v>
      </c>
      <c r="G1365">
        <v>0.03</v>
      </c>
    </row>
    <row r="1366" spans="1:7">
      <c r="A1366" t="s">
        <v>3792</v>
      </c>
      <c r="B1366">
        <v>231</v>
      </c>
      <c r="C1366">
        <v>97103</v>
      </c>
      <c r="D1366">
        <v>813</v>
      </c>
      <c r="E1366">
        <v>-38506</v>
      </c>
      <c r="F1366">
        <v>0.52</v>
      </c>
      <c r="G1366">
        <v>0.02</v>
      </c>
    </row>
    <row r="1367" spans="1:7">
      <c r="A1367" t="s">
        <v>3792</v>
      </c>
      <c r="B1367">
        <v>516</v>
      </c>
      <c r="C1367">
        <v>99103</v>
      </c>
      <c r="D1367">
        <v>812</v>
      </c>
      <c r="E1367">
        <v>-4811</v>
      </c>
      <c r="F1367">
        <v>0.94</v>
      </c>
      <c r="G1367">
        <v>0</v>
      </c>
    </row>
    <row r="1368" spans="1:7">
      <c r="A1368" t="s">
        <v>3792</v>
      </c>
      <c r="B1368">
        <v>164</v>
      </c>
      <c r="C1368">
        <v>99080</v>
      </c>
      <c r="D1368">
        <v>808</v>
      </c>
      <c r="E1368">
        <v>-31091</v>
      </c>
      <c r="F1368">
        <v>0.61</v>
      </c>
      <c r="G1368">
        <v>0.03</v>
      </c>
    </row>
    <row r="1369" spans="1:7">
      <c r="A1369" t="s">
        <v>3792</v>
      </c>
      <c r="B1369">
        <v>351</v>
      </c>
      <c r="C1369">
        <v>99103</v>
      </c>
      <c r="D1369">
        <v>797</v>
      </c>
      <c r="E1369">
        <v>9009</v>
      </c>
      <c r="F1369">
        <v>1.1100000000000001</v>
      </c>
      <c r="G1369">
        <v>0</v>
      </c>
    </row>
    <row r="1370" spans="1:7">
      <c r="A1370" t="s">
        <v>3792</v>
      </c>
      <c r="B1370">
        <v>216</v>
      </c>
      <c r="C1370">
        <v>99100</v>
      </c>
      <c r="D1370">
        <v>796</v>
      </c>
      <c r="E1370">
        <v>10688</v>
      </c>
      <c r="F1370">
        <v>1.1299999999999999</v>
      </c>
      <c r="G1370">
        <v>0.04</v>
      </c>
    </row>
    <row r="1371" spans="1:7">
      <c r="A1371" t="s">
        <v>3792</v>
      </c>
      <c r="B1371">
        <v>216</v>
      </c>
      <c r="C1371">
        <v>97100</v>
      </c>
      <c r="D1371">
        <v>785</v>
      </c>
      <c r="E1371">
        <v>38130</v>
      </c>
      <c r="F1371">
        <v>1.48</v>
      </c>
      <c r="G1371">
        <v>0.06</v>
      </c>
    </row>
    <row r="1372" spans="1:7">
      <c r="A1372" t="s">
        <v>3792</v>
      </c>
      <c r="B1372">
        <v>461</v>
      </c>
      <c r="C1372">
        <v>99103</v>
      </c>
      <c r="D1372">
        <v>785</v>
      </c>
      <c r="E1372">
        <v>-36774</v>
      </c>
      <c r="F1372">
        <v>0.53</v>
      </c>
      <c r="G1372">
        <v>0.01</v>
      </c>
    </row>
    <row r="1373" spans="1:7">
      <c r="A1373" t="s">
        <v>3792</v>
      </c>
      <c r="B1373">
        <v>163</v>
      </c>
      <c r="C1373">
        <v>97100</v>
      </c>
      <c r="D1373">
        <v>783</v>
      </c>
      <c r="E1373">
        <v>-45607</v>
      </c>
      <c r="F1373">
        <v>0.41</v>
      </c>
      <c r="G1373">
        <v>0.02</v>
      </c>
    </row>
    <row r="1374" spans="1:7">
      <c r="A1374" t="s">
        <v>3792</v>
      </c>
      <c r="B1374">
        <v>246</v>
      </c>
      <c r="C1374">
        <v>99103</v>
      </c>
      <c r="D1374">
        <v>781</v>
      </c>
      <c r="E1374">
        <v>67374</v>
      </c>
      <c r="F1374">
        <v>1.86</v>
      </c>
      <c r="G1374">
        <v>0.01</v>
      </c>
    </row>
    <row r="1375" spans="1:7">
      <c r="A1375" t="s">
        <v>3792</v>
      </c>
      <c r="B1375">
        <v>215</v>
      </c>
      <c r="C1375">
        <v>99080</v>
      </c>
      <c r="D1375">
        <v>780</v>
      </c>
      <c r="E1375">
        <v>-11424</v>
      </c>
      <c r="F1375">
        <v>0.85</v>
      </c>
      <c r="G1375">
        <v>0.03</v>
      </c>
    </row>
    <row r="1376" spans="1:7">
      <c r="A1376" t="s">
        <v>3792</v>
      </c>
      <c r="B1376">
        <v>214</v>
      </c>
      <c r="C1376">
        <v>97080</v>
      </c>
      <c r="D1376">
        <v>774</v>
      </c>
      <c r="E1376">
        <v>-5432</v>
      </c>
      <c r="F1376">
        <v>0.92</v>
      </c>
      <c r="G1376">
        <v>0.05</v>
      </c>
    </row>
    <row r="1377" spans="1:7">
      <c r="A1377" t="s">
        <v>3792</v>
      </c>
      <c r="B1377">
        <v>261</v>
      </c>
      <c r="C1377">
        <v>97103</v>
      </c>
      <c r="D1377">
        <v>761</v>
      </c>
      <c r="E1377">
        <v>-9335</v>
      </c>
      <c r="F1377">
        <v>0.87</v>
      </c>
      <c r="G1377">
        <v>0</v>
      </c>
    </row>
    <row r="1378" spans="1:7">
      <c r="A1378" t="s">
        <v>3792</v>
      </c>
      <c r="B1378">
        <v>461</v>
      </c>
      <c r="C1378">
        <v>97103</v>
      </c>
      <c r="D1378">
        <v>757</v>
      </c>
      <c r="E1378">
        <v>-834</v>
      </c>
      <c r="F1378">
        <v>0.98</v>
      </c>
      <c r="G1378">
        <v>0.01</v>
      </c>
    </row>
    <row r="1379" spans="1:7">
      <c r="A1379" t="s">
        <v>3792</v>
      </c>
      <c r="B1379">
        <v>215</v>
      </c>
      <c r="C1379">
        <v>99100</v>
      </c>
      <c r="D1379">
        <v>751</v>
      </c>
      <c r="E1379">
        <v>-31309</v>
      </c>
      <c r="F1379">
        <v>0.57999999999999996</v>
      </c>
      <c r="G1379">
        <v>0.03</v>
      </c>
    </row>
    <row r="1380" spans="1:7">
      <c r="A1380" t="s">
        <v>3792</v>
      </c>
      <c r="B1380">
        <v>352</v>
      </c>
      <c r="C1380">
        <v>99103</v>
      </c>
      <c r="D1380">
        <v>751</v>
      </c>
      <c r="E1380">
        <v>-4714</v>
      </c>
      <c r="F1380">
        <v>0.93</v>
      </c>
      <c r="G1380">
        <v>0.01</v>
      </c>
    </row>
    <row r="1381" spans="1:7">
      <c r="A1381" t="s">
        <v>3792</v>
      </c>
      <c r="B1381">
        <v>215</v>
      </c>
      <c r="C1381">
        <v>97100</v>
      </c>
      <c r="D1381">
        <v>746</v>
      </c>
      <c r="E1381">
        <v>-3376</v>
      </c>
      <c r="F1381">
        <v>0.95</v>
      </c>
      <c r="G1381">
        <v>0.05</v>
      </c>
    </row>
    <row r="1382" spans="1:7">
      <c r="A1382" t="s">
        <v>3792</v>
      </c>
      <c r="B1382">
        <v>425</v>
      </c>
      <c r="C1382">
        <v>99103</v>
      </c>
      <c r="D1382">
        <v>741</v>
      </c>
      <c r="E1382">
        <v>-50582</v>
      </c>
      <c r="F1382">
        <v>0.31</v>
      </c>
      <c r="G1382">
        <v>0</v>
      </c>
    </row>
    <row r="1383" spans="1:7">
      <c r="A1383" t="s">
        <v>3792</v>
      </c>
      <c r="B1383">
        <v>163</v>
      </c>
      <c r="C1383">
        <v>97080</v>
      </c>
      <c r="D1383">
        <v>737</v>
      </c>
      <c r="E1383">
        <v>-17073</v>
      </c>
      <c r="F1383">
        <v>0.76</v>
      </c>
      <c r="G1383">
        <v>0.03</v>
      </c>
    </row>
    <row r="1384" spans="1:7">
      <c r="A1384" t="s">
        <v>3792</v>
      </c>
      <c r="B1384">
        <v>345</v>
      </c>
      <c r="C1384">
        <v>99103</v>
      </c>
      <c r="D1384">
        <v>733</v>
      </c>
      <c r="E1384">
        <v>-40211</v>
      </c>
      <c r="F1384">
        <v>0.45</v>
      </c>
      <c r="G1384">
        <v>0</v>
      </c>
    </row>
    <row r="1385" spans="1:7">
      <c r="A1385" t="s">
        <v>3792</v>
      </c>
      <c r="B1385">
        <v>254</v>
      </c>
      <c r="C1385">
        <v>99103</v>
      </c>
      <c r="D1385">
        <v>727</v>
      </c>
      <c r="E1385">
        <v>44449</v>
      </c>
      <c r="F1385">
        <v>1.61</v>
      </c>
      <c r="G1385">
        <v>0</v>
      </c>
    </row>
    <row r="1386" spans="1:7">
      <c r="A1386" t="s">
        <v>3792</v>
      </c>
      <c r="B1386">
        <v>164</v>
      </c>
      <c r="C1386">
        <v>97100</v>
      </c>
      <c r="D1386">
        <v>725</v>
      </c>
      <c r="E1386">
        <v>-7058</v>
      </c>
      <c r="F1386">
        <v>0.9</v>
      </c>
      <c r="G1386">
        <v>0.02</v>
      </c>
    </row>
    <row r="1387" spans="1:7">
      <c r="A1387" t="s">
        <v>3792</v>
      </c>
      <c r="B1387">
        <v>346</v>
      </c>
      <c r="C1387">
        <v>99103</v>
      </c>
      <c r="D1387">
        <v>704</v>
      </c>
      <c r="E1387">
        <v>-44522</v>
      </c>
      <c r="F1387">
        <v>0.36</v>
      </c>
      <c r="G1387">
        <v>0</v>
      </c>
    </row>
    <row r="1388" spans="1:7">
      <c r="A1388" t="s">
        <v>3792</v>
      </c>
      <c r="B1388">
        <v>431</v>
      </c>
      <c r="C1388">
        <v>99103</v>
      </c>
      <c r="D1388">
        <v>692</v>
      </c>
      <c r="E1388">
        <v>-15113</v>
      </c>
      <c r="F1388">
        <v>0.78</v>
      </c>
      <c r="G1388">
        <v>0.01</v>
      </c>
    </row>
    <row r="1389" spans="1:7">
      <c r="A1389" t="s">
        <v>3792</v>
      </c>
      <c r="B1389">
        <v>325</v>
      </c>
      <c r="C1389">
        <v>97103</v>
      </c>
      <c r="D1389">
        <v>690</v>
      </c>
      <c r="E1389">
        <v>57763</v>
      </c>
      <c r="F1389">
        <v>1.83</v>
      </c>
      <c r="G1389">
        <v>0.01</v>
      </c>
    </row>
    <row r="1390" spans="1:7">
      <c r="A1390" t="s">
        <v>3792</v>
      </c>
      <c r="B1390">
        <v>436</v>
      </c>
      <c r="C1390">
        <v>99103</v>
      </c>
      <c r="D1390">
        <v>690</v>
      </c>
      <c r="E1390">
        <v>-34073</v>
      </c>
      <c r="F1390">
        <v>0.5</v>
      </c>
      <c r="G1390">
        <v>0</v>
      </c>
    </row>
    <row r="1391" spans="1:7">
      <c r="A1391" t="s">
        <v>3792</v>
      </c>
      <c r="B1391">
        <v>216</v>
      </c>
      <c r="C1391">
        <v>97080</v>
      </c>
      <c r="D1391">
        <v>686</v>
      </c>
      <c r="E1391">
        <v>19076</v>
      </c>
      <c r="F1391">
        <v>1.27</v>
      </c>
      <c r="G1391">
        <v>0.05</v>
      </c>
    </row>
    <row r="1392" spans="1:7">
      <c r="A1392" t="s">
        <v>3792</v>
      </c>
      <c r="B1392">
        <v>162</v>
      </c>
      <c r="C1392">
        <v>97100</v>
      </c>
      <c r="D1392">
        <v>677</v>
      </c>
      <c r="E1392">
        <v>-21603</v>
      </c>
      <c r="F1392">
        <v>0.68</v>
      </c>
      <c r="G1392">
        <v>0.03</v>
      </c>
    </row>
    <row r="1393" spans="1:7">
      <c r="A1393" t="s">
        <v>3792</v>
      </c>
      <c r="B1393">
        <v>165</v>
      </c>
      <c r="C1393">
        <v>99080</v>
      </c>
      <c r="D1393">
        <v>664</v>
      </c>
      <c r="E1393">
        <v>-9466</v>
      </c>
      <c r="F1393">
        <v>0.85</v>
      </c>
      <c r="G1393">
        <v>0.01</v>
      </c>
    </row>
    <row r="1394" spans="1:7">
      <c r="A1394" t="s">
        <v>3792</v>
      </c>
      <c r="B1394">
        <v>253</v>
      </c>
      <c r="C1394">
        <v>97103</v>
      </c>
      <c r="D1394">
        <v>661</v>
      </c>
      <c r="E1394">
        <v>-16125</v>
      </c>
      <c r="F1394">
        <v>0.75</v>
      </c>
      <c r="G1394">
        <v>0.01</v>
      </c>
    </row>
    <row r="1395" spans="1:7">
      <c r="A1395" t="s">
        <v>3792</v>
      </c>
      <c r="B1395">
        <v>162</v>
      </c>
      <c r="C1395">
        <v>97080</v>
      </c>
      <c r="D1395">
        <v>657</v>
      </c>
      <c r="E1395">
        <v>-14383</v>
      </c>
      <c r="F1395">
        <v>0.78</v>
      </c>
      <c r="G1395">
        <v>0.04</v>
      </c>
    </row>
    <row r="1396" spans="1:7">
      <c r="A1396" t="s">
        <v>3792</v>
      </c>
      <c r="B1396">
        <v>521</v>
      </c>
      <c r="C1396">
        <v>99103</v>
      </c>
      <c r="D1396">
        <v>655</v>
      </c>
      <c r="E1396">
        <v>-43212</v>
      </c>
      <c r="F1396">
        <v>0.34</v>
      </c>
      <c r="G1396">
        <v>0</v>
      </c>
    </row>
    <row r="1397" spans="1:7">
      <c r="A1397" t="s">
        <v>3792</v>
      </c>
      <c r="B1397">
        <v>453</v>
      </c>
      <c r="C1397">
        <v>99103</v>
      </c>
      <c r="D1397">
        <v>654</v>
      </c>
      <c r="E1397">
        <v>-10291</v>
      </c>
      <c r="F1397">
        <v>0.84</v>
      </c>
      <c r="G1397">
        <v>0</v>
      </c>
    </row>
    <row r="1398" spans="1:7">
      <c r="A1398" t="s">
        <v>3792</v>
      </c>
      <c r="B1398">
        <v>513</v>
      </c>
      <c r="C1398">
        <v>99103</v>
      </c>
      <c r="D1398">
        <v>654</v>
      </c>
      <c r="E1398">
        <v>-52571</v>
      </c>
      <c r="F1398">
        <v>0.19</v>
      </c>
      <c r="G1398">
        <v>0</v>
      </c>
    </row>
    <row r="1399" spans="1:7">
      <c r="A1399" t="s">
        <v>3792</v>
      </c>
      <c r="B1399">
        <v>326</v>
      </c>
      <c r="C1399">
        <v>97103</v>
      </c>
      <c r="D1399">
        <v>651</v>
      </c>
      <c r="E1399">
        <v>13955</v>
      </c>
      <c r="F1399">
        <v>1.21</v>
      </c>
      <c r="G1399">
        <v>0.01</v>
      </c>
    </row>
    <row r="1400" spans="1:7">
      <c r="A1400" t="s">
        <v>3792</v>
      </c>
      <c r="B1400">
        <v>236</v>
      </c>
      <c r="C1400">
        <v>97103</v>
      </c>
      <c r="D1400">
        <v>648</v>
      </c>
      <c r="E1400">
        <v>3501</v>
      </c>
      <c r="F1400">
        <v>1.05</v>
      </c>
      <c r="G1400">
        <v>0.03</v>
      </c>
    </row>
    <row r="1401" spans="1:7">
      <c r="A1401" t="s">
        <v>3792</v>
      </c>
      <c r="B1401">
        <v>215</v>
      </c>
      <c r="C1401">
        <v>97080</v>
      </c>
      <c r="D1401">
        <v>647</v>
      </c>
      <c r="E1401">
        <v>3736</v>
      </c>
      <c r="F1401">
        <v>1.05</v>
      </c>
      <c r="G1401">
        <v>0.04</v>
      </c>
    </row>
    <row r="1402" spans="1:7">
      <c r="A1402" t="s">
        <v>3792</v>
      </c>
      <c r="B1402">
        <v>653</v>
      </c>
      <c r="C1402">
        <v>97103</v>
      </c>
      <c r="D1402">
        <v>644</v>
      </c>
      <c r="E1402">
        <v>44357</v>
      </c>
      <c r="F1402">
        <v>1.68</v>
      </c>
      <c r="G1402">
        <v>0</v>
      </c>
    </row>
    <row r="1403" spans="1:7">
      <c r="A1403" t="s">
        <v>3792</v>
      </c>
      <c r="B1403">
        <v>243</v>
      </c>
      <c r="C1403">
        <v>97103</v>
      </c>
      <c r="D1403">
        <v>639</v>
      </c>
      <c r="E1403">
        <v>-30102</v>
      </c>
      <c r="F1403">
        <v>0.52</v>
      </c>
      <c r="G1403">
        <v>0.01</v>
      </c>
    </row>
    <row r="1404" spans="1:7">
      <c r="A1404" t="s">
        <v>3792</v>
      </c>
      <c r="B1404">
        <v>514</v>
      </c>
      <c r="C1404">
        <v>99103</v>
      </c>
      <c r="D1404">
        <v>635</v>
      </c>
      <c r="E1404">
        <v>-54731</v>
      </c>
      <c r="F1404">
        <v>0.13</v>
      </c>
      <c r="G1404">
        <v>0</v>
      </c>
    </row>
    <row r="1405" spans="1:7">
      <c r="A1405" t="s">
        <v>3792</v>
      </c>
      <c r="B1405">
        <v>253</v>
      </c>
      <c r="C1405">
        <v>99103</v>
      </c>
      <c r="D1405">
        <v>625</v>
      </c>
      <c r="E1405">
        <v>-44920</v>
      </c>
      <c r="F1405">
        <v>0.28000000000000003</v>
      </c>
      <c r="G1405">
        <v>0</v>
      </c>
    </row>
    <row r="1406" spans="1:7">
      <c r="A1406" t="s">
        <v>3792</v>
      </c>
      <c r="B1406">
        <v>165</v>
      </c>
      <c r="C1406">
        <v>99100</v>
      </c>
      <c r="D1406">
        <v>608</v>
      </c>
      <c r="E1406">
        <v>-11750</v>
      </c>
      <c r="F1406">
        <v>0.8</v>
      </c>
      <c r="G1406">
        <v>0.02</v>
      </c>
    </row>
    <row r="1407" spans="1:7">
      <c r="A1407" t="s">
        <v>3792</v>
      </c>
      <c r="B1407">
        <v>345</v>
      </c>
      <c r="C1407">
        <v>97103</v>
      </c>
      <c r="D1407">
        <v>605</v>
      </c>
      <c r="E1407">
        <v>6534</v>
      </c>
      <c r="F1407">
        <v>1.1000000000000001</v>
      </c>
      <c r="G1407">
        <v>0.01</v>
      </c>
    </row>
    <row r="1408" spans="1:7">
      <c r="A1408" t="s">
        <v>3792</v>
      </c>
      <c r="B1408">
        <v>245</v>
      </c>
      <c r="C1408">
        <v>99103</v>
      </c>
      <c r="D1408">
        <v>597</v>
      </c>
      <c r="E1408">
        <v>-21675</v>
      </c>
      <c r="F1408">
        <v>0.63</v>
      </c>
      <c r="G1408">
        <v>0.01</v>
      </c>
    </row>
    <row r="1409" spans="1:7">
      <c r="A1409" t="s">
        <v>3792</v>
      </c>
      <c r="B1409">
        <v>164</v>
      </c>
      <c r="C1409">
        <v>97080</v>
      </c>
      <c r="D1409">
        <v>577</v>
      </c>
      <c r="E1409">
        <v>-5427</v>
      </c>
      <c r="F1409">
        <v>0.9</v>
      </c>
      <c r="G1409">
        <v>0.03</v>
      </c>
    </row>
    <row r="1410" spans="1:7">
      <c r="A1410" t="s">
        <v>3792</v>
      </c>
      <c r="B1410">
        <v>351</v>
      </c>
      <c r="C1410">
        <v>97103</v>
      </c>
      <c r="D1410">
        <v>574</v>
      </c>
      <c r="E1410">
        <v>-10460</v>
      </c>
      <c r="F1410">
        <v>0.81</v>
      </c>
      <c r="G1410">
        <v>0.01</v>
      </c>
    </row>
    <row r="1411" spans="1:7">
      <c r="A1411" t="s">
        <v>3792</v>
      </c>
      <c r="B1411">
        <v>456</v>
      </c>
      <c r="C1411">
        <v>99103</v>
      </c>
      <c r="D1411">
        <v>574</v>
      </c>
      <c r="E1411">
        <v>-17572</v>
      </c>
      <c r="F1411">
        <v>0.69</v>
      </c>
      <c r="G1411">
        <v>0</v>
      </c>
    </row>
    <row r="1412" spans="1:7">
      <c r="A1412" t="s">
        <v>3792</v>
      </c>
      <c r="B1412">
        <v>452</v>
      </c>
      <c r="C1412">
        <v>97103</v>
      </c>
      <c r="D1412">
        <v>573</v>
      </c>
      <c r="E1412">
        <v>-41841</v>
      </c>
      <c r="F1412">
        <v>0.26</v>
      </c>
      <c r="G1412">
        <v>0.01</v>
      </c>
    </row>
    <row r="1413" spans="1:7">
      <c r="A1413" t="s">
        <v>3792</v>
      </c>
      <c r="B1413">
        <v>643</v>
      </c>
      <c r="C1413">
        <v>97103</v>
      </c>
      <c r="D1413">
        <v>573</v>
      </c>
      <c r="E1413">
        <v>-21220</v>
      </c>
      <c r="F1413">
        <v>0.62</v>
      </c>
      <c r="G1413">
        <v>0</v>
      </c>
    </row>
    <row r="1414" spans="1:7">
      <c r="A1414" t="s">
        <v>3792</v>
      </c>
      <c r="B1414">
        <v>613</v>
      </c>
      <c r="C1414">
        <v>99103</v>
      </c>
      <c r="D1414">
        <v>570</v>
      </c>
      <c r="E1414">
        <v>-28662</v>
      </c>
      <c r="F1414">
        <v>0.49</v>
      </c>
      <c r="G1414">
        <v>0</v>
      </c>
    </row>
    <row r="1415" spans="1:7">
      <c r="A1415" t="s">
        <v>3792</v>
      </c>
      <c r="B1415">
        <v>652</v>
      </c>
      <c r="C1415">
        <v>97103</v>
      </c>
      <c r="D1415">
        <v>570</v>
      </c>
      <c r="E1415">
        <v>-43270</v>
      </c>
      <c r="F1415">
        <v>0.24</v>
      </c>
      <c r="G1415">
        <v>0</v>
      </c>
    </row>
    <row r="1416" spans="1:7">
      <c r="A1416" t="s">
        <v>3792</v>
      </c>
      <c r="B1416">
        <v>536</v>
      </c>
      <c r="C1416">
        <v>97103</v>
      </c>
      <c r="D1416">
        <v>547</v>
      </c>
      <c r="E1416">
        <v>-9322</v>
      </c>
      <c r="F1416">
        <v>0.82</v>
      </c>
      <c r="G1416">
        <v>0</v>
      </c>
    </row>
    <row r="1417" spans="1:7">
      <c r="A1417" t="s">
        <v>3792</v>
      </c>
      <c r="B1417">
        <v>416</v>
      </c>
      <c r="C1417">
        <v>97103</v>
      </c>
      <c r="D1417">
        <v>544</v>
      </c>
      <c r="E1417">
        <v>-18832</v>
      </c>
      <c r="F1417">
        <v>0.65</v>
      </c>
      <c r="G1417">
        <v>0.02</v>
      </c>
    </row>
    <row r="1418" spans="1:7">
      <c r="A1418" t="s">
        <v>3792</v>
      </c>
      <c r="B1418">
        <v>314</v>
      </c>
      <c r="C1418">
        <v>99080</v>
      </c>
      <c r="D1418">
        <v>542</v>
      </c>
      <c r="E1418">
        <v>-16021</v>
      </c>
      <c r="F1418">
        <v>0.7</v>
      </c>
      <c r="G1418">
        <v>0.04</v>
      </c>
    </row>
    <row r="1419" spans="1:7">
      <c r="A1419" t="s">
        <v>3792</v>
      </c>
      <c r="B1419">
        <v>165</v>
      </c>
      <c r="C1419">
        <v>97100</v>
      </c>
      <c r="D1419">
        <v>537</v>
      </c>
      <c r="E1419">
        <v>-38303</v>
      </c>
      <c r="F1419">
        <v>0.28000000000000003</v>
      </c>
      <c r="G1419">
        <v>0.01</v>
      </c>
    </row>
    <row r="1420" spans="1:7">
      <c r="A1420" t="s">
        <v>3792</v>
      </c>
      <c r="B1420">
        <v>645</v>
      </c>
      <c r="C1420">
        <v>97103</v>
      </c>
      <c r="D1420">
        <v>537</v>
      </c>
      <c r="E1420">
        <v>101240</v>
      </c>
      <c r="F1420">
        <v>2.88</v>
      </c>
      <c r="G1420">
        <v>0</v>
      </c>
    </row>
    <row r="1421" spans="1:7">
      <c r="A1421" t="s">
        <v>3792</v>
      </c>
      <c r="B1421">
        <v>251</v>
      </c>
      <c r="C1421">
        <v>97103</v>
      </c>
      <c r="D1421">
        <v>532</v>
      </c>
      <c r="E1421">
        <v>33308</v>
      </c>
      <c r="F1421">
        <v>1.62</v>
      </c>
      <c r="G1421">
        <v>0.01</v>
      </c>
    </row>
    <row r="1422" spans="1:7">
      <c r="A1422" t="s">
        <v>3792</v>
      </c>
      <c r="B1422">
        <v>632</v>
      </c>
      <c r="C1422">
        <v>97103</v>
      </c>
      <c r="D1422">
        <v>531</v>
      </c>
      <c r="E1422">
        <v>-23433</v>
      </c>
      <c r="F1422">
        <v>0.55000000000000004</v>
      </c>
      <c r="G1422">
        <v>0</v>
      </c>
    </row>
    <row r="1423" spans="1:7">
      <c r="A1423" t="s">
        <v>3792</v>
      </c>
      <c r="B1423">
        <v>234</v>
      </c>
      <c r="C1423">
        <v>99100</v>
      </c>
      <c r="D1423">
        <v>528</v>
      </c>
      <c r="E1423">
        <v>-10679</v>
      </c>
      <c r="F1423">
        <v>0.79</v>
      </c>
      <c r="G1423">
        <v>0.04</v>
      </c>
    </row>
    <row r="1424" spans="1:7">
      <c r="A1424" t="s">
        <v>3792</v>
      </c>
      <c r="B1424">
        <v>246</v>
      </c>
      <c r="C1424">
        <v>97103</v>
      </c>
      <c r="D1424">
        <v>528</v>
      </c>
      <c r="E1424">
        <v>-27914</v>
      </c>
      <c r="F1424">
        <v>0.47</v>
      </c>
      <c r="G1424">
        <v>0.01</v>
      </c>
    </row>
    <row r="1425" spans="1:7">
      <c r="A1425" t="s">
        <v>3792</v>
      </c>
      <c r="B1425">
        <v>431</v>
      </c>
      <c r="C1425">
        <v>97103</v>
      </c>
      <c r="D1425">
        <v>528</v>
      </c>
      <c r="E1425">
        <v>-14474</v>
      </c>
      <c r="F1425">
        <v>0.72</v>
      </c>
      <c r="G1425">
        <v>0.01</v>
      </c>
    </row>
    <row r="1426" spans="1:7">
      <c r="A1426" t="s">
        <v>3792</v>
      </c>
      <c r="B1426">
        <v>234</v>
      </c>
      <c r="C1426">
        <v>97100</v>
      </c>
      <c r="D1426">
        <v>526</v>
      </c>
      <c r="E1426">
        <v>-13318</v>
      </c>
      <c r="F1426">
        <v>0.74</v>
      </c>
      <c r="G1426">
        <v>0.04</v>
      </c>
    </row>
    <row r="1427" spans="1:7">
      <c r="A1427" t="s">
        <v>3792</v>
      </c>
      <c r="B1427">
        <v>651</v>
      </c>
      <c r="C1427">
        <v>97103</v>
      </c>
      <c r="D1427">
        <v>523</v>
      </c>
      <c r="E1427">
        <v>6240</v>
      </c>
      <c r="F1427">
        <v>1.1100000000000001</v>
      </c>
      <c r="G1427">
        <v>0</v>
      </c>
    </row>
    <row r="1428" spans="1:7">
      <c r="A1428" t="s">
        <v>3792</v>
      </c>
      <c r="B1428">
        <v>165</v>
      </c>
      <c r="C1428">
        <v>97103</v>
      </c>
      <c r="D1428">
        <v>522</v>
      </c>
      <c r="E1428">
        <v>-36864</v>
      </c>
      <c r="F1428">
        <v>0.28999999999999998</v>
      </c>
      <c r="G1428">
        <v>0.01</v>
      </c>
    </row>
    <row r="1429" spans="1:7">
      <c r="A1429" t="s">
        <v>3792</v>
      </c>
      <c r="B1429">
        <v>314</v>
      </c>
      <c r="C1429">
        <v>99100</v>
      </c>
      <c r="D1429">
        <v>522</v>
      </c>
      <c r="E1429">
        <v>-3889</v>
      </c>
      <c r="F1429">
        <v>0.92</v>
      </c>
      <c r="G1429">
        <v>0.05</v>
      </c>
    </row>
    <row r="1430" spans="1:7">
      <c r="A1430" t="s">
        <v>3792</v>
      </c>
      <c r="B1430">
        <v>462</v>
      </c>
      <c r="C1430">
        <v>99103</v>
      </c>
      <c r="D1430">
        <v>517</v>
      </c>
      <c r="E1430">
        <v>-38541</v>
      </c>
      <c r="F1430">
        <v>0.25</v>
      </c>
      <c r="G1430">
        <v>0</v>
      </c>
    </row>
    <row r="1431" spans="1:7">
      <c r="A1431" t="s">
        <v>3792</v>
      </c>
      <c r="B1431">
        <v>512</v>
      </c>
      <c r="C1431">
        <v>97103</v>
      </c>
      <c r="D1431">
        <v>516</v>
      </c>
      <c r="E1431">
        <v>30756</v>
      </c>
      <c r="F1431">
        <v>1.59</v>
      </c>
      <c r="G1431">
        <v>0.02</v>
      </c>
    </row>
    <row r="1432" spans="1:7">
      <c r="A1432" t="s">
        <v>3792</v>
      </c>
      <c r="B1432">
        <v>365</v>
      </c>
      <c r="C1432">
        <v>97103</v>
      </c>
      <c r="D1432">
        <v>515</v>
      </c>
      <c r="E1432">
        <v>-6921</v>
      </c>
      <c r="F1432">
        <v>0.86</v>
      </c>
      <c r="G1432">
        <v>0</v>
      </c>
    </row>
    <row r="1433" spans="1:7">
      <c r="A1433" t="s">
        <v>3792</v>
      </c>
      <c r="B1433">
        <v>642</v>
      </c>
      <c r="C1433">
        <v>97103</v>
      </c>
      <c r="D1433">
        <v>514</v>
      </c>
      <c r="E1433">
        <v>5277</v>
      </c>
      <c r="F1433">
        <v>1.1000000000000001</v>
      </c>
      <c r="G1433">
        <v>0</v>
      </c>
    </row>
    <row r="1434" spans="1:7">
      <c r="A1434" t="s">
        <v>3792</v>
      </c>
      <c r="B1434">
        <v>263</v>
      </c>
      <c r="C1434">
        <v>97103</v>
      </c>
      <c r="D1434">
        <v>511</v>
      </c>
      <c r="E1434">
        <v>8709</v>
      </c>
      <c r="F1434">
        <v>1.17</v>
      </c>
      <c r="G1434">
        <v>0.01</v>
      </c>
    </row>
    <row r="1435" spans="1:7">
      <c r="A1435" t="s">
        <v>3792</v>
      </c>
      <c r="B1435">
        <v>451</v>
      </c>
      <c r="C1435">
        <v>97103</v>
      </c>
      <c r="D1435">
        <v>508</v>
      </c>
      <c r="E1435">
        <v>-483</v>
      </c>
      <c r="F1435">
        <v>0.99</v>
      </c>
      <c r="G1435">
        <v>0.02</v>
      </c>
    </row>
    <row r="1436" spans="1:7">
      <c r="A1436" t="s">
        <v>3792</v>
      </c>
      <c r="B1436">
        <v>315</v>
      </c>
      <c r="C1436">
        <v>99080</v>
      </c>
      <c r="D1436">
        <v>505</v>
      </c>
      <c r="E1436">
        <v>-20867</v>
      </c>
      <c r="F1436">
        <v>0.57999999999999996</v>
      </c>
      <c r="G1436">
        <v>0.03</v>
      </c>
    </row>
    <row r="1437" spans="1:7">
      <c r="A1437" t="s">
        <v>3792</v>
      </c>
      <c r="B1437">
        <v>364</v>
      </c>
      <c r="C1437">
        <v>97103</v>
      </c>
      <c r="D1437">
        <v>504</v>
      </c>
      <c r="E1437">
        <v>-24474</v>
      </c>
      <c r="F1437">
        <v>0.51</v>
      </c>
      <c r="G1437">
        <v>0.01</v>
      </c>
    </row>
    <row r="1438" spans="1:7">
      <c r="A1438" t="s">
        <v>3792</v>
      </c>
      <c r="B1438">
        <v>321</v>
      </c>
      <c r="C1438">
        <v>97103</v>
      </c>
      <c r="D1438">
        <v>493</v>
      </c>
      <c r="E1438">
        <v>-32180</v>
      </c>
      <c r="F1438">
        <v>0.34</v>
      </c>
      <c r="G1438">
        <v>0.01</v>
      </c>
    </row>
    <row r="1439" spans="1:7">
      <c r="A1439" t="s">
        <v>3792</v>
      </c>
      <c r="B1439">
        <v>624</v>
      </c>
      <c r="C1439">
        <v>97103</v>
      </c>
      <c r="D1439">
        <v>492</v>
      </c>
      <c r="E1439">
        <v>-19473</v>
      </c>
      <c r="F1439">
        <v>0.6</v>
      </c>
      <c r="G1439">
        <v>0</v>
      </c>
    </row>
    <row r="1440" spans="1:7">
      <c r="A1440" t="s">
        <v>3792</v>
      </c>
      <c r="B1440">
        <v>361</v>
      </c>
      <c r="C1440">
        <v>99103</v>
      </c>
      <c r="D1440">
        <v>490</v>
      </c>
      <c r="E1440">
        <v>-16711</v>
      </c>
      <c r="F1440">
        <v>0.65</v>
      </c>
      <c r="G1440">
        <v>0</v>
      </c>
    </row>
    <row r="1441" spans="1:7">
      <c r="A1441" t="s">
        <v>3792</v>
      </c>
      <c r="B1441">
        <v>561</v>
      </c>
      <c r="C1441">
        <v>97103</v>
      </c>
      <c r="D1441">
        <v>488</v>
      </c>
      <c r="E1441">
        <v>-12840</v>
      </c>
      <c r="F1441">
        <v>0.73</v>
      </c>
      <c r="G1441">
        <v>0</v>
      </c>
    </row>
    <row r="1442" spans="1:7">
      <c r="A1442" t="s">
        <v>3792</v>
      </c>
      <c r="B1442">
        <v>426</v>
      </c>
      <c r="C1442">
        <v>99103</v>
      </c>
      <c r="D1442">
        <v>487</v>
      </c>
      <c r="E1442">
        <v>-35912</v>
      </c>
      <c r="F1442">
        <v>0.26</v>
      </c>
      <c r="G1442">
        <v>0</v>
      </c>
    </row>
    <row r="1443" spans="1:7">
      <c r="A1443" t="s">
        <v>3792</v>
      </c>
      <c r="B1443">
        <v>562</v>
      </c>
      <c r="C1443">
        <v>97103</v>
      </c>
      <c r="D1443">
        <v>487</v>
      </c>
      <c r="E1443">
        <v>-29951</v>
      </c>
      <c r="F1443">
        <v>0.38</v>
      </c>
      <c r="G1443">
        <v>0</v>
      </c>
    </row>
    <row r="1444" spans="1:7">
      <c r="A1444" t="s">
        <v>3792</v>
      </c>
      <c r="B1444">
        <v>234</v>
      </c>
      <c r="C1444">
        <v>99080</v>
      </c>
      <c r="D1444">
        <v>484</v>
      </c>
      <c r="E1444">
        <v>5598</v>
      </c>
      <c r="F1444">
        <v>1.1100000000000001</v>
      </c>
      <c r="G1444">
        <v>0.04</v>
      </c>
    </row>
    <row r="1445" spans="1:7">
      <c r="A1445" t="s">
        <v>3792</v>
      </c>
      <c r="B1445">
        <v>361</v>
      </c>
      <c r="C1445">
        <v>97103</v>
      </c>
      <c r="D1445">
        <v>482</v>
      </c>
      <c r="E1445">
        <v>-35641</v>
      </c>
      <c r="F1445">
        <v>0.26</v>
      </c>
      <c r="G1445">
        <v>0</v>
      </c>
    </row>
    <row r="1446" spans="1:7">
      <c r="A1446" t="s">
        <v>3792</v>
      </c>
      <c r="B1446">
        <v>612</v>
      </c>
      <c r="C1446">
        <v>99103</v>
      </c>
      <c r="D1446">
        <v>482</v>
      </c>
      <c r="E1446">
        <v>38397</v>
      </c>
      <c r="F1446">
        <v>1.79</v>
      </c>
      <c r="G1446">
        <v>0</v>
      </c>
    </row>
    <row r="1447" spans="1:7">
      <c r="A1447" t="s">
        <v>3792</v>
      </c>
      <c r="B1447">
        <v>261</v>
      </c>
      <c r="C1447">
        <v>99103</v>
      </c>
      <c r="D1447">
        <v>479</v>
      </c>
      <c r="E1447">
        <v>17899</v>
      </c>
      <c r="F1447">
        <v>1.37</v>
      </c>
      <c r="G1447">
        <v>0</v>
      </c>
    </row>
    <row r="1448" spans="1:7">
      <c r="A1448" t="s">
        <v>3792</v>
      </c>
      <c r="B1448">
        <v>563</v>
      </c>
      <c r="C1448">
        <v>97103</v>
      </c>
      <c r="D1448">
        <v>476</v>
      </c>
      <c r="E1448">
        <v>-13752</v>
      </c>
      <c r="F1448">
        <v>0.71</v>
      </c>
      <c r="G1448">
        <v>0</v>
      </c>
    </row>
    <row r="1449" spans="1:7">
      <c r="A1449" t="s">
        <v>3792</v>
      </c>
      <c r="B1449">
        <v>264</v>
      </c>
      <c r="C1449">
        <v>99103</v>
      </c>
      <c r="D1449">
        <v>475</v>
      </c>
      <c r="E1449">
        <v>-32930</v>
      </c>
      <c r="F1449">
        <v>0.3</v>
      </c>
      <c r="G1449">
        <v>0</v>
      </c>
    </row>
    <row r="1450" spans="1:7">
      <c r="A1450" t="s">
        <v>3792</v>
      </c>
      <c r="B1450">
        <v>316</v>
      </c>
      <c r="C1450">
        <v>99080</v>
      </c>
      <c r="D1450">
        <v>474</v>
      </c>
      <c r="E1450">
        <v>-18585</v>
      </c>
      <c r="F1450">
        <v>0.6</v>
      </c>
      <c r="G1450">
        <v>0.02</v>
      </c>
    </row>
    <row r="1451" spans="1:7">
      <c r="A1451" t="s">
        <v>3792</v>
      </c>
      <c r="B1451">
        <v>354</v>
      </c>
      <c r="C1451">
        <v>99103</v>
      </c>
      <c r="D1451">
        <v>474</v>
      </c>
      <c r="E1451">
        <v>6670</v>
      </c>
      <c r="F1451">
        <v>1.1399999999999999</v>
      </c>
      <c r="G1451">
        <v>0.01</v>
      </c>
    </row>
    <row r="1452" spans="1:7">
      <c r="A1452" t="s">
        <v>3792</v>
      </c>
      <c r="B1452">
        <v>523</v>
      </c>
      <c r="C1452">
        <v>97103</v>
      </c>
      <c r="D1452">
        <v>473</v>
      </c>
      <c r="E1452">
        <v>13047</v>
      </c>
      <c r="F1452">
        <v>1.27</v>
      </c>
      <c r="G1452">
        <v>0</v>
      </c>
    </row>
    <row r="1453" spans="1:7">
      <c r="A1453" t="s">
        <v>3792</v>
      </c>
      <c r="B1453">
        <v>615</v>
      </c>
      <c r="C1453">
        <v>97103</v>
      </c>
      <c r="D1453">
        <v>472</v>
      </c>
      <c r="E1453">
        <v>-43821</v>
      </c>
      <c r="F1453">
        <v>7.0000000000000007E-2</v>
      </c>
      <c r="G1453">
        <v>0</v>
      </c>
    </row>
    <row r="1454" spans="1:7">
      <c r="A1454" t="s">
        <v>3792</v>
      </c>
      <c r="B1454">
        <v>421</v>
      </c>
      <c r="C1454">
        <v>97103</v>
      </c>
      <c r="D1454">
        <v>471</v>
      </c>
      <c r="E1454">
        <v>4916</v>
      </c>
      <c r="F1454">
        <v>1.1000000000000001</v>
      </c>
      <c r="G1454">
        <v>0.02</v>
      </c>
    </row>
    <row r="1455" spans="1:7">
      <c r="A1455" t="s">
        <v>3792</v>
      </c>
      <c r="B1455">
        <v>614</v>
      </c>
      <c r="C1455">
        <v>99103</v>
      </c>
      <c r="D1455">
        <v>471</v>
      </c>
      <c r="E1455">
        <v>-22872</v>
      </c>
      <c r="F1455">
        <v>0.51</v>
      </c>
      <c r="G1455">
        <v>0</v>
      </c>
    </row>
    <row r="1456" spans="1:7">
      <c r="A1456" t="s">
        <v>3792</v>
      </c>
      <c r="B1456">
        <v>364</v>
      </c>
      <c r="C1456">
        <v>99103</v>
      </c>
      <c r="D1456">
        <v>470</v>
      </c>
      <c r="E1456">
        <v>11915</v>
      </c>
      <c r="F1456">
        <v>1.25</v>
      </c>
      <c r="G1456">
        <v>0.01</v>
      </c>
    </row>
    <row r="1457" spans="1:7">
      <c r="A1457" t="s">
        <v>3792</v>
      </c>
      <c r="B1457">
        <v>612</v>
      </c>
      <c r="C1457">
        <v>97103</v>
      </c>
      <c r="D1457">
        <v>470</v>
      </c>
      <c r="E1457">
        <v>-26972</v>
      </c>
      <c r="F1457">
        <v>0.42</v>
      </c>
      <c r="G1457">
        <v>0.01</v>
      </c>
    </row>
    <row r="1458" spans="1:7">
      <c r="A1458" t="s">
        <v>3792</v>
      </c>
      <c r="B1458">
        <v>631</v>
      </c>
      <c r="C1458">
        <v>97103</v>
      </c>
      <c r="D1458">
        <v>470</v>
      </c>
      <c r="E1458">
        <v>-38912</v>
      </c>
      <c r="F1458">
        <v>0.17</v>
      </c>
      <c r="G1458">
        <v>0</v>
      </c>
    </row>
    <row r="1459" spans="1:7">
      <c r="A1459" t="s">
        <v>3792</v>
      </c>
      <c r="B1459">
        <v>264</v>
      </c>
      <c r="C1459">
        <v>97103</v>
      </c>
      <c r="D1459">
        <v>469</v>
      </c>
      <c r="E1459">
        <v>-44450</v>
      </c>
      <c r="F1459">
        <v>0.05</v>
      </c>
      <c r="G1459">
        <v>0</v>
      </c>
    </row>
    <row r="1460" spans="1:7">
      <c r="A1460" t="s">
        <v>3792</v>
      </c>
      <c r="B1460">
        <v>621</v>
      </c>
      <c r="C1460">
        <v>97103</v>
      </c>
      <c r="D1460">
        <v>469</v>
      </c>
      <c r="E1460">
        <v>-36152</v>
      </c>
      <c r="F1460">
        <v>0.22</v>
      </c>
      <c r="G1460">
        <v>0</v>
      </c>
    </row>
    <row r="1461" spans="1:7">
      <c r="A1461" t="s">
        <v>3792</v>
      </c>
      <c r="B1461">
        <v>352</v>
      </c>
      <c r="C1461">
        <v>97103</v>
      </c>
      <c r="D1461">
        <v>468</v>
      </c>
      <c r="E1461">
        <v>16549</v>
      </c>
      <c r="F1461">
        <v>1.35</v>
      </c>
      <c r="G1461">
        <v>0.01</v>
      </c>
    </row>
    <row r="1462" spans="1:7">
      <c r="A1462" t="s">
        <v>3792</v>
      </c>
      <c r="B1462">
        <v>432</v>
      </c>
      <c r="C1462">
        <v>99103</v>
      </c>
      <c r="D1462">
        <v>468</v>
      </c>
      <c r="E1462">
        <v>-27333</v>
      </c>
      <c r="F1462">
        <v>0.41</v>
      </c>
      <c r="G1462">
        <v>0</v>
      </c>
    </row>
    <row r="1463" spans="1:7">
      <c r="A1463" t="s">
        <v>3792</v>
      </c>
      <c r="B1463">
        <v>453</v>
      </c>
      <c r="C1463">
        <v>97103</v>
      </c>
      <c r="D1463">
        <v>466</v>
      </c>
      <c r="E1463">
        <v>-24743</v>
      </c>
      <c r="F1463">
        <v>0.46</v>
      </c>
      <c r="G1463">
        <v>0</v>
      </c>
    </row>
    <row r="1464" spans="1:7">
      <c r="A1464" t="s">
        <v>3792</v>
      </c>
      <c r="B1464">
        <v>356</v>
      </c>
      <c r="C1464">
        <v>99103</v>
      </c>
      <c r="D1464">
        <v>463</v>
      </c>
      <c r="E1464">
        <v>-28203</v>
      </c>
      <c r="F1464">
        <v>0.39</v>
      </c>
      <c r="G1464">
        <v>0</v>
      </c>
    </row>
    <row r="1465" spans="1:7">
      <c r="A1465" t="s">
        <v>3792</v>
      </c>
      <c r="B1465">
        <v>435</v>
      </c>
      <c r="C1465">
        <v>99103</v>
      </c>
      <c r="D1465">
        <v>460</v>
      </c>
      <c r="E1465">
        <v>-22660</v>
      </c>
      <c r="F1465">
        <v>0.5</v>
      </c>
      <c r="G1465">
        <v>0.01</v>
      </c>
    </row>
    <row r="1466" spans="1:7">
      <c r="A1466" t="s">
        <v>3792</v>
      </c>
      <c r="B1466">
        <v>436</v>
      </c>
      <c r="C1466">
        <v>97103</v>
      </c>
      <c r="D1466">
        <v>456</v>
      </c>
      <c r="E1466">
        <v>10610</v>
      </c>
      <c r="F1466">
        <v>1.23</v>
      </c>
      <c r="G1466">
        <v>0</v>
      </c>
    </row>
    <row r="1467" spans="1:7">
      <c r="A1467" t="s">
        <v>3792</v>
      </c>
      <c r="B1467">
        <v>263</v>
      </c>
      <c r="C1467">
        <v>99103</v>
      </c>
      <c r="D1467">
        <v>452</v>
      </c>
      <c r="E1467">
        <v>4518</v>
      </c>
      <c r="F1467">
        <v>1.0900000000000001</v>
      </c>
      <c r="G1467">
        <v>0</v>
      </c>
    </row>
    <row r="1468" spans="1:7">
      <c r="A1468" t="s">
        <v>3792</v>
      </c>
      <c r="B1468">
        <v>254</v>
      </c>
      <c r="C1468">
        <v>97103</v>
      </c>
      <c r="D1468">
        <v>451</v>
      </c>
      <c r="E1468">
        <v>-31802</v>
      </c>
      <c r="F1468">
        <v>0.28999999999999998</v>
      </c>
      <c r="G1468">
        <v>0</v>
      </c>
    </row>
    <row r="1469" spans="1:7">
      <c r="A1469" t="s">
        <v>3792</v>
      </c>
      <c r="B1469">
        <v>641</v>
      </c>
      <c r="C1469">
        <v>97103</v>
      </c>
      <c r="D1469">
        <v>449</v>
      </c>
      <c r="E1469">
        <v>-18891</v>
      </c>
      <c r="F1469">
        <v>0.56999999999999995</v>
      </c>
      <c r="G1469">
        <v>0</v>
      </c>
    </row>
    <row r="1470" spans="1:7">
      <c r="A1470" t="s">
        <v>3792</v>
      </c>
      <c r="B1470">
        <v>346</v>
      </c>
      <c r="C1470">
        <v>97103</v>
      </c>
      <c r="D1470">
        <v>447</v>
      </c>
      <c r="E1470">
        <v>-12982</v>
      </c>
      <c r="F1470">
        <v>0.7</v>
      </c>
      <c r="G1470">
        <v>0.01</v>
      </c>
    </row>
    <row r="1471" spans="1:7">
      <c r="A1471" t="s">
        <v>3792</v>
      </c>
      <c r="B1471">
        <v>265</v>
      </c>
      <c r="C1471">
        <v>97103</v>
      </c>
      <c r="D1471">
        <v>444</v>
      </c>
      <c r="E1471">
        <v>-18422</v>
      </c>
      <c r="F1471">
        <v>0.57999999999999996</v>
      </c>
      <c r="G1471">
        <v>0.01</v>
      </c>
    </row>
    <row r="1472" spans="1:7">
      <c r="A1472" t="s">
        <v>3792</v>
      </c>
      <c r="B1472">
        <v>245</v>
      </c>
      <c r="C1472">
        <v>97103</v>
      </c>
      <c r="D1472">
        <v>443</v>
      </c>
      <c r="E1472">
        <v>-16905</v>
      </c>
      <c r="F1472">
        <v>0.61</v>
      </c>
      <c r="G1472">
        <v>0.01</v>
      </c>
    </row>
    <row r="1473" spans="1:7">
      <c r="A1473" t="s">
        <v>3792</v>
      </c>
      <c r="B1473">
        <v>513</v>
      </c>
      <c r="C1473">
        <v>97103</v>
      </c>
      <c r="D1473">
        <v>443</v>
      </c>
      <c r="E1473">
        <v>88139</v>
      </c>
      <c r="F1473">
        <v>2.98</v>
      </c>
      <c r="G1473">
        <v>0.02</v>
      </c>
    </row>
    <row r="1474" spans="1:7">
      <c r="A1474" t="s">
        <v>3792</v>
      </c>
      <c r="B1474">
        <v>526</v>
      </c>
      <c r="C1474">
        <v>97103</v>
      </c>
      <c r="D1474">
        <v>443</v>
      </c>
      <c r="E1474">
        <v>-19783</v>
      </c>
      <c r="F1474">
        <v>0.55000000000000004</v>
      </c>
      <c r="G1474">
        <v>0</v>
      </c>
    </row>
    <row r="1475" spans="1:7">
      <c r="A1475" t="s">
        <v>3792</v>
      </c>
      <c r="B1475">
        <v>316</v>
      </c>
      <c r="C1475">
        <v>99100</v>
      </c>
      <c r="D1475">
        <v>440</v>
      </c>
      <c r="E1475">
        <v>-2768</v>
      </c>
      <c r="F1475">
        <v>0.93</v>
      </c>
      <c r="G1475">
        <v>0.04</v>
      </c>
    </row>
    <row r="1476" spans="1:7">
      <c r="A1476" t="s">
        <v>3792</v>
      </c>
      <c r="B1476">
        <v>523</v>
      </c>
      <c r="C1476">
        <v>99103</v>
      </c>
      <c r="D1476">
        <v>440</v>
      </c>
      <c r="E1476">
        <v>8019</v>
      </c>
      <c r="F1476">
        <v>1.18</v>
      </c>
      <c r="G1476">
        <v>0</v>
      </c>
    </row>
    <row r="1477" spans="1:7">
      <c r="A1477" t="s">
        <v>3792</v>
      </c>
      <c r="B1477">
        <v>623</v>
      </c>
      <c r="C1477">
        <v>97103</v>
      </c>
      <c r="D1477">
        <v>440</v>
      </c>
      <c r="E1477">
        <v>-37282</v>
      </c>
      <c r="F1477">
        <v>0.15</v>
      </c>
      <c r="G1477">
        <v>0</v>
      </c>
    </row>
    <row r="1478" spans="1:7">
      <c r="A1478" t="s">
        <v>3792</v>
      </c>
      <c r="B1478">
        <v>316</v>
      </c>
      <c r="C1478">
        <v>97100</v>
      </c>
      <c r="D1478">
        <v>436</v>
      </c>
      <c r="E1478">
        <v>13798</v>
      </c>
      <c r="F1478">
        <v>1.31</v>
      </c>
      <c r="G1478">
        <v>0.05</v>
      </c>
    </row>
    <row r="1479" spans="1:7">
      <c r="A1479" t="s">
        <v>3792</v>
      </c>
      <c r="B1479">
        <v>314</v>
      </c>
      <c r="C1479">
        <v>97100</v>
      </c>
      <c r="D1479">
        <v>435</v>
      </c>
      <c r="E1479">
        <v>-9728</v>
      </c>
      <c r="F1479">
        <v>0.77</v>
      </c>
      <c r="G1479">
        <v>0.05</v>
      </c>
    </row>
    <row r="1480" spans="1:7">
      <c r="A1480" t="s">
        <v>3792</v>
      </c>
      <c r="B1480">
        <v>315</v>
      </c>
      <c r="C1480">
        <v>99100</v>
      </c>
      <c r="D1480">
        <v>435</v>
      </c>
      <c r="E1480">
        <v>-4267</v>
      </c>
      <c r="F1480">
        <v>0.9</v>
      </c>
      <c r="G1480">
        <v>0.05</v>
      </c>
    </row>
    <row r="1481" spans="1:7">
      <c r="A1481" t="s">
        <v>3792</v>
      </c>
      <c r="B1481">
        <v>456</v>
      </c>
      <c r="C1481">
        <v>97103</v>
      </c>
      <c r="D1481">
        <v>435</v>
      </c>
      <c r="E1481">
        <v>-23981</v>
      </c>
      <c r="F1481">
        <v>0.44</v>
      </c>
      <c r="G1481">
        <v>0.01</v>
      </c>
    </row>
    <row r="1482" spans="1:7">
      <c r="A1482" t="s">
        <v>3792</v>
      </c>
      <c r="B1482">
        <v>534</v>
      </c>
      <c r="C1482">
        <v>97103</v>
      </c>
      <c r="D1482">
        <v>433</v>
      </c>
      <c r="E1482">
        <v>59900</v>
      </c>
      <c r="F1482">
        <v>2.38</v>
      </c>
      <c r="G1482">
        <v>0</v>
      </c>
    </row>
    <row r="1483" spans="1:7">
      <c r="A1483" t="s">
        <v>3792</v>
      </c>
      <c r="B1483">
        <v>362</v>
      </c>
      <c r="C1483">
        <v>99103</v>
      </c>
      <c r="D1483">
        <v>431</v>
      </c>
      <c r="E1483">
        <v>-32321</v>
      </c>
      <c r="F1483">
        <v>0.25</v>
      </c>
      <c r="G1483">
        <v>0</v>
      </c>
    </row>
    <row r="1484" spans="1:7">
      <c r="A1484" t="s">
        <v>3792</v>
      </c>
      <c r="B1484">
        <v>465</v>
      </c>
      <c r="C1484">
        <v>99103</v>
      </c>
      <c r="D1484">
        <v>431</v>
      </c>
      <c r="E1484">
        <v>-37821</v>
      </c>
      <c r="F1484">
        <v>0.12</v>
      </c>
      <c r="G1484">
        <v>0</v>
      </c>
    </row>
    <row r="1485" spans="1:7">
      <c r="A1485" t="s">
        <v>3792</v>
      </c>
      <c r="B1485">
        <v>613</v>
      </c>
      <c r="C1485">
        <v>97103</v>
      </c>
      <c r="D1485">
        <v>429</v>
      </c>
      <c r="E1485">
        <v>-21831</v>
      </c>
      <c r="F1485">
        <v>0.49</v>
      </c>
      <c r="G1485">
        <v>0</v>
      </c>
    </row>
    <row r="1486" spans="1:7">
      <c r="A1486" t="s">
        <v>3792</v>
      </c>
      <c r="B1486">
        <v>354</v>
      </c>
      <c r="C1486">
        <v>97103</v>
      </c>
      <c r="D1486">
        <v>428</v>
      </c>
      <c r="E1486">
        <v>-20550</v>
      </c>
      <c r="F1486">
        <v>0.51</v>
      </c>
      <c r="G1486">
        <v>0</v>
      </c>
    </row>
    <row r="1487" spans="1:7">
      <c r="A1487" t="s">
        <v>3792</v>
      </c>
      <c r="B1487">
        <v>614</v>
      </c>
      <c r="C1487">
        <v>97103</v>
      </c>
      <c r="D1487">
        <v>426</v>
      </c>
      <c r="E1487">
        <v>-22581</v>
      </c>
      <c r="F1487">
        <v>0.46</v>
      </c>
      <c r="G1487">
        <v>0</v>
      </c>
    </row>
    <row r="1488" spans="1:7">
      <c r="A1488" t="s">
        <v>3792</v>
      </c>
      <c r="B1488">
        <v>356</v>
      </c>
      <c r="C1488">
        <v>97103</v>
      </c>
      <c r="D1488">
        <v>424</v>
      </c>
      <c r="E1488">
        <v>-1912</v>
      </c>
      <c r="F1488">
        <v>0.95</v>
      </c>
      <c r="G1488">
        <v>0.01</v>
      </c>
    </row>
    <row r="1489" spans="1:7">
      <c r="A1489" t="s">
        <v>3792</v>
      </c>
      <c r="B1489">
        <v>235</v>
      </c>
      <c r="C1489">
        <v>97100</v>
      </c>
      <c r="D1489">
        <v>421</v>
      </c>
      <c r="E1489">
        <v>-17828</v>
      </c>
      <c r="F1489">
        <v>0.56999999999999995</v>
      </c>
      <c r="G1489">
        <v>0.04</v>
      </c>
    </row>
    <row r="1490" spans="1:7">
      <c r="A1490" t="s">
        <v>3792</v>
      </c>
      <c r="B1490">
        <v>516</v>
      </c>
      <c r="C1490">
        <v>97103</v>
      </c>
      <c r="D1490">
        <v>420</v>
      </c>
      <c r="E1490">
        <v>-26070</v>
      </c>
      <c r="F1490">
        <v>0.37</v>
      </c>
      <c r="G1490">
        <v>0.01</v>
      </c>
    </row>
    <row r="1491" spans="1:7">
      <c r="A1491" t="s">
        <v>3792</v>
      </c>
      <c r="B1491">
        <v>521</v>
      </c>
      <c r="C1491">
        <v>97103</v>
      </c>
      <c r="D1491">
        <v>420</v>
      </c>
      <c r="E1491">
        <v>-30712</v>
      </c>
      <c r="F1491">
        <v>0.26</v>
      </c>
      <c r="G1491">
        <v>0</v>
      </c>
    </row>
    <row r="1492" spans="1:7">
      <c r="A1492" t="s">
        <v>3792</v>
      </c>
      <c r="B1492">
        <v>542</v>
      </c>
      <c r="C1492">
        <v>97103</v>
      </c>
      <c r="D1492">
        <v>419</v>
      </c>
      <c r="E1492">
        <v>-37090</v>
      </c>
      <c r="F1492">
        <v>0.11</v>
      </c>
      <c r="G1492">
        <v>0</v>
      </c>
    </row>
    <row r="1493" spans="1:7">
      <c r="A1493" t="s">
        <v>3792</v>
      </c>
      <c r="B1493">
        <v>362</v>
      </c>
      <c r="C1493">
        <v>97103</v>
      </c>
      <c r="D1493">
        <v>417</v>
      </c>
      <c r="E1493">
        <v>54559</v>
      </c>
      <c r="F1493">
        <v>2.2999999999999998</v>
      </c>
      <c r="G1493">
        <v>0</v>
      </c>
    </row>
    <row r="1494" spans="1:7">
      <c r="A1494" t="s">
        <v>3792</v>
      </c>
      <c r="B1494">
        <v>524</v>
      </c>
      <c r="C1494">
        <v>97103</v>
      </c>
      <c r="D1494">
        <v>417</v>
      </c>
      <c r="E1494">
        <v>-12701</v>
      </c>
      <c r="F1494">
        <v>0.69</v>
      </c>
      <c r="G1494">
        <v>0</v>
      </c>
    </row>
    <row r="1495" spans="1:7">
      <c r="A1495" t="s">
        <v>3792</v>
      </c>
      <c r="B1495">
        <v>532</v>
      </c>
      <c r="C1495">
        <v>97103</v>
      </c>
      <c r="D1495">
        <v>417</v>
      </c>
      <c r="E1495">
        <v>-37621</v>
      </c>
      <c r="F1495">
        <v>0.09</v>
      </c>
      <c r="G1495">
        <v>0</v>
      </c>
    </row>
    <row r="1496" spans="1:7">
      <c r="A1496" t="s">
        <v>3792</v>
      </c>
      <c r="B1496">
        <v>425</v>
      </c>
      <c r="C1496">
        <v>97103</v>
      </c>
      <c r="D1496">
        <v>416</v>
      </c>
      <c r="E1496">
        <v>-23560</v>
      </c>
      <c r="F1496">
        <v>0.43</v>
      </c>
      <c r="G1496">
        <v>0</v>
      </c>
    </row>
    <row r="1497" spans="1:7">
      <c r="A1497" t="s">
        <v>3792</v>
      </c>
      <c r="B1497">
        <v>634</v>
      </c>
      <c r="C1497">
        <v>97103</v>
      </c>
      <c r="D1497">
        <v>416</v>
      </c>
      <c r="E1497">
        <v>-13240</v>
      </c>
      <c r="F1497">
        <v>0.68</v>
      </c>
      <c r="G1497">
        <v>0</v>
      </c>
    </row>
    <row r="1498" spans="1:7">
      <c r="A1498" t="s">
        <v>3792</v>
      </c>
      <c r="B1498">
        <v>462</v>
      </c>
      <c r="C1498">
        <v>97103</v>
      </c>
      <c r="D1498">
        <v>413</v>
      </c>
      <c r="E1498">
        <v>-164</v>
      </c>
      <c r="F1498">
        <v>0.99</v>
      </c>
      <c r="G1498">
        <v>0.01</v>
      </c>
    </row>
    <row r="1499" spans="1:7">
      <c r="A1499" t="s">
        <v>3792</v>
      </c>
      <c r="B1499">
        <v>463</v>
      </c>
      <c r="C1499">
        <v>99103</v>
      </c>
      <c r="D1499">
        <v>408</v>
      </c>
      <c r="E1499">
        <v>-29491</v>
      </c>
      <c r="F1499">
        <v>0.27</v>
      </c>
      <c r="G1499">
        <v>0</v>
      </c>
    </row>
    <row r="1500" spans="1:7">
      <c r="A1500" t="s">
        <v>3792</v>
      </c>
      <c r="B1500">
        <v>531</v>
      </c>
      <c r="C1500">
        <v>99103</v>
      </c>
      <c r="D1500">
        <v>408</v>
      </c>
      <c r="E1500">
        <v>-37480</v>
      </c>
      <c r="F1500">
        <v>0.08</v>
      </c>
      <c r="G1500">
        <v>0</v>
      </c>
    </row>
    <row r="1501" spans="1:7">
      <c r="A1501" t="s">
        <v>3792</v>
      </c>
      <c r="B1501">
        <v>543</v>
      </c>
      <c r="C1501">
        <v>97103</v>
      </c>
      <c r="D1501">
        <v>408</v>
      </c>
      <c r="E1501">
        <v>-25630</v>
      </c>
      <c r="F1501">
        <v>0.37</v>
      </c>
      <c r="G1501">
        <v>0</v>
      </c>
    </row>
    <row r="1502" spans="1:7">
      <c r="A1502" t="s">
        <v>3792</v>
      </c>
      <c r="B1502">
        <v>435</v>
      </c>
      <c r="C1502">
        <v>97103</v>
      </c>
      <c r="D1502">
        <v>405</v>
      </c>
      <c r="E1502">
        <v>-30431</v>
      </c>
      <c r="F1502">
        <v>0.24</v>
      </c>
      <c r="G1502">
        <v>0</v>
      </c>
    </row>
    <row r="1503" spans="1:7">
      <c r="A1503" t="s">
        <v>3792</v>
      </c>
      <c r="B1503">
        <v>165</v>
      </c>
      <c r="C1503">
        <v>97080</v>
      </c>
      <c r="D1503">
        <v>400</v>
      </c>
      <c r="E1503">
        <v>-7331</v>
      </c>
      <c r="F1503">
        <v>0.81</v>
      </c>
      <c r="G1503">
        <v>0.01</v>
      </c>
    </row>
    <row r="1504" spans="1:7">
      <c r="A1504" t="s">
        <v>3792</v>
      </c>
      <c r="B1504">
        <v>256</v>
      </c>
      <c r="C1504">
        <v>97103</v>
      </c>
      <c r="D1504">
        <v>400</v>
      </c>
      <c r="E1504">
        <v>11769</v>
      </c>
      <c r="F1504">
        <v>1.29</v>
      </c>
      <c r="G1504">
        <v>0.01</v>
      </c>
    </row>
    <row r="1505" spans="1:7">
      <c r="A1505" t="s">
        <v>3792</v>
      </c>
      <c r="B1505">
        <v>256</v>
      </c>
      <c r="C1505">
        <v>99103</v>
      </c>
      <c r="D1505">
        <v>400</v>
      </c>
      <c r="E1505">
        <v>-20034</v>
      </c>
      <c r="F1505">
        <v>0.49</v>
      </c>
      <c r="G1505">
        <v>0.01</v>
      </c>
    </row>
    <row r="1506" spans="1:7">
      <c r="A1506" t="s">
        <v>3792</v>
      </c>
      <c r="B1506">
        <v>312</v>
      </c>
      <c r="C1506">
        <v>99080</v>
      </c>
      <c r="D1506">
        <v>400</v>
      </c>
      <c r="E1506">
        <v>9488</v>
      </c>
      <c r="F1506">
        <v>1.23</v>
      </c>
      <c r="G1506">
        <v>0.05</v>
      </c>
    </row>
    <row r="1507" spans="1:7">
      <c r="A1507" t="s">
        <v>3792</v>
      </c>
      <c r="B1507">
        <v>342</v>
      </c>
      <c r="C1507">
        <v>97103</v>
      </c>
      <c r="D1507">
        <v>399</v>
      </c>
      <c r="E1507">
        <v>-31960</v>
      </c>
      <c r="F1507">
        <v>0.19</v>
      </c>
      <c r="G1507">
        <v>0</v>
      </c>
    </row>
    <row r="1508" spans="1:7">
      <c r="A1508" t="s">
        <v>3792</v>
      </c>
      <c r="B1508">
        <v>234</v>
      </c>
      <c r="C1508">
        <v>97080</v>
      </c>
      <c r="D1508">
        <v>396</v>
      </c>
      <c r="E1508">
        <v>13423</v>
      </c>
      <c r="F1508">
        <v>1.33</v>
      </c>
      <c r="G1508">
        <v>0.03</v>
      </c>
    </row>
    <row r="1509" spans="1:7">
      <c r="A1509" t="s">
        <v>3792</v>
      </c>
      <c r="B1509">
        <v>314</v>
      </c>
      <c r="C1509">
        <v>97080</v>
      </c>
      <c r="D1509">
        <v>392</v>
      </c>
      <c r="E1509">
        <v>-20291</v>
      </c>
      <c r="F1509">
        <v>0.48</v>
      </c>
      <c r="G1509">
        <v>0.02</v>
      </c>
    </row>
    <row r="1510" spans="1:7">
      <c r="A1510" t="s">
        <v>3792</v>
      </c>
      <c r="B1510">
        <v>315</v>
      </c>
      <c r="C1510">
        <v>97100</v>
      </c>
      <c r="D1510">
        <v>391</v>
      </c>
      <c r="E1510">
        <v>-12770</v>
      </c>
      <c r="F1510">
        <v>0.67</v>
      </c>
      <c r="G1510">
        <v>0.04</v>
      </c>
    </row>
    <row r="1511" spans="1:7">
      <c r="A1511" t="s">
        <v>3792</v>
      </c>
      <c r="B1511">
        <v>541</v>
      </c>
      <c r="C1511">
        <v>97103</v>
      </c>
      <c r="D1511">
        <v>391</v>
      </c>
      <c r="E1511">
        <v>-26812</v>
      </c>
      <c r="F1511">
        <v>0.31</v>
      </c>
      <c r="G1511">
        <v>0</v>
      </c>
    </row>
    <row r="1512" spans="1:7">
      <c r="A1512" t="s">
        <v>3792</v>
      </c>
      <c r="B1512">
        <v>532</v>
      </c>
      <c r="C1512">
        <v>99103</v>
      </c>
      <c r="D1512">
        <v>386</v>
      </c>
      <c r="E1512">
        <v>-34111</v>
      </c>
      <c r="F1512">
        <v>0.11</v>
      </c>
      <c r="G1512">
        <v>0</v>
      </c>
    </row>
    <row r="1513" spans="1:7">
      <c r="A1513" t="s">
        <v>3792</v>
      </c>
      <c r="B1513">
        <v>236</v>
      </c>
      <c r="C1513">
        <v>99100</v>
      </c>
      <c r="D1513">
        <v>379</v>
      </c>
      <c r="E1513">
        <v>50397</v>
      </c>
      <c r="F1513">
        <v>2.3199999999999998</v>
      </c>
      <c r="G1513">
        <v>0.05</v>
      </c>
    </row>
    <row r="1514" spans="1:7">
      <c r="A1514" t="s">
        <v>3792</v>
      </c>
      <c r="B1514">
        <v>546</v>
      </c>
      <c r="C1514">
        <v>99103</v>
      </c>
      <c r="D1514">
        <v>378</v>
      </c>
      <c r="E1514">
        <v>29949</v>
      </c>
      <c r="F1514">
        <v>1.79</v>
      </c>
      <c r="G1514">
        <v>0</v>
      </c>
    </row>
    <row r="1515" spans="1:7">
      <c r="A1515" t="s">
        <v>3792</v>
      </c>
      <c r="B1515">
        <v>561</v>
      </c>
      <c r="C1515">
        <v>99103</v>
      </c>
      <c r="D1515">
        <v>378</v>
      </c>
      <c r="E1515">
        <v>-11860</v>
      </c>
      <c r="F1515">
        <v>0.68</v>
      </c>
      <c r="G1515">
        <v>0</v>
      </c>
    </row>
    <row r="1516" spans="1:7">
      <c r="A1516" t="s">
        <v>3792</v>
      </c>
      <c r="B1516">
        <v>235</v>
      </c>
      <c r="C1516">
        <v>99100</v>
      </c>
      <c r="D1516">
        <v>377</v>
      </c>
      <c r="E1516">
        <v>-446</v>
      </c>
      <c r="F1516">
        <v>0.98</v>
      </c>
      <c r="G1516">
        <v>0.05</v>
      </c>
    </row>
    <row r="1517" spans="1:7">
      <c r="A1517" t="s">
        <v>3792</v>
      </c>
      <c r="B1517">
        <v>423</v>
      </c>
      <c r="C1517">
        <v>97103</v>
      </c>
      <c r="D1517">
        <v>376</v>
      </c>
      <c r="E1517">
        <v>52457</v>
      </c>
      <c r="F1517">
        <v>2.39</v>
      </c>
      <c r="G1517">
        <v>0.02</v>
      </c>
    </row>
    <row r="1518" spans="1:7">
      <c r="A1518" t="s">
        <v>3792</v>
      </c>
      <c r="B1518">
        <v>426</v>
      </c>
      <c r="C1518">
        <v>97103</v>
      </c>
      <c r="D1518">
        <v>374</v>
      </c>
      <c r="E1518">
        <v>4609</v>
      </c>
      <c r="F1518">
        <v>1.1200000000000001</v>
      </c>
      <c r="G1518">
        <v>0.01</v>
      </c>
    </row>
    <row r="1519" spans="1:7">
      <c r="A1519" t="s">
        <v>3792</v>
      </c>
      <c r="B1519">
        <v>542</v>
      </c>
      <c r="C1519">
        <v>99103</v>
      </c>
      <c r="D1519">
        <v>373</v>
      </c>
      <c r="E1519">
        <v>4408</v>
      </c>
      <c r="F1519">
        <v>1.1100000000000001</v>
      </c>
      <c r="G1519">
        <v>0.01</v>
      </c>
    </row>
    <row r="1520" spans="1:7">
      <c r="A1520" t="s">
        <v>3792</v>
      </c>
      <c r="B1520">
        <v>236</v>
      </c>
      <c r="C1520">
        <v>99080</v>
      </c>
      <c r="D1520">
        <v>372</v>
      </c>
      <c r="E1520">
        <v>42205</v>
      </c>
      <c r="F1520">
        <v>2.13</v>
      </c>
      <c r="G1520">
        <v>0.03</v>
      </c>
    </row>
    <row r="1521" spans="1:7">
      <c r="A1521" t="s">
        <v>3792</v>
      </c>
      <c r="B1521">
        <v>316</v>
      </c>
      <c r="C1521">
        <v>97080</v>
      </c>
      <c r="D1521">
        <v>372</v>
      </c>
      <c r="E1521">
        <v>9485</v>
      </c>
      <c r="F1521">
        <v>1.25</v>
      </c>
      <c r="G1521">
        <v>0.05</v>
      </c>
    </row>
    <row r="1522" spans="1:7">
      <c r="A1522" t="s">
        <v>3792</v>
      </c>
      <c r="B1522">
        <v>236</v>
      </c>
      <c r="C1522">
        <v>97100</v>
      </c>
      <c r="D1522">
        <v>367</v>
      </c>
      <c r="E1522">
        <v>-16065</v>
      </c>
      <c r="F1522">
        <v>0.56000000000000005</v>
      </c>
      <c r="G1522">
        <v>0.04</v>
      </c>
    </row>
    <row r="1523" spans="1:7">
      <c r="A1523" t="s">
        <v>3792</v>
      </c>
      <c r="B1523">
        <v>235</v>
      </c>
      <c r="C1523">
        <v>99080</v>
      </c>
      <c r="D1523">
        <v>365</v>
      </c>
      <c r="E1523">
        <v>-5003</v>
      </c>
      <c r="F1523">
        <v>0.86</v>
      </c>
      <c r="G1523">
        <v>0.02</v>
      </c>
    </row>
    <row r="1524" spans="1:7">
      <c r="A1524" t="s">
        <v>3792</v>
      </c>
      <c r="B1524">
        <v>236</v>
      </c>
      <c r="C1524">
        <v>97080</v>
      </c>
      <c r="D1524">
        <v>362</v>
      </c>
      <c r="E1524">
        <v>6905</v>
      </c>
      <c r="F1524">
        <v>1.19</v>
      </c>
      <c r="G1524">
        <v>0.04</v>
      </c>
    </row>
    <row r="1525" spans="1:7">
      <c r="A1525" t="s">
        <v>3792</v>
      </c>
      <c r="B1525">
        <v>465</v>
      </c>
      <c r="C1525">
        <v>97103</v>
      </c>
      <c r="D1525">
        <v>360</v>
      </c>
      <c r="E1525">
        <v>-35671</v>
      </c>
      <c r="F1525">
        <v>0</v>
      </c>
      <c r="G1525">
        <v>0</v>
      </c>
    </row>
    <row r="1526" spans="1:7">
      <c r="A1526" t="s">
        <v>3792</v>
      </c>
      <c r="B1526">
        <v>531</v>
      </c>
      <c r="C1526">
        <v>97103</v>
      </c>
      <c r="D1526">
        <v>358</v>
      </c>
      <c r="E1526">
        <v>-4863</v>
      </c>
      <c r="F1526">
        <v>0.86</v>
      </c>
      <c r="G1526">
        <v>0</v>
      </c>
    </row>
    <row r="1527" spans="1:7">
      <c r="A1527" t="s">
        <v>3792</v>
      </c>
      <c r="B1527">
        <v>312</v>
      </c>
      <c r="C1527">
        <v>99100</v>
      </c>
      <c r="D1527">
        <v>352</v>
      </c>
      <c r="E1527">
        <v>-8456</v>
      </c>
      <c r="F1527">
        <v>0.75</v>
      </c>
      <c r="G1527">
        <v>0.03</v>
      </c>
    </row>
    <row r="1528" spans="1:7">
      <c r="A1528" t="s">
        <v>3792</v>
      </c>
      <c r="B1528">
        <v>621</v>
      </c>
      <c r="C1528">
        <v>99103</v>
      </c>
      <c r="D1528">
        <v>333</v>
      </c>
      <c r="E1528">
        <v>3738</v>
      </c>
      <c r="F1528">
        <v>1.1100000000000001</v>
      </c>
      <c r="G1528">
        <v>0.01</v>
      </c>
    </row>
    <row r="1529" spans="1:7">
      <c r="A1529" t="s">
        <v>3792</v>
      </c>
      <c r="B1529">
        <v>546</v>
      </c>
      <c r="C1529">
        <v>97103</v>
      </c>
      <c r="D1529">
        <v>331</v>
      </c>
      <c r="E1529">
        <v>-12641</v>
      </c>
      <c r="F1529">
        <v>0.61</v>
      </c>
      <c r="G1529">
        <v>0</v>
      </c>
    </row>
    <row r="1530" spans="1:7">
      <c r="A1530" t="s">
        <v>3792</v>
      </c>
      <c r="B1530">
        <v>432</v>
      </c>
      <c r="C1530">
        <v>97103</v>
      </c>
      <c r="D1530">
        <v>329</v>
      </c>
      <c r="E1530">
        <v>6940</v>
      </c>
      <c r="F1530">
        <v>1.21</v>
      </c>
      <c r="G1530">
        <v>0.02</v>
      </c>
    </row>
    <row r="1531" spans="1:7">
      <c r="A1531" t="s">
        <v>3792</v>
      </c>
      <c r="B1531">
        <v>534</v>
      </c>
      <c r="C1531">
        <v>99103</v>
      </c>
      <c r="D1531">
        <v>329</v>
      </c>
      <c r="E1531">
        <v>-21341</v>
      </c>
      <c r="F1531">
        <v>0.35</v>
      </c>
      <c r="G1531">
        <v>0</v>
      </c>
    </row>
    <row r="1532" spans="1:7">
      <c r="A1532" t="s">
        <v>3792</v>
      </c>
      <c r="B1532">
        <v>315</v>
      </c>
      <c r="C1532">
        <v>97080</v>
      </c>
      <c r="D1532">
        <v>328</v>
      </c>
      <c r="E1532">
        <v>-9715</v>
      </c>
      <c r="F1532">
        <v>0.7</v>
      </c>
      <c r="G1532">
        <v>0.03</v>
      </c>
    </row>
    <row r="1533" spans="1:7">
      <c r="A1533" t="s">
        <v>3792</v>
      </c>
      <c r="B1533">
        <v>235</v>
      </c>
      <c r="C1533">
        <v>97080</v>
      </c>
      <c r="D1533">
        <v>321</v>
      </c>
      <c r="E1533">
        <v>-4566</v>
      </c>
      <c r="F1533">
        <v>0.85</v>
      </c>
      <c r="G1533">
        <v>0.04</v>
      </c>
    </row>
    <row r="1534" spans="1:7">
      <c r="A1534" t="s">
        <v>3792</v>
      </c>
      <c r="B1534">
        <v>416</v>
      </c>
      <c r="C1534">
        <v>99080</v>
      </c>
      <c r="D1534">
        <v>319</v>
      </c>
      <c r="E1534">
        <v>-6005</v>
      </c>
      <c r="F1534">
        <v>0.81</v>
      </c>
      <c r="G1534">
        <v>0.02</v>
      </c>
    </row>
    <row r="1535" spans="1:7">
      <c r="A1535" t="s">
        <v>3792</v>
      </c>
      <c r="B1535">
        <v>243</v>
      </c>
      <c r="C1535">
        <v>99100</v>
      </c>
      <c r="D1535">
        <v>318</v>
      </c>
      <c r="E1535">
        <v>1334</v>
      </c>
      <c r="F1535">
        <v>1.04</v>
      </c>
      <c r="G1535">
        <v>0.04</v>
      </c>
    </row>
    <row r="1536" spans="1:7">
      <c r="A1536" t="s">
        <v>3792</v>
      </c>
      <c r="B1536">
        <v>514</v>
      </c>
      <c r="C1536">
        <v>97103</v>
      </c>
      <c r="D1536">
        <v>313</v>
      </c>
      <c r="E1536">
        <v>-24231</v>
      </c>
      <c r="F1536">
        <v>0.22</v>
      </c>
      <c r="G1536">
        <v>0</v>
      </c>
    </row>
    <row r="1537" spans="1:7">
      <c r="A1537" t="s">
        <v>3792</v>
      </c>
      <c r="B1537">
        <v>245</v>
      </c>
      <c r="C1537">
        <v>97100</v>
      </c>
      <c r="D1537">
        <v>309</v>
      </c>
      <c r="E1537">
        <v>-13365</v>
      </c>
      <c r="F1537">
        <v>0.56000000000000005</v>
      </c>
      <c r="G1537">
        <v>0.03</v>
      </c>
    </row>
    <row r="1538" spans="1:7">
      <c r="A1538" t="s">
        <v>3792</v>
      </c>
      <c r="B1538">
        <v>243</v>
      </c>
      <c r="C1538">
        <v>97100</v>
      </c>
      <c r="D1538">
        <v>308</v>
      </c>
      <c r="E1538">
        <v>-6794</v>
      </c>
      <c r="F1538">
        <v>0.77</v>
      </c>
      <c r="G1538">
        <v>0.04</v>
      </c>
    </row>
    <row r="1539" spans="1:7">
      <c r="A1539" t="s">
        <v>3792</v>
      </c>
      <c r="B1539">
        <v>243</v>
      </c>
      <c r="C1539">
        <v>99080</v>
      </c>
      <c r="D1539">
        <v>284</v>
      </c>
      <c r="E1539">
        <v>-5796</v>
      </c>
      <c r="F1539">
        <v>0.79</v>
      </c>
      <c r="G1539">
        <v>0.03</v>
      </c>
    </row>
    <row r="1540" spans="1:7">
      <c r="A1540" t="s">
        <v>3792</v>
      </c>
      <c r="B1540">
        <v>245</v>
      </c>
      <c r="C1540">
        <v>99100</v>
      </c>
      <c r="D1540">
        <v>279</v>
      </c>
      <c r="E1540">
        <v>-25301</v>
      </c>
      <c r="F1540">
        <v>0.09</v>
      </c>
      <c r="G1540">
        <v>0</v>
      </c>
    </row>
    <row r="1541" spans="1:7">
      <c r="A1541" t="s">
        <v>3792</v>
      </c>
      <c r="B1541">
        <v>246</v>
      </c>
      <c r="C1541">
        <v>99100</v>
      </c>
      <c r="D1541">
        <v>279</v>
      </c>
      <c r="E1541">
        <v>-16024</v>
      </c>
      <c r="F1541">
        <v>0.42</v>
      </c>
      <c r="G1541">
        <v>0.02</v>
      </c>
    </row>
    <row r="1542" spans="1:7">
      <c r="A1542" t="s">
        <v>3792</v>
      </c>
      <c r="B1542">
        <v>324</v>
      </c>
      <c r="C1542">
        <v>99080</v>
      </c>
      <c r="D1542">
        <v>276</v>
      </c>
      <c r="E1542">
        <v>6058</v>
      </c>
      <c r="F1542">
        <v>1.21</v>
      </c>
      <c r="G1542">
        <v>0.03</v>
      </c>
    </row>
    <row r="1543" spans="1:7">
      <c r="A1543" t="s">
        <v>3792</v>
      </c>
      <c r="B1543">
        <v>324</v>
      </c>
      <c r="C1543">
        <v>99100</v>
      </c>
      <c r="D1543">
        <v>267</v>
      </c>
      <c r="E1543">
        <v>-12351</v>
      </c>
      <c r="F1543">
        <v>0.53</v>
      </c>
      <c r="G1543">
        <v>0.02</v>
      </c>
    </row>
    <row r="1544" spans="1:7">
      <c r="A1544" t="s">
        <v>3792</v>
      </c>
      <c r="B1544">
        <v>312</v>
      </c>
      <c r="C1544">
        <v>97100</v>
      </c>
      <c r="D1544">
        <v>263</v>
      </c>
      <c r="E1544">
        <v>-8404</v>
      </c>
      <c r="F1544">
        <v>0.68</v>
      </c>
      <c r="G1544">
        <v>0.04</v>
      </c>
    </row>
    <row r="1545" spans="1:7">
      <c r="A1545" t="s">
        <v>3792</v>
      </c>
      <c r="B1545">
        <v>415</v>
      </c>
      <c r="C1545">
        <v>99080</v>
      </c>
      <c r="D1545">
        <v>260</v>
      </c>
      <c r="E1545">
        <v>4531</v>
      </c>
      <c r="F1545">
        <v>1.17</v>
      </c>
      <c r="G1545">
        <v>0.05</v>
      </c>
    </row>
    <row r="1546" spans="1:7">
      <c r="A1546" t="s">
        <v>3792</v>
      </c>
      <c r="B1546">
        <v>416</v>
      </c>
      <c r="C1546">
        <v>99100</v>
      </c>
      <c r="D1546">
        <v>260</v>
      </c>
      <c r="E1546">
        <v>686</v>
      </c>
      <c r="F1546">
        <v>1.02</v>
      </c>
      <c r="G1546">
        <v>0.04</v>
      </c>
    </row>
    <row r="1547" spans="1:7">
      <c r="A1547" t="s">
        <v>3792</v>
      </c>
      <c r="B1547">
        <v>312</v>
      </c>
      <c r="C1547">
        <v>97080</v>
      </c>
      <c r="D1547">
        <v>253</v>
      </c>
      <c r="E1547">
        <v>-5955</v>
      </c>
      <c r="F1547">
        <v>0.76</v>
      </c>
      <c r="G1547">
        <v>0.03</v>
      </c>
    </row>
    <row r="1548" spans="1:7">
      <c r="A1548" t="s">
        <v>3792</v>
      </c>
      <c r="B1548">
        <v>543</v>
      </c>
      <c r="C1548">
        <v>99103</v>
      </c>
      <c r="D1548">
        <v>253</v>
      </c>
      <c r="E1548">
        <v>-22890</v>
      </c>
      <c r="F1548">
        <v>0.09</v>
      </c>
      <c r="G1548">
        <v>0</v>
      </c>
    </row>
    <row r="1549" spans="1:7">
      <c r="A1549" t="s">
        <v>3792</v>
      </c>
      <c r="B1549">
        <v>412</v>
      </c>
      <c r="C1549">
        <v>99080</v>
      </c>
      <c r="D1549">
        <v>252</v>
      </c>
      <c r="E1549">
        <v>-17023</v>
      </c>
      <c r="F1549">
        <v>0.32</v>
      </c>
      <c r="G1549">
        <v>0.01</v>
      </c>
    </row>
    <row r="1550" spans="1:7">
      <c r="A1550" t="s">
        <v>3792</v>
      </c>
      <c r="B1550">
        <v>246</v>
      </c>
      <c r="C1550">
        <v>99080</v>
      </c>
      <c r="D1550">
        <v>249</v>
      </c>
      <c r="E1550">
        <v>-14824</v>
      </c>
      <c r="F1550">
        <v>0.4</v>
      </c>
      <c r="G1550">
        <v>0.02</v>
      </c>
    </row>
    <row r="1551" spans="1:7">
      <c r="A1551" t="s">
        <v>3792</v>
      </c>
      <c r="B1551">
        <v>325</v>
      </c>
      <c r="C1551">
        <v>97100</v>
      </c>
      <c r="D1551">
        <v>249</v>
      </c>
      <c r="E1551">
        <v>7427</v>
      </c>
      <c r="F1551">
        <v>1.29</v>
      </c>
      <c r="G1551">
        <v>0.03</v>
      </c>
    </row>
    <row r="1552" spans="1:7">
      <c r="A1552" t="s">
        <v>3792</v>
      </c>
      <c r="B1552">
        <v>325</v>
      </c>
      <c r="C1552">
        <v>99100</v>
      </c>
      <c r="D1552">
        <v>248</v>
      </c>
      <c r="E1552">
        <v>3145</v>
      </c>
      <c r="F1552">
        <v>1.1200000000000001</v>
      </c>
      <c r="G1552">
        <v>0.04</v>
      </c>
    </row>
    <row r="1553" spans="1:7">
      <c r="A1553" t="s">
        <v>3792</v>
      </c>
      <c r="B1553">
        <v>245</v>
      </c>
      <c r="C1553">
        <v>99080</v>
      </c>
      <c r="D1553">
        <v>247</v>
      </c>
      <c r="E1553">
        <v>-9132</v>
      </c>
      <c r="F1553">
        <v>0.63</v>
      </c>
      <c r="G1553">
        <v>0.01</v>
      </c>
    </row>
    <row r="1554" spans="1:7">
      <c r="A1554" t="s">
        <v>3792</v>
      </c>
      <c r="B1554">
        <v>324</v>
      </c>
      <c r="C1554">
        <v>97100</v>
      </c>
      <c r="D1554">
        <v>245</v>
      </c>
      <c r="E1554">
        <v>-7191</v>
      </c>
      <c r="F1554">
        <v>0.7</v>
      </c>
      <c r="G1554">
        <v>0.02</v>
      </c>
    </row>
    <row r="1555" spans="1:7">
      <c r="A1555" t="s">
        <v>3792</v>
      </c>
      <c r="B1555">
        <v>413</v>
      </c>
      <c r="C1555">
        <v>99080</v>
      </c>
      <c r="D1555">
        <v>243</v>
      </c>
      <c r="E1555">
        <v>20148</v>
      </c>
      <c r="F1555">
        <v>1.82</v>
      </c>
      <c r="G1555">
        <v>0.02</v>
      </c>
    </row>
    <row r="1556" spans="1:7">
      <c r="A1556" t="s">
        <v>3792</v>
      </c>
      <c r="B1556">
        <v>246</v>
      </c>
      <c r="C1556">
        <v>97100</v>
      </c>
      <c r="D1556">
        <v>236</v>
      </c>
      <c r="E1556">
        <v>5697</v>
      </c>
      <c r="F1556">
        <v>1.24</v>
      </c>
      <c r="G1556">
        <v>0.02</v>
      </c>
    </row>
    <row r="1557" spans="1:7">
      <c r="A1557" t="s">
        <v>3792</v>
      </c>
      <c r="B1557">
        <v>326</v>
      </c>
      <c r="C1557">
        <v>97100</v>
      </c>
      <c r="D1557">
        <v>236</v>
      </c>
      <c r="E1557">
        <v>41367</v>
      </c>
      <c r="F1557">
        <v>2.75</v>
      </c>
      <c r="G1557">
        <v>0.03</v>
      </c>
    </row>
    <row r="1558" spans="1:7">
      <c r="A1558" t="s">
        <v>3792</v>
      </c>
      <c r="B1558">
        <v>324</v>
      </c>
      <c r="C1558">
        <v>97080</v>
      </c>
      <c r="D1558">
        <v>234</v>
      </c>
      <c r="E1558">
        <v>26016</v>
      </c>
      <c r="F1558">
        <v>2.11</v>
      </c>
      <c r="G1558">
        <v>0.04</v>
      </c>
    </row>
    <row r="1559" spans="1:7">
      <c r="A1559" t="s">
        <v>3792</v>
      </c>
      <c r="B1559">
        <v>412</v>
      </c>
      <c r="C1559">
        <v>99100</v>
      </c>
      <c r="D1559">
        <v>233</v>
      </c>
      <c r="E1559">
        <v>-11304</v>
      </c>
      <c r="F1559">
        <v>0.51</v>
      </c>
      <c r="G1559">
        <v>0.02</v>
      </c>
    </row>
    <row r="1560" spans="1:7">
      <c r="A1560" t="s">
        <v>3792</v>
      </c>
      <c r="B1560">
        <v>326</v>
      </c>
      <c r="C1560">
        <v>97080</v>
      </c>
      <c r="D1560">
        <v>231</v>
      </c>
      <c r="E1560">
        <v>-9891</v>
      </c>
      <c r="F1560">
        <v>0.56999999999999995</v>
      </c>
      <c r="G1560">
        <v>0.01</v>
      </c>
    </row>
    <row r="1561" spans="1:7">
      <c r="A1561" t="s">
        <v>3792</v>
      </c>
      <c r="B1561">
        <v>365</v>
      </c>
      <c r="C1561">
        <v>99103</v>
      </c>
      <c r="D1561">
        <v>231</v>
      </c>
      <c r="E1561">
        <v>-11641</v>
      </c>
      <c r="F1561">
        <v>0.49</v>
      </c>
      <c r="G1561">
        <v>0</v>
      </c>
    </row>
    <row r="1562" spans="1:7">
      <c r="A1562" t="s">
        <v>3792</v>
      </c>
      <c r="B1562">
        <v>243</v>
      </c>
      <c r="C1562">
        <v>97080</v>
      </c>
      <c r="D1562">
        <v>227</v>
      </c>
      <c r="E1562">
        <v>-4724</v>
      </c>
      <c r="F1562">
        <v>0.79</v>
      </c>
      <c r="G1562">
        <v>0.03</v>
      </c>
    </row>
    <row r="1563" spans="1:7">
      <c r="A1563" t="s">
        <v>3792</v>
      </c>
      <c r="B1563">
        <v>253</v>
      </c>
      <c r="C1563">
        <v>99080</v>
      </c>
      <c r="D1563">
        <v>224</v>
      </c>
      <c r="E1563">
        <v>-13143</v>
      </c>
      <c r="F1563">
        <v>0.41</v>
      </c>
      <c r="G1563">
        <v>0.02</v>
      </c>
    </row>
    <row r="1564" spans="1:7">
      <c r="A1564" t="s">
        <v>3792</v>
      </c>
      <c r="B1564">
        <v>326</v>
      </c>
      <c r="C1564">
        <v>99080</v>
      </c>
      <c r="D1564">
        <v>220</v>
      </c>
      <c r="E1564">
        <v>-12740</v>
      </c>
      <c r="F1564">
        <v>0.42</v>
      </c>
      <c r="G1564">
        <v>0.01</v>
      </c>
    </row>
    <row r="1565" spans="1:7">
      <c r="A1565" t="s">
        <v>3792</v>
      </c>
      <c r="B1565">
        <v>231</v>
      </c>
      <c r="C1565">
        <v>99080</v>
      </c>
      <c r="D1565">
        <v>219</v>
      </c>
      <c r="E1565">
        <v>-14132</v>
      </c>
      <c r="F1565">
        <v>0.35</v>
      </c>
      <c r="G1565">
        <v>0.01</v>
      </c>
    </row>
    <row r="1566" spans="1:7">
      <c r="A1566" t="s">
        <v>3792</v>
      </c>
      <c r="B1566">
        <v>265</v>
      </c>
      <c r="C1566">
        <v>99103</v>
      </c>
      <c r="D1566">
        <v>219</v>
      </c>
      <c r="E1566">
        <v>-7020</v>
      </c>
      <c r="F1566">
        <v>0.67</v>
      </c>
      <c r="G1566">
        <v>0</v>
      </c>
    </row>
    <row r="1567" spans="1:7">
      <c r="A1567" t="s">
        <v>3792</v>
      </c>
      <c r="B1567">
        <v>326</v>
      </c>
      <c r="C1567">
        <v>99100</v>
      </c>
      <c r="D1567">
        <v>219</v>
      </c>
      <c r="E1567">
        <v>-14322</v>
      </c>
      <c r="F1567">
        <v>0.34</v>
      </c>
      <c r="G1567">
        <v>0.01</v>
      </c>
    </row>
    <row r="1568" spans="1:7">
      <c r="A1568" t="s">
        <v>3792</v>
      </c>
      <c r="B1568">
        <v>325</v>
      </c>
      <c r="C1568">
        <v>99080</v>
      </c>
      <c r="D1568">
        <v>218</v>
      </c>
      <c r="E1568">
        <v>8426</v>
      </c>
      <c r="F1568">
        <v>1.38</v>
      </c>
      <c r="G1568">
        <v>0.03</v>
      </c>
    </row>
    <row r="1569" spans="1:7">
      <c r="A1569" t="s">
        <v>3792</v>
      </c>
      <c r="B1569">
        <v>345</v>
      </c>
      <c r="C1569">
        <v>99100</v>
      </c>
      <c r="D1569">
        <v>217</v>
      </c>
      <c r="E1569">
        <v>-7802</v>
      </c>
      <c r="F1569">
        <v>0.64</v>
      </c>
      <c r="G1569">
        <v>0.02</v>
      </c>
    </row>
    <row r="1570" spans="1:7">
      <c r="A1570" t="s">
        <v>3792</v>
      </c>
      <c r="B1570">
        <v>415</v>
      </c>
      <c r="C1570">
        <v>97100</v>
      </c>
      <c r="D1570">
        <v>217</v>
      </c>
      <c r="E1570">
        <v>-3156</v>
      </c>
      <c r="F1570">
        <v>0.85</v>
      </c>
      <c r="G1570">
        <v>0.04</v>
      </c>
    </row>
    <row r="1571" spans="1:7">
      <c r="A1571" t="s">
        <v>3792</v>
      </c>
      <c r="B1571">
        <v>345</v>
      </c>
      <c r="C1571">
        <v>97100</v>
      </c>
      <c r="D1571">
        <v>216</v>
      </c>
      <c r="E1571">
        <v>-5225</v>
      </c>
      <c r="F1571">
        <v>0.75</v>
      </c>
      <c r="G1571">
        <v>0.04</v>
      </c>
    </row>
    <row r="1572" spans="1:7">
      <c r="A1572" t="s">
        <v>3792</v>
      </c>
      <c r="B1572">
        <v>325</v>
      </c>
      <c r="C1572">
        <v>97080</v>
      </c>
      <c r="D1572">
        <v>211</v>
      </c>
      <c r="E1572">
        <v>-8494</v>
      </c>
      <c r="F1572">
        <v>0.59</v>
      </c>
      <c r="G1572">
        <v>0.02</v>
      </c>
    </row>
    <row r="1573" spans="1:7">
      <c r="A1573" t="s">
        <v>3792</v>
      </c>
      <c r="B1573">
        <v>253</v>
      </c>
      <c r="C1573">
        <v>99100</v>
      </c>
      <c r="D1573">
        <v>210</v>
      </c>
      <c r="E1573">
        <v>-7483</v>
      </c>
      <c r="F1573">
        <v>0.64</v>
      </c>
      <c r="G1573">
        <v>0.02</v>
      </c>
    </row>
    <row r="1574" spans="1:7">
      <c r="A1574" t="s">
        <v>3792</v>
      </c>
      <c r="B1574">
        <v>425</v>
      </c>
      <c r="C1574">
        <v>99100</v>
      </c>
      <c r="D1574">
        <v>210</v>
      </c>
      <c r="E1574">
        <v>886</v>
      </c>
      <c r="F1574">
        <v>1.04</v>
      </c>
      <c r="G1574">
        <v>0.04</v>
      </c>
    </row>
    <row r="1575" spans="1:7">
      <c r="A1575" t="s">
        <v>3792</v>
      </c>
      <c r="B1575">
        <v>423</v>
      </c>
      <c r="C1575">
        <v>99100</v>
      </c>
      <c r="D1575">
        <v>208</v>
      </c>
      <c r="E1575">
        <v>-19320</v>
      </c>
      <c r="F1575">
        <v>7.0000000000000007E-2</v>
      </c>
      <c r="G1575">
        <v>0</v>
      </c>
    </row>
    <row r="1576" spans="1:7">
      <c r="A1576" t="s">
        <v>3792</v>
      </c>
      <c r="B1576">
        <v>415</v>
      </c>
      <c r="C1576">
        <v>99100</v>
      </c>
      <c r="D1576">
        <v>206</v>
      </c>
      <c r="E1576">
        <v>1074</v>
      </c>
      <c r="F1576">
        <v>1.05</v>
      </c>
      <c r="G1576">
        <v>0.05</v>
      </c>
    </row>
    <row r="1577" spans="1:7">
      <c r="A1577" t="s">
        <v>3792</v>
      </c>
      <c r="B1577">
        <v>246</v>
      </c>
      <c r="C1577">
        <v>97080</v>
      </c>
      <c r="D1577">
        <v>203</v>
      </c>
      <c r="E1577">
        <v>-14472</v>
      </c>
      <c r="F1577">
        <v>0.28000000000000003</v>
      </c>
      <c r="G1577">
        <v>0.01</v>
      </c>
    </row>
    <row r="1578" spans="1:7">
      <c r="A1578" t="s">
        <v>3792</v>
      </c>
      <c r="B1578">
        <v>346</v>
      </c>
      <c r="C1578">
        <v>99080</v>
      </c>
      <c r="D1578">
        <v>201</v>
      </c>
      <c r="E1578">
        <v>6857</v>
      </c>
      <c r="F1578">
        <v>1.34</v>
      </c>
      <c r="G1578">
        <v>0.02</v>
      </c>
    </row>
    <row r="1579" spans="1:7">
      <c r="A1579" t="s">
        <v>3792</v>
      </c>
      <c r="B1579">
        <v>416</v>
      </c>
      <c r="C1579">
        <v>97080</v>
      </c>
      <c r="D1579">
        <v>201</v>
      </c>
      <c r="E1579">
        <v>15655</v>
      </c>
      <c r="F1579">
        <v>1.77</v>
      </c>
      <c r="G1579">
        <v>0.03</v>
      </c>
    </row>
    <row r="1580" spans="1:7">
      <c r="A1580" t="s">
        <v>3792</v>
      </c>
      <c r="B1580">
        <v>253</v>
      </c>
      <c r="C1580">
        <v>97100</v>
      </c>
      <c r="D1580">
        <v>197</v>
      </c>
      <c r="E1580">
        <v>-3953</v>
      </c>
      <c r="F1580">
        <v>0.79</v>
      </c>
      <c r="G1580">
        <v>0.03</v>
      </c>
    </row>
    <row r="1581" spans="1:7">
      <c r="A1581" t="s">
        <v>3792</v>
      </c>
      <c r="B1581">
        <v>413</v>
      </c>
      <c r="C1581">
        <v>99100</v>
      </c>
      <c r="D1581">
        <v>196</v>
      </c>
      <c r="E1581">
        <v>23438</v>
      </c>
      <c r="F1581">
        <v>2.19</v>
      </c>
      <c r="G1581">
        <v>0.04</v>
      </c>
    </row>
    <row r="1582" spans="1:7">
      <c r="A1582" t="s">
        <v>3792</v>
      </c>
      <c r="B1582">
        <v>256</v>
      </c>
      <c r="C1582">
        <v>99080</v>
      </c>
      <c r="D1582">
        <v>194</v>
      </c>
      <c r="E1582">
        <v>-8063</v>
      </c>
      <c r="F1582">
        <v>0.57999999999999996</v>
      </c>
      <c r="G1582">
        <v>0.02</v>
      </c>
    </row>
    <row r="1583" spans="1:7">
      <c r="A1583" t="s">
        <v>3792</v>
      </c>
      <c r="B1583">
        <v>345</v>
      </c>
      <c r="C1583">
        <v>99080</v>
      </c>
      <c r="D1583">
        <v>194</v>
      </c>
      <c r="E1583">
        <v>-4752</v>
      </c>
      <c r="F1583">
        <v>0.75</v>
      </c>
      <c r="G1583">
        <v>0.03</v>
      </c>
    </row>
    <row r="1584" spans="1:7">
      <c r="A1584" t="s">
        <v>3792</v>
      </c>
      <c r="B1584">
        <v>416</v>
      </c>
      <c r="C1584">
        <v>97100</v>
      </c>
      <c r="D1584">
        <v>194</v>
      </c>
      <c r="E1584">
        <v>-11802</v>
      </c>
      <c r="F1584">
        <v>0.39</v>
      </c>
      <c r="G1584">
        <v>0.02</v>
      </c>
    </row>
    <row r="1585" spans="1:7">
      <c r="A1585" t="s">
        <v>3792</v>
      </c>
      <c r="B1585">
        <v>342</v>
      </c>
      <c r="C1585">
        <v>99100</v>
      </c>
      <c r="D1585">
        <v>193</v>
      </c>
      <c r="E1585">
        <v>-12192</v>
      </c>
      <c r="F1585">
        <v>0.36</v>
      </c>
      <c r="G1585">
        <v>0.02</v>
      </c>
    </row>
    <row r="1586" spans="1:7">
      <c r="A1586" t="s">
        <v>3792</v>
      </c>
      <c r="B1586">
        <v>256</v>
      </c>
      <c r="C1586">
        <v>99100</v>
      </c>
      <c r="D1586">
        <v>191</v>
      </c>
      <c r="E1586">
        <v>2067</v>
      </c>
      <c r="F1586">
        <v>1.1000000000000001</v>
      </c>
      <c r="G1586">
        <v>0.05</v>
      </c>
    </row>
    <row r="1587" spans="1:7">
      <c r="A1587" t="s">
        <v>3792</v>
      </c>
      <c r="B1587">
        <v>256</v>
      </c>
      <c r="C1587">
        <v>97100</v>
      </c>
      <c r="D1587">
        <v>191</v>
      </c>
      <c r="E1587">
        <v>-635</v>
      </c>
      <c r="F1587">
        <v>0.96</v>
      </c>
      <c r="G1587">
        <v>0.05</v>
      </c>
    </row>
    <row r="1588" spans="1:7">
      <c r="A1588" t="s">
        <v>3792</v>
      </c>
      <c r="B1588">
        <v>231</v>
      </c>
      <c r="C1588">
        <v>99100</v>
      </c>
      <c r="D1588">
        <v>189</v>
      </c>
      <c r="E1588">
        <v>-9724</v>
      </c>
      <c r="F1588">
        <v>0.48</v>
      </c>
      <c r="G1588">
        <v>0.03</v>
      </c>
    </row>
    <row r="1589" spans="1:7">
      <c r="A1589" t="s">
        <v>3792</v>
      </c>
      <c r="B1589">
        <v>254</v>
      </c>
      <c r="C1589">
        <v>99100</v>
      </c>
      <c r="D1589">
        <v>187</v>
      </c>
      <c r="E1589">
        <v>3864</v>
      </c>
      <c r="F1589">
        <v>1.2</v>
      </c>
      <c r="G1589">
        <v>0.04</v>
      </c>
    </row>
    <row r="1590" spans="1:7">
      <c r="A1590" t="s">
        <v>3792</v>
      </c>
      <c r="B1590">
        <v>425</v>
      </c>
      <c r="C1590">
        <v>97100</v>
      </c>
      <c r="D1590">
        <v>184</v>
      </c>
      <c r="E1590">
        <v>1847</v>
      </c>
      <c r="F1590">
        <v>1.1000000000000001</v>
      </c>
      <c r="G1590">
        <v>0.03</v>
      </c>
    </row>
    <row r="1591" spans="1:7">
      <c r="A1591" t="s">
        <v>3792</v>
      </c>
      <c r="B1591">
        <v>263</v>
      </c>
      <c r="C1591">
        <v>99080</v>
      </c>
      <c r="D1591">
        <v>179</v>
      </c>
      <c r="E1591">
        <v>-9291</v>
      </c>
      <c r="F1591">
        <v>0.48</v>
      </c>
      <c r="G1591">
        <v>0.01</v>
      </c>
    </row>
    <row r="1592" spans="1:7">
      <c r="A1592" t="s">
        <v>3792</v>
      </c>
      <c r="B1592">
        <v>342</v>
      </c>
      <c r="C1592">
        <v>99080</v>
      </c>
      <c r="D1592">
        <v>179</v>
      </c>
      <c r="E1592">
        <v>-11041</v>
      </c>
      <c r="F1592">
        <v>0.38</v>
      </c>
      <c r="G1592">
        <v>0.01</v>
      </c>
    </row>
    <row r="1593" spans="1:7">
      <c r="A1593" t="s">
        <v>3792</v>
      </c>
      <c r="B1593">
        <v>426</v>
      </c>
      <c r="C1593">
        <v>97100</v>
      </c>
      <c r="D1593">
        <v>176</v>
      </c>
      <c r="E1593">
        <v>-6991</v>
      </c>
      <c r="F1593">
        <v>0.6</v>
      </c>
      <c r="G1593">
        <v>0.02</v>
      </c>
    </row>
    <row r="1594" spans="1:7">
      <c r="A1594" t="s">
        <v>3792</v>
      </c>
      <c r="B1594">
        <v>426</v>
      </c>
      <c r="C1594">
        <v>99080</v>
      </c>
      <c r="D1594">
        <v>175</v>
      </c>
      <c r="E1594">
        <v>17740</v>
      </c>
      <c r="F1594">
        <v>2.0099999999999998</v>
      </c>
      <c r="G1594">
        <v>0.02</v>
      </c>
    </row>
    <row r="1595" spans="1:7">
      <c r="A1595" t="s">
        <v>3792</v>
      </c>
      <c r="B1595">
        <v>241</v>
      </c>
      <c r="C1595">
        <v>99080</v>
      </c>
      <c r="D1595">
        <v>174</v>
      </c>
      <c r="E1595">
        <v>2157</v>
      </c>
      <c r="F1595">
        <v>1.1200000000000001</v>
      </c>
      <c r="G1595">
        <v>0.02</v>
      </c>
    </row>
    <row r="1596" spans="1:7">
      <c r="A1596" t="s">
        <v>3792</v>
      </c>
      <c r="B1596">
        <v>415</v>
      </c>
      <c r="C1596">
        <v>97080</v>
      </c>
      <c r="D1596">
        <v>172</v>
      </c>
      <c r="E1596">
        <v>2874</v>
      </c>
      <c r="F1596">
        <v>1.1599999999999999</v>
      </c>
      <c r="G1596">
        <v>0.06</v>
      </c>
    </row>
    <row r="1597" spans="1:7">
      <c r="A1597" t="s">
        <v>3792</v>
      </c>
      <c r="B1597">
        <v>426</v>
      </c>
      <c r="C1597">
        <v>99100</v>
      </c>
      <c r="D1597">
        <v>172</v>
      </c>
      <c r="E1597">
        <v>25759</v>
      </c>
      <c r="F1597">
        <v>2.4900000000000002</v>
      </c>
      <c r="G1597">
        <v>0.02</v>
      </c>
    </row>
    <row r="1598" spans="1:7">
      <c r="A1598" t="s">
        <v>3792</v>
      </c>
      <c r="B1598">
        <v>346</v>
      </c>
      <c r="C1598">
        <v>97100</v>
      </c>
      <c r="D1598">
        <v>171</v>
      </c>
      <c r="E1598">
        <v>-9952</v>
      </c>
      <c r="F1598">
        <v>0.41</v>
      </c>
      <c r="G1598">
        <v>0.02</v>
      </c>
    </row>
    <row r="1599" spans="1:7">
      <c r="A1599" t="s">
        <v>3792</v>
      </c>
      <c r="B1599">
        <v>346</v>
      </c>
      <c r="C1599">
        <v>99100</v>
      </c>
      <c r="D1599">
        <v>170</v>
      </c>
      <c r="E1599">
        <v>1879</v>
      </c>
      <c r="F1599">
        <v>1.1100000000000001</v>
      </c>
      <c r="G1599">
        <v>0.02</v>
      </c>
    </row>
    <row r="1600" spans="1:7">
      <c r="A1600" t="s">
        <v>3792</v>
      </c>
      <c r="B1600">
        <v>412</v>
      </c>
      <c r="C1600">
        <v>97080</v>
      </c>
      <c r="D1600">
        <v>170</v>
      </c>
      <c r="E1600">
        <v>-1852</v>
      </c>
      <c r="F1600">
        <v>0.89</v>
      </c>
      <c r="G1600">
        <v>0.04</v>
      </c>
    </row>
    <row r="1601" spans="1:7">
      <c r="A1601" t="s">
        <v>3792</v>
      </c>
      <c r="B1601">
        <v>413</v>
      </c>
      <c r="C1601">
        <v>97080</v>
      </c>
      <c r="D1601">
        <v>170</v>
      </c>
      <c r="E1601">
        <v>-122</v>
      </c>
      <c r="F1601">
        <v>0.99</v>
      </c>
      <c r="G1601">
        <v>0.04</v>
      </c>
    </row>
    <row r="1602" spans="1:7">
      <c r="A1602" t="s">
        <v>3792</v>
      </c>
      <c r="B1602">
        <v>264</v>
      </c>
      <c r="C1602">
        <v>99100</v>
      </c>
      <c r="D1602">
        <v>166</v>
      </c>
      <c r="E1602">
        <v>-3023</v>
      </c>
      <c r="F1602">
        <v>0.81</v>
      </c>
      <c r="G1602">
        <v>0.05</v>
      </c>
    </row>
    <row r="1603" spans="1:7">
      <c r="A1603" t="s">
        <v>3792</v>
      </c>
      <c r="B1603">
        <v>245</v>
      </c>
      <c r="C1603">
        <v>97080</v>
      </c>
      <c r="D1603">
        <v>165</v>
      </c>
      <c r="E1603">
        <v>4858</v>
      </c>
      <c r="F1603">
        <v>1.29</v>
      </c>
      <c r="G1603">
        <v>0.01</v>
      </c>
    </row>
    <row r="1604" spans="1:7">
      <c r="A1604" t="s">
        <v>3792</v>
      </c>
      <c r="B1604">
        <v>345</v>
      </c>
      <c r="C1604">
        <v>97080</v>
      </c>
      <c r="D1604">
        <v>165</v>
      </c>
      <c r="E1604">
        <v>-8832</v>
      </c>
      <c r="F1604">
        <v>0.46</v>
      </c>
      <c r="G1604">
        <v>0.03</v>
      </c>
    </row>
    <row r="1605" spans="1:7">
      <c r="A1605" t="s">
        <v>3792</v>
      </c>
      <c r="B1605">
        <v>254</v>
      </c>
      <c r="C1605">
        <v>97100</v>
      </c>
      <c r="D1605">
        <v>164</v>
      </c>
      <c r="E1605">
        <v>9407</v>
      </c>
      <c r="F1605">
        <v>1.57</v>
      </c>
      <c r="G1605">
        <v>0.04</v>
      </c>
    </row>
    <row r="1606" spans="1:7">
      <c r="A1606" t="s">
        <v>3792</v>
      </c>
      <c r="B1606">
        <v>254</v>
      </c>
      <c r="C1606">
        <v>99080</v>
      </c>
      <c r="D1606">
        <v>164</v>
      </c>
      <c r="E1606">
        <v>-2164</v>
      </c>
      <c r="F1606">
        <v>0.86</v>
      </c>
      <c r="G1606">
        <v>0.03</v>
      </c>
    </row>
    <row r="1607" spans="1:7">
      <c r="A1607" t="s">
        <v>3792</v>
      </c>
      <c r="B1607">
        <v>263</v>
      </c>
      <c r="C1607">
        <v>99100</v>
      </c>
      <c r="D1607">
        <v>162</v>
      </c>
      <c r="E1607">
        <v>19</v>
      </c>
      <c r="F1607">
        <v>1</v>
      </c>
      <c r="G1607">
        <v>0.03</v>
      </c>
    </row>
    <row r="1608" spans="1:7">
      <c r="A1608" t="s">
        <v>3792</v>
      </c>
      <c r="B1608">
        <v>426</v>
      </c>
      <c r="C1608">
        <v>97080</v>
      </c>
      <c r="D1608">
        <v>162</v>
      </c>
      <c r="E1608">
        <v>569</v>
      </c>
      <c r="F1608">
        <v>1.03</v>
      </c>
      <c r="G1608">
        <v>0.01</v>
      </c>
    </row>
    <row r="1609" spans="1:7">
      <c r="A1609" t="s">
        <v>3792</v>
      </c>
      <c r="B1609">
        <v>241</v>
      </c>
      <c r="C1609">
        <v>99100</v>
      </c>
      <c r="D1609">
        <v>160</v>
      </c>
      <c r="E1609">
        <v>-2802</v>
      </c>
      <c r="F1609">
        <v>0.82</v>
      </c>
      <c r="G1609">
        <v>0.03</v>
      </c>
    </row>
    <row r="1610" spans="1:7">
      <c r="A1610" t="s">
        <v>3792</v>
      </c>
      <c r="B1610">
        <v>253</v>
      </c>
      <c r="C1610">
        <v>97080</v>
      </c>
      <c r="D1610">
        <v>160</v>
      </c>
      <c r="E1610">
        <v>-6542</v>
      </c>
      <c r="F1610">
        <v>0.59</v>
      </c>
      <c r="G1610">
        <v>0.03</v>
      </c>
    </row>
    <row r="1611" spans="1:7">
      <c r="A1611" t="s">
        <v>3792</v>
      </c>
      <c r="B1611">
        <v>425</v>
      </c>
      <c r="C1611">
        <v>99080</v>
      </c>
      <c r="D1611">
        <v>160</v>
      </c>
      <c r="E1611">
        <v>-4082</v>
      </c>
      <c r="F1611">
        <v>0.74</v>
      </c>
      <c r="G1611">
        <v>0.03</v>
      </c>
    </row>
    <row r="1612" spans="1:7">
      <c r="A1612" t="s">
        <v>3792</v>
      </c>
      <c r="B1612">
        <v>413</v>
      </c>
      <c r="C1612">
        <v>97100</v>
      </c>
      <c r="D1612">
        <v>158</v>
      </c>
      <c r="E1612">
        <v>-7022</v>
      </c>
      <c r="F1612">
        <v>0.55000000000000004</v>
      </c>
      <c r="G1612">
        <v>0.02</v>
      </c>
    </row>
    <row r="1613" spans="1:7">
      <c r="A1613" t="s">
        <v>3792</v>
      </c>
      <c r="B1613">
        <v>264</v>
      </c>
      <c r="C1613">
        <v>99080</v>
      </c>
      <c r="D1613">
        <v>156</v>
      </c>
      <c r="E1613">
        <v>-11871</v>
      </c>
      <c r="F1613">
        <v>0.23</v>
      </c>
      <c r="G1613">
        <v>0.01</v>
      </c>
    </row>
    <row r="1614" spans="1:7">
      <c r="A1614" t="s">
        <v>3792</v>
      </c>
      <c r="B1614">
        <v>423</v>
      </c>
      <c r="C1614">
        <v>97100</v>
      </c>
      <c r="D1614">
        <v>154</v>
      </c>
      <c r="E1614">
        <v>-5781</v>
      </c>
      <c r="F1614">
        <v>0.62</v>
      </c>
      <c r="G1614">
        <v>0.01</v>
      </c>
    </row>
    <row r="1615" spans="1:7">
      <c r="A1615" t="s">
        <v>3792</v>
      </c>
      <c r="B1615">
        <v>436</v>
      </c>
      <c r="C1615">
        <v>99080</v>
      </c>
      <c r="D1615">
        <v>148</v>
      </c>
      <c r="E1615">
        <v>5990</v>
      </c>
      <c r="F1615">
        <v>1.4</v>
      </c>
      <c r="G1615">
        <v>0.01</v>
      </c>
    </row>
    <row r="1616" spans="1:7">
      <c r="A1616" t="s">
        <v>3792</v>
      </c>
      <c r="B1616">
        <v>231</v>
      </c>
      <c r="C1616">
        <v>97100</v>
      </c>
      <c r="D1616">
        <v>147</v>
      </c>
      <c r="E1616">
        <v>609</v>
      </c>
      <c r="F1616">
        <v>1.04</v>
      </c>
      <c r="G1616">
        <v>0.01</v>
      </c>
    </row>
    <row r="1617" spans="1:7">
      <c r="A1617" t="s">
        <v>3792</v>
      </c>
      <c r="B1617">
        <v>425</v>
      </c>
      <c r="C1617">
        <v>97080</v>
      </c>
      <c r="D1617">
        <v>147</v>
      </c>
      <c r="E1617">
        <v>7386</v>
      </c>
      <c r="F1617">
        <v>1.5</v>
      </c>
      <c r="G1617">
        <v>0.05</v>
      </c>
    </row>
    <row r="1618" spans="1:7">
      <c r="A1618" t="s">
        <v>3792</v>
      </c>
      <c r="B1618">
        <v>412</v>
      </c>
      <c r="C1618">
        <v>97100</v>
      </c>
      <c r="D1618">
        <v>145</v>
      </c>
      <c r="E1618">
        <v>-9783</v>
      </c>
      <c r="F1618">
        <v>0.32</v>
      </c>
      <c r="G1618">
        <v>0.02</v>
      </c>
    </row>
    <row r="1619" spans="1:7">
      <c r="A1619" t="s">
        <v>3792</v>
      </c>
      <c r="B1619">
        <v>356</v>
      </c>
      <c r="C1619">
        <v>99080</v>
      </c>
      <c r="D1619">
        <v>143</v>
      </c>
      <c r="E1619">
        <v>2018</v>
      </c>
      <c r="F1619">
        <v>1.1399999999999999</v>
      </c>
      <c r="G1619">
        <v>0.03</v>
      </c>
    </row>
    <row r="1620" spans="1:7">
      <c r="A1620" t="s">
        <v>3792</v>
      </c>
      <c r="B1620">
        <v>356</v>
      </c>
      <c r="C1620">
        <v>99100</v>
      </c>
      <c r="D1620">
        <v>141</v>
      </c>
      <c r="E1620">
        <v>-4913</v>
      </c>
      <c r="F1620">
        <v>0.65</v>
      </c>
      <c r="G1620">
        <v>0.03</v>
      </c>
    </row>
    <row r="1621" spans="1:7">
      <c r="A1621" t="s">
        <v>3792</v>
      </c>
      <c r="B1621">
        <v>342</v>
      </c>
      <c r="C1621">
        <v>97100</v>
      </c>
      <c r="D1621">
        <v>140</v>
      </c>
      <c r="E1621">
        <v>-6590</v>
      </c>
      <c r="F1621">
        <v>0.52</v>
      </c>
      <c r="G1621">
        <v>0.02</v>
      </c>
    </row>
    <row r="1622" spans="1:7">
      <c r="A1622" t="s">
        <v>3792</v>
      </c>
      <c r="B1622">
        <v>261</v>
      </c>
      <c r="C1622">
        <v>99080</v>
      </c>
      <c r="D1622">
        <v>138</v>
      </c>
      <c r="E1622">
        <v>4289</v>
      </c>
      <c r="F1622">
        <v>1.31</v>
      </c>
      <c r="G1622">
        <v>0.03</v>
      </c>
    </row>
    <row r="1623" spans="1:7">
      <c r="A1623" t="s">
        <v>3792</v>
      </c>
      <c r="B1623">
        <v>341</v>
      </c>
      <c r="C1623">
        <v>99080</v>
      </c>
      <c r="D1623">
        <v>138</v>
      </c>
      <c r="E1623">
        <v>-9690</v>
      </c>
      <c r="F1623">
        <v>0.28999999999999998</v>
      </c>
      <c r="G1623">
        <v>0.01</v>
      </c>
    </row>
    <row r="1624" spans="1:7">
      <c r="A1624" t="s">
        <v>3792</v>
      </c>
      <c r="B1624">
        <v>423</v>
      </c>
      <c r="C1624">
        <v>97080</v>
      </c>
      <c r="D1624">
        <v>136</v>
      </c>
      <c r="E1624">
        <v>528</v>
      </c>
      <c r="F1624">
        <v>1.03</v>
      </c>
      <c r="G1624">
        <v>0.02</v>
      </c>
    </row>
    <row r="1625" spans="1:7">
      <c r="A1625" t="s">
        <v>3792</v>
      </c>
      <c r="B1625">
        <v>264</v>
      </c>
      <c r="C1625">
        <v>97100</v>
      </c>
      <c r="D1625">
        <v>133</v>
      </c>
      <c r="E1625">
        <v>-6851</v>
      </c>
      <c r="F1625">
        <v>0.48</v>
      </c>
      <c r="G1625">
        <v>0.03</v>
      </c>
    </row>
    <row r="1626" spans="1:7">
      <c r="A1626" t="s">
        <v>3792</v>
      </c>
      <c r="B1626">
        <v>263</v>
      </c>
      <c r="C1626">
        <v>97100</v>
      </c>
      <c r="D1626">
        <v>131</v>
      </c>
      <c r="E1626">
        <v>-2212</v>
      </c>
      <c r="F1626">
        <v>0.83</v>
      </c>
      <c r="G1626">
        <v>0.03</v>
      </c>
    </row>
    <row r="1627" spans="1:7">
      <c r="A1627" t="s">
        <v>3792</v>
      </c>
      <c r="B1627">
        <v>346</v>
      </c>
      <c r="C1627">
        <v>97080</v>
      </c>
      <c r="D1627">
        <v>130</v>
      </c>
      <c r="E1627">
        <v>5829</v>
      </c>
      <c r="F1627">
        <v>1.44</v>
      </c>
      <c r="G1627">
        <v>0.05</v>
      </c>
    </row>
    <row r="1628" spans="1:7">
      <c r="A1628" t="s">
        <v>3792</v>
      </c>
      <c r="B1628">
        <v>256</v>
      </c>
      <c r="C1628">
        <v>97080</v>
      </c>
      <c r="D1628">
        <v>128</v>
      </c>
      <c r="E1628">
        <v>-8972</v>
      </c>
      <c r="F1628">
        <v>0.28999999999999998</v>
      </c>
      <c r="G1628">
        <v>0.02</v>
      </c>
    </row>
    <row r="1629" spans="1:7">
      <c r="A1629" t="s">
        <v>3792</v>
      </c>
      <c r="B1629">
        <v>436</v>
      </c>
      <c r="C1629">
        <v>99100</v>
      </c>
      <c r="D1629">
        <v>127</v>
      </c>
      <c r="E1629">
        <v>-2422</v>
      </c>
      <c r="F1629">
        <v>0.8</v>
      </c>
      <c r="G1629">
        <v>0.02</v>
      </c>
    </row>
    <row r="1630" spans="1:7">
      <c r="A1630" t="s">
        <v>3792</v>
      </c>
      <c r="B1630">
        <v>436</v>
      </c>
      <c r="C1630">
        <v>97100</v>
      </c>
      <c r="D1630">
        <v>127</v>
      </c>
      <c r="E1630">
        <v>-11570</v>
      </c>
      <c r="F1630">
        <v>0.08</v>
      </c>
      <c r="G1630">
        <v>0</v>
      </c>
    </row>
    <row r="1631" spans="1:7">
      <c r="A1631" t="s">
        <v>3792</v>
      </c>
      <c r="B1631">
        <v>321</v>
      </c>
      <c r="C1631">
        <v>99100</v>
      </c>
      <c r="D1631">
        <v>126</v>
      </c>
      <c r="E1631">
        <v>-10530</v>
      </c>
      <c r="F1631">
        <v>0.16</v>
      </c>
      <c r="G1631">
        <v>0</v>
      </c>
    </row>
    <row r="1632" spans="1:7">
      <c r="A1632" t="s">
        <v>3792</v>
      </c>
      <c r="B1632">
        <v>354</v>
      </c>
      <c r="C1632">
        <v>99080</v>
      </c>
      <c r="D1632">
        <v>126</v>
      </c>
      <c r="E1632">
        <v>-7831</v>
      </c>
      <c r="F1632">
        <v>0.37</v>
      </c>
      <c r="G1632">
        <v>0.01</v>
      </c>
    </row>
    <row r="1633" spans="1:7">
      <c r="A1633" t="s">
        <v>3792</v>
      </c>
      <c r="B1633">
        <v>356</v>
      </c>
      <c r="C1633">
        <v>97100</v>
      </c>
      <c r="D1633">
        <v>126</v>
      </c>
      <c r="E1633">
        <v>-1162</v>
      </c>
      <c r="F1633">
        <v>0.9</v>
      </c>
      <c r="G1633">
        <v>0.02</v>
      </c>
    </row>
    <row r="1634" spans="1:7">
      <c r="A1634" t="s">
        <v>3792</v>
      </c>
      <c r="B1634">
        <v>435</v>
      </c>
      <c r="C1634">
        <v>99080</v>
      </c>
      <c r="D1634">
        <v>126</v>
      </c>
      <c r="E1634">
        <v>-10911</v>
      </c>
      <c r="F1634">
        <v>0.13</v>
      </c>
      <c r="G1634">
        <v>0</v>
      </c>
    </row>
    <row r="1635" spans="1:7">
      <c r="A1635" t="s">
        <v>3792</v>
      </c>
      <c r="B1635">
        <v>421</v>
      </c>
      <c r="C1635">
        <v>99080</v>
      </c>
      <c r="D1635">
        <v>124</v>
      </c>
      <c r="E1635">
        <v>-10490</v>
      </c>
      <c r="F1635">
        <v>0.15</v>
      </c>
      <c r="G1635">
        <v>0</v>
      </c>
    </row>
    <row r="1636" spans="1:7">
      <c r="A1636" t="s">
        <v>3792</v>
      </c>
      <c r="B1636">
        <v>321</v>
      </c>
      <c r="C1636">
        <v>99080</v>
      </c>
      <c r="D1636">
        <v>122</v>
      </c>
      <c r="E1636">
        <v>-7991</v>
      </c>
      <c r="F1636">
        <v>0.34</v>
      </c>
      <c r="G1636">
        <v>0</v>
      </c>
    </row>
    <row r="1637" spans="1:7">
      <c r="A1637" t="s">
        <v>3792</v>
      </c>
      <c r="B1637">
        <v>251</v>
      </c>
      <c r="C1637">
        <v>99080</v>
      </c>
      <c r="D1637">
        <v>120</v>
      </c>
      <c r="E1637">
        <v>-7720</v>
      </c>
      <c r="F1637">
        <v>0.35</v>
      </c>
      <c r="G1637">
        <v>0.01</v>
      </c>
    </row>
    <row r="1638" spans="1:7">
      <c r="A1638" t="s">
        <v>3792</v>
      </c>
      <c r="B1638">
        <v>265</v>
      </c>
      <c r="C1638">
        <v>97100</v>
      </c>
      <c r="D1638">
        <v>120</v>
      </c>
      <c r="E1638">
        <v>-4893</v>
      </c>
      <c r="F1638">
        <v>0.59</v>
      </c>
      <c r="G1638">
        <v>0.04</v>
      </c>
    </row>
    <row r="1639" spans="1:7">
      <c r="A1639" t="s">
        <v>3792</v>
      </c>
      <c r="B1639">
        <v>435</v>
      </c>
      <c r="C1639">
        <v>99100</v>
      </c>
      <c r="D1639">
        <v>120</v>
      </c>
      <c r="E1639">
        <v>219</v>
      </c>
      <c r="F1639">
        <v>1.01</v>
      </c>
      <c r="G1639">
        <v>0.02</v>
      </c>
    </row>
    <row r="1640" spans="1:7">
      <c r="A1640" t="s">
        <v>3792</v>
      </c>
      <c r="B1640">
        <v>432</v>
      </c>
      <c r="C1640">
        <v>99080</v>
      </c>
      <c r="D1640">
        <v>118</v>
      </c>
      <c r="E1640">
        <v>-3841</v>
      </c>
      <c r="F1640">
        <v>0.67</v>
      </c>
      <c r="G1640">
        <v>0</v>
      </c>
    </row>
    <row r="1641" spans="1:7">
      <c r="A1641" t="s">
        <v>3792</v>
      </c>
      <c r="B1641">
        <v>354</v>
      </c>
      <c r="C1641">
        <v>99100</v>
      </c>
      <c r="D1641">
        <v>117</v>
      </c>
      <c r="E1641">
        <v>-5071</v>
      </c>
      <c r="F1641">
        <v>0.56000000000000005</v>
      </c>
      <c r="G1641">
        <v>0.01</v>
      </c>
    </row>
    <row r="1642" spans="1:7">
      <c r="A1642" t="s">
        <v>3792</v>
      </c>
      <c r="B1642">
        <v>421</v>
      </c>
      <c r="C1642">
        <v>99100</v>
      </c>
      <c r="D1642">
        <v>116</v>
      </c>
      <c r="E1642">
        <v>-8010</v>
      </c>
      <c r="F1642">
        <v>0.3</v>
      </c>
      <c r="G1642">
        <v>0</v>
      </c>
    </row>
    <row r="1643" spans="1:7">
      <c r="A1643" t="s">
        <v>3792</v>
      </c>
      <c r="B1643">
        <v>251</v>
      </c>
      <c r="C1643">
        <v>99100</v>
      </c>
      <c r="D1643">
        <v>115</v>
      </c>
      <c r="E1643">
        <v>-5994</v>
      </c>
      <c r="F1643">
        <v>0.47</v>
      </c>
      <c r="G1643">
        <v>0.03</v>
      </c>
    </row>
    <row r="1644" spans="1:7">
      <c r="A1644" t="s">
        <v>3792</v>
      </c>
      <c r="B1644">
        <v>261</v>
      </c>
      <c r="C1644">
        <v>99100</v>
      </c>
      <c r="D1644">
        <v>112</v>
      </c>
      <c r="E1644">
        <v>10250</v>
      </c>
      <c r="F1644">
        <v>1.91</v>
      </c>
      <c r="G1644">
        <v>0.02</v>
      </c>
    </row>
    <row r="1645" spans="1:7">
      <c r="A1645" t="s">
        <v>3792</v>
      </c>
      <c r="B1645">
        <v>265</v>
      </c>
      <c r="C1645">
        <v>99100</v>
      </c>
      <c r="D1645">
        <v>112</v>
      </c>
      <c r="E1645">
        <v>-5841</v>
      </c>
      <c r="F1645">
        <v>0.47</v>
      </c>
      <c r="G1645">
        <v>0.02</v>
      </c>
    </row>
    <row r="1646" spans="1:7">
      <c r="A1646" t="s">
        <v>3792</v>
      </c>
      <c r="B1646">
        <v>432</v>
      </c>
      <c r="C1646">
        <v>99100</v>
      </c>
      <c r="D1646">
        <v>110</v>
      </c>
      <c r="E1646">
        <v>4409</v>
      </c>
      <c r="F1646">
        <v>1.4</v>
      </c>
      <c r="G1646">
        <v>0.02</v>
      </c>
    </row>
    <row r="1647" spans="1:7">
      <c r="A1647" t="s">
        <v>3792</v>
      </c>
      <c r="B1647">
        <v>352</v>
      </c>
      <c r="C1647">
        <v>99080</v>
      </c>
      <c r="D1647">
        <v>109</v>
      </c>
      <c r="E1647">
        <v>-6182</v>
      </c>
      <c r="F1647">
        <v>0.43</v>
      </c>
      <c r="G1647">
        <v>0.01</v>
      </c>
    </row>
    <row r="1648" spans="1:7">
      <c r="A1648" t="s">
        <v>3792</v>
      </c>
      <c r="B1648">
        <v>435</v>
      </c>
      <c r="C1648">
        <v>97100</v>
      </c>
      <c r="D1648">
        <v>109</v>
      </c>
      <c r="E1648">
        <v>10178</v>
      </c>
      <c r="F1648">
        <v>1.93</v>
      </c>
      <c r="G1648">
        <v>0.04</v>
      </c>
    </row>
    <row r="1649" spans="1:7">
      <c r="A1649" t="s">
        <v>3792</v>
      </c>
      <c r="B1649">
        <v>516</v>
      </c>
      <c r="C1649">
        <v>99080</v>
      </c>
      <c r="D1649">
        <v>109</v>
      </c>
      <c r="E1649">
        <v>-6560</v>
      </c>
      <c r="F1649">
        <v>0.39</v>
      </c>
      <c r="G1649">
        <v>0</v>
      </c>
    </row>
    <row r="1650" spans="1:7">
      <c r="A1650" t="s">
        <v>3792</v>
      </c>
      <c r="B1650">
        <v>341</v>
      </c>
      <c r="C1650">
        <v>99100</v>
      </c>
      <c r="D1650">
        <v>108</v>
      </c>
      <c r="E1650">
        <v>-4341</v>
      </c>
      <c r="F1650">
        <v>0.59</v>
      </c>
      <c r="G1650">
        <v>0.02</v>
      </c>
    </row>
    <row r="1651" spans="1:7">
      <c r="A1651" t="s">
        <v>3792</v>
      </c>
      <c r="B1651">
        <v>254</v>
      </c>
      <c r="C1651">
        <v>97080</v>
      </c>
      <c r="D1651">
        <v>107</v>
      </c>
      <c r="E1651">
        <v>-9140</v>
      </c>
      <c r="F1651">
        <v>0.14000000000000001</v>
      </c>
      <c r="G1651">
        <v>0</v>
      </c>
    </row>
    <row r="1652" spans="1:7">
      <c r="A1652" t="s">
        <v>3792</v>
      </c>
      <c r="B1652">
        <v>352</v>
      </c>
      <c r="C1652">
        <v>99100</v>
      </c>
      <c r="D1652">
        <v>106</v>
      </c>
      <c r="E1652">
        <v>14509</v>
      </c>
      <c r="F1652">
        <v>2.36</v>
      </c>
      <c r="G1652">
        <v>0.03</v>
      </c>
    </row>
    <row r="1653" spans="1:7">
      <c r="A1653" t="s">
        <v>3792</v>
      </c>
      <c r="B1653">
        <v>241</v>
      </c>
      <c r="C1653">
        <v>97080</v>
      </c>
      <c r="D1653">
        <v>104</v>
      </c>
      <c r="E1653">
        <v>4618</v>
      </c>
      <c r="F1653">
        <v>1.44</v>
      </c>
      <c r="G1653">
        <v>0.02</v>
      </c>
    </row>
    <row r="1654" spans="1:7">
      <c r="A1654" t="s">
        <v>3792</v>
      </c>
      <c r="B1654">
        <v>356</v>
      </c>
      <c r="C1654">
        <v>97080</v>
      </c>
      <c r="D1654">
        <v>104</v>
      </c>
      <c r="E1654">
        <v>-3091</v>
      </c>
      <c r="F1654">
        <v>0.7</v>
      </c>
      <c r="G1654">
        <v>0.01</v>
      </c>
    </row>
    <row r="1655" spans="1:7">
      <c r="A1655" t="s">
        <v>3792</v>
      </c>
      <c r="B1655">
        <v>231</v>
      </c>
      <c r="C1655">
        <v>97080</v>
      </c>
      <c r="D1655">
        <v>103</v>
      </c>
      <c r="E1655">
        <v>-4602</v>
      </c>
      <c r="F1655">
        <v>0.55000000000000004</v>
      </c>
      <c r="G1655">
        <v>0.01</v>
      </c>
    </row>
    <row r="1656" spans="1:7">
      <c r="A1656" t="s">
        <v>3792</v>
      </c>
      <c r="B1656">
        <v>342</v>
      </c>
      <c r="C1656">
        <v>97080</v>
      </c>
      <c r="D1656">
        <v>103</v>
      </c>
      <c r="E1656">
        <v>-1571</v>
      </c>
      <c r="F1656">
        <v>0.84</v>
      </c>
      <c r="G1656">
        <v>0.03</v>
      </c>
    </row>
    <row r="1657" spans="1:7">
      <c r="A1657" t="s">
        <v>3792</v>
      </c>
      <c r="B1657">
        <v>241</v>
      </c>
      <c r="C1657">
        <v>97100</v>
      </c>
      <c r="D1657">
        <v>101</v>
      </c>
      <c r="E1657">
        <v>6669</v>
      </c>
      <c r="F1657">
        <v>1.66</v>
      </c>
      <c r="G1657">
        <v>0.03</v>
      </c>
    </row>
    <row r="1658" spans="1:7">
      <c r="A1658" t="s">
        <v>3792</v>
      </c>
      <c r="B1658">
        <v>354</v>
      </c>
      <c r="C1658">
        <v>97100</v>
      </c>
      <c r="D1658">
        <v>101</v>
      </c>
      <c r="E1658">
        <v>-4932</v>
      </c>
      <c r="F1658">
        <v>0.51</v>
      </c>
      <c r="G1658">
        <v>0.02</v>
      </c>
    </row>
    <row r="1659" spans="1:7">
      <c r="A1659" t="s">
        <v>3792</v>
      </c>
      <c r="B1659">
        <v>364</v>
      </c>
      <c r="C1659">
        <v>99080</v>
      </c>
      <c r="D1659">
        <v>101</v>
      </c>
      <c r="E1659">
        <v>-9300</v>
      </c>
      <c r="F1659">
        <v>7.0000000000000007E-2</v>
      </c>
      <c r="G1659">
        <v>0</v>
      </c>
    </row>
    <row r="1660" spans="1:7">
      <c r="A1660" t="s">
        <v>3792</v>
      </c>
      <c r="B1660">
        <v>351</v>
      </c>
      <c r="C1660">
        <v>99080</v>
      </c>
      <c r="D1660">
        <v>99</v>
      </c>
      <c r="E1660">
        <v>-6441</v>
      </c>
      <c r="F1660">
        <v>0.34</v>
      </c>
      <c r="G1660">
        <v>0.01</v>
      </c>
    </row>
    <row r="1661" spans="1:7">
      <c r="A1661" t="s">
        <v>3792</v>
      </c>
      <c r="B1661">
        <v>516</v>
      </c>
      <c r="C1661">
        <v>99100</v>
      </c>
      <c r="D1661">
        <v>99</v>
      </c>
      <c r="E1661">
        <v>-2122</v>
      </c>
      <c r="F1661">
        <v>0.78</v>
      </c>
      <c r="G1661">
        <v>0.04</v>
      </c>
    </row>
    <row r="1662" spans="1:7">
      <c r="A1662" t="s">
        <v>3792</v>
      </c>
      <c r="B1662">
        <v>263</v>
      </c>
      <c r="C1662">
        <v>97080</v>
      </c>
      <c r="D1662">
        <v>97</v>
      </c>
      <c r="E1662">
        <v>-751</v>
      </c>
      <c r="F1662">
        <v>0.92</v>
      </c>
      <c r="G1662">
        <v>0.02</v>
      </c>
    </row>
    <row r="1663" spans="1:7">
      <c r="A1663" t="s">
        <v>3792</v>
      </c>
      <c r="B1663">
        <v>364</v>
      </c>
      <c r="C1663">
        <v>99100</v>
      </c>
      <c r="D1663">
        <v>97</v>
      </c>
      <c r="E1663">
        <v>-8071</v>
      </c>
      <c r="F1663">
        <v>0.16</v>
      </c>
      <c r="G1663">
        <v>0.01</v>
      </c>
    </row>
    <row r="1664" spans="1:7">
      <c r="A1664" t="s">
        <v>3792</v>
      </c>
      <c r="B1664">
        <v>431</v>
      </c>
      <c r="C1664">
        <v>99080</v>
      </c>
      <c r="D1664">
        <v>97</v>
      </c>
      <c r="E1664">
        <v>-4241</v>
      </c>
      <c r="F1664">
        <v>0.56000000000000005</v>
      </c>
      <c r="G1664">
        <v>0.02</v>
      </c>
    </row>
    <row r="1665" spans="1:7">
      <c r="A1665" t="s">
        <v>3792</v>
      </c>
      <c r="B1665">
        <v>365</v>
      </c>
      <c r="C1665">
        <v>99100</v>
      </c>
      <c r="D1665">
        <v>96</v>
      </c>
      <c r="E1665">
        <v>9079</v>
      </c>
      <c r="F1665">
        <v>1.94</v>
      </c>
      <c r="G1665">
        <v>0.05</v>
      </c>
    </row>
    <row r="1666" spans="1:7">
      <c r="A1666" t="s">
        <v>3792</v>
      </c>
      <c r="B1666">
        <v>362</v>
      </c>
      <c r="C1666">
        <v>99100</v>
      </c>
      <c r="D1666">
        <v>95</v>
      </c>
      <c r="E1666">
        <v>-7750</v>
      </c>
      <c r="F1666">
        <v>0.18</v>
      </c>
      <c r="G1666">
        <v>0.01</v>
      </c>
    </row>
    <row r="1667" spans="1:7">
      <c r="A1667" t="s">
        <v>3792</v>
      </c>
      <c r="B1667">
        <v>421</v>
      </c>
      <c r="C1667">
        <v>97100</v>
      </c>
      <c r="D1667">
        <v>95</v>
      </c>
      <c r="E1667">
        <v>-5830</v>
      </c>
      <c r="F1667">
        <v>0.38</v>
      </c>
      <c r="G1667">
        <v>0.02</v>
      </c>
    </row>
    <row r="1668" spans="1:7">
      <c r="A1668" t="s">
        <v>3792</v>
      </c>
      <c r="B1668">
        <v>432</v>
      </c>
      <c r="C1668">
        <v>97100</v>
      </c>
      <c r="D1668">
        <v>94</v>
      </c>
      <c r="E1668">
        <v>-1650</v>
      </c>
      <c r="F1668">
        <v>0.82</v>
      </c>
      <c r="G1668">
        <v>0.02</v>
      </c>
    </row>
    <row r="1669" spans="1:7">
      <c r="A1669" t="s">
        <v>3792</v>
      </c>
      <c r="B1669">
        <v>431</v>
      </c>
      <c r="C1669">
        <v>99100</v>
      </c>
      <c r="D1669">
        <v>93</v>
      </c>
      <c r="E1669">
        <v>-2841</v>
      </c>
      <c r="F1669">
        <v>0.69</v>
      </c>
      <c r="G1669">
        <v>0.01</v>
      </c>
    </row>
    <row r="1670" spans="1:7">
      <c r="A1670" t="s">
        <v>3792</v>
      </c>
      <c r="B1670">
        <v>432</v>
      </c>
      <c r="C1670">
        <v>97080</v>
      </c>
      <c r="D1670">
        <v>93</v>
      </c>
      <c r="E1670">
        <v>-6471</v>
      </c>
      <c r="F1670">
        <v>0.3</v>
      </c>
      <c r="G1670">
        <v>0.01</v>
      </c>
    </row>
    <row r="1671" spans="1:7">
      <c r="A1671" t="s">
        <v>3792</v>
      </c>
      <c r="B1671">
        <v>251</v>
      </c>
      <c r="C1671">
        <v>97100</v>
      </c>
      <c r="D1671">
        <v>91</v>
      </c>
      <c r="E1671">
        <v>-3310</v>
      </c>
      <c r="F1671">
        <v>0.63</v>
      </c>
      <c r="G1671">
        <v>0.02</v>
      </c>
    </row>
    <row r="1672" spans="1:7">
      <c r="A1672" t="s">
        <v>3792</v>
      </c>
      <c r="B1672">
        <v>362</v>
      </c>
      <c r="C1672">
        <v>99080</v>
      </c>
      <c r="D1672">
        <v>91</v>
      </c>
      <c r="E1672">
        <v>45959</v>
      </c>
      <c r="F1672">
        <v>6.05</v>
      </c>
      <c r="G1672">
        <v>0.02</v>
      </c>
    </row>
    <row r="1673" spans="1:7">
      <c r="A1673" t="s">
        <v>3792</v>
      </c>
      <c r="B1673">
        <v>264</v>
      </c>
      <c r="C1673">
        <v>97080</v>
      </c>
      <c r="D1673">
        <v>88</v>
      </c>
      <c r="E1673">
        <v>9309</v>
      </c>
      <c r="F1673">
        <v>2.0499999999999998</v>
      </c>
      <c r="G1673">
        <v>0.04</v>
      </c>
    </row>
    <row r="1674" spans="1:7">
      <c r="A1674" t="s">
        <v>3792</v>
      </c>
      <c r="B1674">
        <v>365</v>
      </c>
      <c r="C1674">
        <v>99080</v>
      </c>
      <c r="D1674">
        <v>86</v>
      </c>
      <c r="E1674">
        <v>5769</v>
      </c>
      <c r="F1674">
        <v>1.67</v>
      </c>
      <c r="G1674">
        <v>0.04</v>
      </c>
    </row>
    <row r="1675" spans="1:7">
      <c r="A1675" t="s">
        <v>3792</v>
      </c>
      <c r="B1675">
        <v>453</v>
      </c>
      <c r="C1675">
        <v>99080</v>
      </c>
      <c r="D1675">
        <v>85</v>
      </c>
      <c r="E1675">
        <v>-4011</v>
      </c>
      <c r="F1675">
        <v>0.52</v>
      </c>
      <c r="G1675">
        <v>0.02</v>
      </c>
    </row>
    <row r="1676" spans="1:7">
      <c r="A1676" t="s">
        <v>3792</v>
      </c>
      <c r="B1676">
        <v>512</v>
      </c>
      <c r="C1676">
        <v>99080</v>
      </c>
      <c r="D1676">
        <v>85</v>
      </c>
      <c r="E1676">
        <v>-1281</v>
      </c>
      <c r="F1676">
        <v>0.84</v>
      </c>
      <c r="G1676">
        <v>0.02</v>
      </c>
    </row>
    <row r="1677" spans="1:7">
      <c r="A1677" t="s">
        <v>3792</v>
      </c>
      <c r="B1677">
        <v>452</v>
      </c>
      <c r="C1677">
        <v>99100</v>
      </c>
      <c r="D1677">
        <v>83</v>
      </c>
      <c r="E1677">
        <v>7700</v>
      </c>
      <c r="F1677">
        <v>1.92</v>
      </c>
      <c r="G1677">
        <v>0.01</v>
      </c>
    </row>
    <row r="1678" spans="1:7">
      <c r="A1678" t="s">
        <v>3792</v>
      </c>
      <c r="B1678">
        <v>456</v>
      </c>
      <c r="C1678">
        <v>99080</v>
      </c>
      <c r="D1678">
        <v>83</v>
      </c>
      <c r="E1678">
        <v>-7220</v>
      </c>
      <c r="F1678">
        <v>0.13</v>
      </c>
      <c r="G1678">
        <v>0.01</v>
      </c>
    </row>
    <row r="1679" spans="1:7">
      <c r="A1679" t="s">
        <v>3792</v>
      </c>
      <c r="B1679">
        <v>456</v>
      </c>
      <c r="C1679">
        <v>97100</v>
      </c>
      <c r="D1679">
        <v>80</v>
      </c>
      <c r="E1679">
        <v>507</v>
      </c>
      <c r="F1679">
        <v>1.06</v>
      </c>
      <c r="G1679">
        <v>0.05</v>
      </c>
    </row>
    <row r="1680" spans="1:7">
      <c r="A1680" t="s">
        <v>3792</v>
      </c>
      <c r="B1680">
        <v>516</v>
      </c>
      <c r="C1680">
        <v>97100</v>
      </c>
      <c r="D1680">
        <v>79</v>
      </c>
      <c r="E1680">
        <v>18748</v>
      </c>
      <c r="F1680">
        <v>3.37</v>
      </c>
      <c r="G1680">
        <v>0.05</v>
      </c>
    </row>
    <row r="1681" spans="1:7">
      <c r="A1681" t="s">
        <v>3792</v>
      </c>
      <c r="B1681">
        <v>365</v>
      </c>
      <c r="C1681">
        <v>97100</v>
      </c>
      <c r="D1681">
        <v>77</v>
      </c>
      <c r="E1681">
        <v>-5280</v>
      </c>
      <c r="F1681">
        <v>0.31</v>
      </c>
      <c r="G1681">
        <v>0.01</v>
      </c>
    </row>
    <row r="1682" spans="1:7">
      <c r="A1682" t="s">
        <v>3792</v>
      </c>
      <c r="B1682">
        <v>321</v>
      </c>
      <c r="C1682">
        <v>97080</v>
      </c>
      <c r="D1682">
        <v>76</v>
      </c>
      <c r="E1682">
        <v>-3291</v>
      </c>
      <c r="F1682">
        <v>0.56000000000000005</v>
      </c>
      <c r="G1682">
        <v>0.01</v>
      </c>
    </row>
    <row r="1683" spans="1:7">
      <c r="A1683" t="s">
        <v>3792</v>
      </c>
      <c r="B1683">
        <v>364</v>
      </c>
      <c r="C1683">
        <v>97100</v>
      </c>
      <c r="D1683">
        <v>75</v>
      </c>
      <c r="E1683">
        <v>4069</v>
      </c>
      <c r="F1683">
        <v>1.54</v>
      </c>
      <c r="G1683">
        <v>0.04</v>
      </c>
    </row>
    <row r="1684" spans="1:7">
      <c r="A1684" t="s">
        <v>3792</v>
      </c>
      <c r="B1684">
        <v>453</v>
      </c>
      <c r="C1684">
        <v>99100</v>
      </c>
      <c r="D1684">
        <v>75</v>
      </c>
      <c r="E1684">
        <v>-11</v>
      </c>
      <c r="F1684">
        <v>0.99</v>
      </c>
      <c r="G1684">
        <v>0.04</v>
      </c>
    </row>
    <row r="1685" spans="1:7">
      <c r="A1685" t="s">
        <v>3792</v>
      </c>
      <c r="B1685">
        <v>456</v>
      </c>
      <c r="C1685">
        <v>99100</v>
      </c>
      <c r="D1685">
        <v>75</v>
      </c>
      <c r="E1685">
        <v>-6420</v>
      </c>
      <c r="F1685">
        <v>0.14000000000000001</v>
      </c>
      <c r="G1685">
        <v>0.01</v>
      </c>
    </row>
    <row r="1686" spans="1:7">
      <c r="A1686" t="s">
        <v>3792</v>
      </c>
      <c r="B1686">
        <v>265</v>
      </c>
      <c r="C1686">
        <v>97080</v>
      </c>
      <c r="D1686">
        <v>74</v>
      </c>
      <c r="E1686">
        <v>540</v>
      </c>
      <c r="F1686">
        <v>1.07</v>
      </c>
      <c r="G1686">
        <v>0.01</v>
      </c>
    </row>
    <row r="1687" spans="1:7">
      <c r="A1687" t="s">
        <v>3792</v>
      </c>
      <c r="B1687">
        <v>451</v>
      </c>
      <c r="C1687">
        <v>99080</v>
      </c>
      <c r="D1687">
        <v>74</v>
      </c>
      <c r="E1687">
        <v>-2111</v>
      </c>
      <c r="F1687">
        <v>0.71</v>
      </c>
      <c r="G1687">
        <v>0.02</v>
      </c>
    </row>
    <row r="1688" spans="1:7">
      <c r="A1688" t="s">
        <v>3792</v>
      </c>
      <c r="B1688">
        <v>341</v>
      </c>
      <c r="C1688">
        <v>97100</v>
      </c>
      <c r="D1688">
        <v>73</v>
      </c>
      <c r="E1688">
        <v>-3013</v>
      </c>
      <c r="F1688">
        <v>0.57999999999999996</v>
      </c>
      <c r="G1688">
        <v>0.04</v>
      </c>
    </row>
    <row r="1689" spans="1:7">
      <c r="A1689" t="s">
        <v>3792</v>
      </c>
      <c r="B1689">
        <v>321</v>
      </c>
      <c r="C1689">
        <v>97100</v>
      </c>
      <c r="D1689">
        <v>72</v>
      </c>
      <c r="E1689">
        <v>4958</v>
      </c>
      <c r="F1689">
        <v>1.68</v>
      </c>
      <c r="G1689">
        <v>0.04</v>
      </c>
    </row>
    <row r="1690" spans="1:7">
      <c r="A1690" t="s">
        <v>3792</v>
      </c>
      <c r="B1690">
        <v>512</v>
      </c>
      <c r="C1690">
        <v>99100</v>
      </c>
      <c r="D1690">
        <v>71</v>
      </c>
      <c r="E1690">
        <v>-4621</v>
      </c>
      <c r="F1690">
        <v>0.34</v>
      </c>
      <c r="G1690">
        <v>0.01</v>
      </c>
    </row>
    <row r="1691" spans="1:7">
      <c r="A1691" t="s">
        <v>3792</v>
      </c>
      <c r="B1691">
        <v>513</v>
      </c>
      <c r="C1691">
        <v>99080</v>
      </c>
      <c r="D1691">
        <v>70</v>
      </c>
      <c r="E1691">
        <v>-1900</v>
      </c>
      <c r="F1691">
        <v>0.72</v>
      </c>
      <c r="G1691">
        <v>0.01</v>
      </c>
    </row>
    <row r="1692" spans="1:7">
      <c r="A1692" t="s">
        <v>3792</v>
      </c>
      <c r="B1692">
        <v>516</v>
      </c>
      <c r="C1692">
        <v>97080</v>
      </c>
      <c r="D1692">
        <v>69</v>
      </c>
      <c r="E1692">
        <v>-3571</v>
      </c>
      <c r="F1692">
        <v>0.48</v>
      </c>
      <c r="G1692">
        <v>0.01</v>
      </c>
    </row>
    <row r="1693" spans="1:7">
      <c r="A1693" t="s">
        <v>3792</v>
      </c>
      <c r="B1693">
        <v>523</v>
      </c>
      <c r="C1693">
        <v>99080</v>
      </c>
      <c r="D1693">
        <v>67</v>
      </c>
      <c r="E1693">
        <v>-4161</v>
      </c>
      <c r="F1693">
        <v>0.37</v>
      </c>
      <c r="G1693">
        <v>0.02</v>
      </c>
    </row>
    <row r="1694" spans="1:7">
      <c r="A1694" t="s">
        <v>3792</v>
      </c>
      <c r="B1694">
        <v>251</v>
      </c>
      <c r="C1694">
        <v>97080</v>
      </c>
      <c r="D1694">
        <v>66</v>
      </c>
      <c r="E1694">
        <v>469</v>
      </c>
      <c r="F1694">
        <v>1.07</v>
      </c>
      <c r="G1694">
        <v>0.03</v>
      </c>
    </row>
    <row r="1695" spans="1:7">
      <c r="A1695" t="s">
        <v>3792</v>
      </c>
      <c r="B1695">
        <v>341</v>
      </c>
      <c r="C1695">
        <v>97080</v>
      </c>
      <c r="D1695">
        <v>66</v>
      </c>
      <c r="E1695">
        <v>-4242</v>
      </c>
      <c r="F1695">
        <v>0.35</v>
      </c>
      <c r="G1695">
        <v>0.03</v>
      </c>
    </row>
    <row r="1696" spans="1:7">
      <c r="A1696" t="s">
        <v>3792</v>
      </c>
      <c r="B1696">
        <v>513</v>
      </c>
      <c r="C1696">
        <v>99100</v>
      </c>
      <c r="D1696">
        <v>66</v>
      </c>
      <c r="E1696">
        <v>-5281</v>
      </c>
      <c r="F1696">
        <v>0.19</v>
      </c>
      <c r="G1696">
        <v>0.01</v>
      </c>
    </row>
    <row r="1697" spans="1:7">
      <c r="A1697" t="s">
        <v>3792</v>
      </c>
      <c r="B1697">
        <v>523</v>
      </c>
      <c r="C1697">
        <v>99100</v>
      </c>
      <c r="D1697">
        <v>65</v>
      </c>
      <c r="E1697">
        <v>23418</v>
      </c>
      <c r="F1697">
        <v>4.5999999999999996</v>
      </c>
      <c r="G1697">
        <v>0.04</v>
      </c>
    </row>
    <row r="1698" spans="1:7">
      <c r="A1698" t="s">
        <v>3792</v>
      </c>
      <c r="B1698">
        <v>261</v>
      </c>
      <c r="C1698">
        <v>97100</v>
      </c>
      <c r="D1698">
        <v>64</v>
      </c>
      <c r="E1698">
        <v>-1790</v>
      </c>
      <c r="F1698">
        <v>0.72</v>
      </c>
      <c r="G1698">
        <v>0.03</v>
      </c>
    </row>
    <row r="1699" spans="1:7">
      <c r="A1699" t="s">
        <v>3792</v>
      </c>
      <c r="B1699">
        <v>526</v>
      </c>
      <c r="C1699">
        <v>97100</v>
      </c>
      <c r="D1699">
        <v>62</v>
      </c>
      <c r="E1699">
        <v>-2351</v>
      </c>
      <c r="F1699">
        <v>0.62</v>
      </c>
      <c r="G1699">
        <v>0.04</v>
      </c>
    </row>
    <row r="1700" spans="1:7">
      <c r="A1700" t="s">
        <v>3792</v>
      </c>
      <c r="B1700">
        <v>451</v>
      </c>
      <c r="C1700">
        <v>99100</v>
      </c>
      <c r="D1700">
        <v>60</v>
      </c>
      <c r="E1700">
        <v>-1011</v>
      </c>
      <c r="F1700">
        <v>0.83</v>
      </c>
      <c r="G1700">
        <v>0.03</v>
      </c>
    </row>
    <row r="1701" spans="1:7">
      <c r="A1701" t="s">
        <v>3792</v>
      </c>
      <c r="B1701">
        <v>452</v>
      </c>
      <c r="C1701">
        <v>97100</v>
      </c>
      <c r="D1701">
        <v>60</v>
      </c>
      <c r="E1701">
        <v>-3120</v>
      </c>
      <c r="F1701">
        <v>0.47</v>
      </c>
      <c r="G1701">
        <v>0.03</v>
      </c>
    </row>
    <row r="1702" spans="1:7">
      <c r="A1702" t="s">
        <v>3792</v>
      </c>
      <c r="B1702">
        <v>421</v>
      </c>
      <c r="C1702">
        <v>97080</v>
      </c>
      <c r="D1702">
        <v>57</v>
      </c>
      <c r="E1702">
        <v>-3790</v>
      </c>
      <c r="F1702">
        <v>0.33</v>
      </c>
      <c r="G1702">
        <v>0.01</v>
      </c>
    </row>
    <row r="1703" spans="1:7">
      <c r="A1703" t="s">
        <v>3792</v>
      </c>
      <c r="B1703">
        <v>526</v>
      </c>
      <c r="C1703">
        <v>99100</v>
      </c>
      <c r="D1703">
        <v>57</v>
      </c>
      <c r="E1703">
        <v>4460</v>
      </c>
      <c r="F1703">
        <v>1.78</v>
      </c>
      <c r="G1703">
        <v>0.03</v>
      </c>
    </row>
    <row r="1704" spans="1:7">
      <c r="A1704" t="s">
        <v>3792</v>
      </c>
      <c r="B1704">
        <v>365</v>
      </c>
      <c r="C1704">
        <v>97080</v>
      </c>
      <c r="D1704">
        <v>55</v>
      </c>
      <c r="E1704">
        <v>-3080</v>
      </c>
      <c r="F1704">
        <v>0.44</v>
      </c>
      <c r="G1704">
        <v>0.01</v>
      </c>
    </row>
    <row r="1705" spans="1:7">
      <c r="A1705" t="s">
        <v>3792</v>
      </c>
      <c r="B1705">
        <v>362</v>
      </c>
      <c r="C1705">
        <v>97100</v>
      </c>
      <c r="D1705">
        <v>54</v>
      </c>
      <c r="E1705">
        <v>1409</v>
      </c>
      <c r="F1705">
        <v>1.26</v>
      </c>
      <c r="G1705">
        <v>0.03</v>
      </c>
    </row>
    <row r="1706" spans="1:7">
      <c r="A1706" t="s">
        <v>3792</v>
      </c>
      <c r="B1706">
        <v>453</v>
      </c>
      <c r="C1706">
        <v>97100</v>
      </c>
      <c r="D1706">
        <v>54</v>
      </c>
      <c r="E1706">
        <v>2740</v>
      </c>
      <c r="F1706">
        <v>1.5</v>
      </c>
      <c r="G1706">
        <v>7.0000000000000007E-2</v>
      </c>
    </row>
    <row r="1707" spans="1:7">
      <c r="A1707" t="s">
        <v>3792</v>
      </c>
      <c r="B1707">
        <v>526</v>
      </c>
      <c r="C1707">
        <v>97080</v>
      </c>
      <c r="D1707">
        <v>53</v>
      </c>
      <c r="E1707">
        <v>5249</v>
      </c>
      <c r="F1707">
        <v>1.99</v>
      </c>
      <c r="G1707">
        <v>0.05</v>
      </c>
    </row>
    <row r="1708" spans="1:7">
      <c r="A1708" t="s">
        <v>3792</v>
      </c>
      <c r="B1708">
        <v>613</v>
      </c>
      <c r="C1708">
        <v>99080</v>
      </c>
      <c r="D1708">
        <v>53</v>
      </c>
      <c r="E1708">
        <v>2028</v>
      </c>
      <c r="F1708">
        <v>1.38</v>
      </c>
      <c r="G1708">
        <v>0.03</v>
      </c>
    </row>
    <row r="1709" spans="1:7">
      <c r="A1709" t="s">
        <v>3792</v>
      </c>
      <c r="B1709">
        <v>452</v>
      </c>
      <c r="C1709">
        <v>97080</v>
      </c>
      <c r="D1709">
        <v>52</v>
      </c>
      <c r="E1709">
        <v>-4770</v>
      </c>
      <c r="F1709">
        <v>0.08</v>
      </c>
      <c r="G1709">
        <v>0.01</v>
      </c>
    </row>
    <row r="1710" spans="1:7">
      <c r="A1710" t="s">
        <v>3792</v>
      </c>
      <c r="B1710">
        <v>514</v>
      </c>
      <c r="C1710">
        <v>99100</v>
      </c>
      <c r="D1710">
        <v>52</v>
      </c>
      <c r="E1710">
        <v>-2021</v>
      </c>
      <c r="F1710">
        <v>0.61</v>
      </c>
      <c r="G1710">
        <v>0.03</v>
      </c>
    </row>
    <row r="1711" spans="1:7">
      <c r="A1711" t="s">
        <v>3792</v>
      </c>
      <c r="B1711">
        <v>536</v>
      </c>
      <c r="C1711">
        <v>99080</v>
      </c>
      <c r="D1711">
        <v>51</v>
      </c>
      <c r="E1711">
        <v>2069</v>
      </c>
      <c r="F1711">
        <v>1.4</v>
      </c>
      <c r="G1711">
        <v>0.01</v>
      </c>
    </row>
    <row r="1712" spans="1:7">
      <c r="A1712" t="s">
        <v>3792</v>
      </c>
      <c r="B1712">
        <v>463</v>
      </c>
      <c r="C1712">
        <v>99080</v>
      </c>
      <c r="D1712">
        <v>50</v>
      </c>
      <c r="E1712">
        <v>3930</v>
      </c>
      <c r="F1712">
        <v>1.78</v>
      </c>
      <c r="G1712">
        <v>0.02</v>
      </c>
    </row>
    <row r="1713" spans="1:7">
      <c r="A1713" t="s">
        <v>3792</v>
      </c>
      <c r="B1713">
        <v>465</v>
      </c>
      <c r="C1713">
        <v>99100</v>
      </c>
      <c r="D1713">
        <v>50</v>
      </c>
      <c r="E1713">
        <v>4270</v>
      </c>
      <c r="F1713">
        <v>1.85</v>
      </c>
      <c r="G1713">
        <v>0.04</v>
      </c>
    </row>
    <row r="1714" spans="1:7">
      <c r="A1714" t="s">
        <v>3792</v>
      </c>
      <c r="B1714">
        <v>534</v>
      </c>
      <c r="C1714">
        <v>99100</v>
      </c>
      <c r="D1714">
        <v>50</v>
      </c>
      <c r="E1714">
        <v>-3371</v>
      </c>
      <c r="F1714">
        <v>0.32</v>
      </c>
      <c r="G1714">
        <v>0.02</v>
      </c>
    </row>
    <row r="1715" spans="1:7">
      <c r="A1715" t="s">
        <v>3792</v>
      </c>
      <c r="B1715">
        <v>623</v>
      </c>
      <c r="C1715">
        <v>99100</v>
      </c>
      <c r="D1715">
        <v>49</v>
      </c>
      <c r="E1715">
        <v>-1051</v>
      </c>
      <c r="F1715">
        <v>0.78</v>
      </c>
      <c r="G1715">
        <v>0.04</v>
      </c>
    </row>
    <row r="1716" spans="1:7">
      <c r="A1716" t="s">
        <v>3792</v>
      </c>
      <c r="B1716">
        <v>351</v>
      </c>
      <c r="C1716">
        <v>97080</v>
      </c>
      <c r="D1716">
        <v>48</v>
      </c>
      <c r="E1716">
        <v>-1341</v>
      </c>
      <c r="F1716">
        <v>0.72</v>
      </c>
      <c r="G1716">
        <v>0.02</v>
      </c>
    </row>
    <row r="1717" spans="1:7">
      <c r="A1717" t="s">
        <v>3792</v>
      </c>
      <c r="B1717">
        <v>364</v>
      </c>
      <c r="C1717">
        <v>97080</v>
      </c>
      <c r="D1717">
        <v>48</v>
      </c>
      <c r="E1717">
        <v>30767</v>
      </c>
      <c r="F1717">
        <v>7.4</v>
      </c>
      <c r="G1717">
        <v>0.12</v>
      </c>
    </row>
    <row r="1718" spans="1:7">
      <c r="A1718" t="s">
        <v>3792</v>
      </c>
      <c r="B1718">
        <v>534</v>
      </c>
      <c r="C1718">
        <v>97100</v>
      </c>
      <c r="D1718">
        <v>46</v>
      </c>
      <c r="E1718">
        <v>10779</v>
      </c>
      <c r="F1718">
        <v>3.34</v>
      </c>
      <c r="G1718">
        <v>0.04</v>
      </c>
    </row>
    <row r="1719" spans="1:7">
      <c r="A1719" t="s">
        <v>3792</v>
      </c>
      <c r="B1719">
        <v>536</v>
      </c>
      <c r="C1719">
        <v>97100</v>
      </c>
      <c r="D1719">
        <v>46</v>
      </c>
      <c r="E1719">
        <v>-2580</v>
      </c>
      <c r="F1719">
        <v>0.43</v>
      </c>
      <c r="G1719">
        <v>0.02</v>
      </c>
    </row>
    <row r="1720" spans="1:7">
      <c r="A1720" t="s">
        <v>3792</v>
      </c>
      <c r="B1720">
        <v>362</v>
      </c>
      <c r="C1720">
        <v>97080</v>
      </c>
      <c r="D1720">
        <v>45</v>
      </c>
      <c r="E1720">
        <v>-1600</v>
      </c>
      <c r="F1720">
        <v>0.64</v>
      </c>
      <c r="G1720">
        <v>0.02</v>
      </c>
    </row>
    <row r="1721" spans="1:7">
      <c r="A1721" t="s">
        <v>3792</v>
      </c>
      <c r="B1721">
        <v>514</v>
      </c>
      <c r="C1721">
        <v>99080</v>
      </c>
      <c r="D1721">
        <v>45</v>
      </c>
      <c r="E1721">
        <v>2719</v>
      </c>
      <c r="F1721">
        <v>1.6</v>
      </c>
      <c r="G1721">
        <v>0.04</v>
      </c>
    </row>
    <row r="1722" spans="1:7">
      <c r="A1722" t="s">
        <v>3792</v>
      </c>
      <c r="B1722">
        <v>613</v>
      </c>
      <c r="C1722">
        <v>97100</v>
      </c>
      <c r="D1722">
        <v>45</v>
      </c>
      <c r="E1722">
        <v>470</v>
      </c>
      <c r="F1722">
        <v>1.1000000000000001</v>
      </c>
      <c r="G1722">
        <v>0.02</v>
      </c>
    </row>
    <row r="1723" spans="1:7">
      <c r="A1723" t="s">
        <v>3792</v>
      </c>
      <c r="B1723">
        <v>614</v>
      </c>
      <c r="C1723">
        <v>99080</v>
      </c>
      <c r="D1723">
        <v>44</v>
      </c>
      <c r="E1723">
        <v>-620</v>
      </c>
      <c r="F1723">
        <v>0.85</v>
      </c>
      <c r="G1723">
        <v>0.04</v>
      </c>
    </row>
    <row r="1724" spans="1:7">
      <c r="A1724" t="s">
        <v>3792</v>
      </c>
      <c r="B1724">
        <v>361</v>
      </c>
      <c r="C1724">
        <v>97080</v>
      </c>
      <c r="D1724">
        <v>43</v>
      </c>
      <c r="E1724">
        <v>6739</v>
      </c>
      <c r="F1724">
        <v>2.56</v>
      </c>
      <c r="G1724">
        <v>0.06</v>
      </c>
    </row>
    <row r="1725" spans="1:7">
      <c r="A1725" t="s">
        <v>3792</v>
      </c>
      <c r="B1725">
        <v>623</v>
      </c>
      <c r="C1725">
        <v>99080</v>
      </c>
      <c r="D1725">
        <v>42</v>
      </c>
      <c r="E1725">
        <v>-351</v>
      </c>
      <c r="F1725">
        <v>0.91</v>
      </c>
      <c r="G1725">
        <v>0.04</v>
      </c>
    </row>
    <row r="1726" spans="1:7">
      <c r="A1726" t="s">
        <v>3792</v>
      </c>
      <c r="B1726">
        <v>361</v>
      </c>
      <c r="C1726">
        <v>97100</v>
      </c>
      <c r="D1726">
        <v>41</v>
      </c>
      <c r="E1726">
        <v>-2371</v>
      </c>
      <c r="F1726">
        <v>0.42</v>
      </c>
      <c r="G1726">
        <v>0.02</v>
      </c>
    </row>
    <row r="1727" spans="1:7">
      <c r="A1727" t="s">
        <v>3792</v>
      </c>
      <c r="B1727">
        <v>451</v>
      </c>
      <c r="C1727">
        <v>97100</v>
      </c>
      <c r="D1727">
        <v>40</v>
      </c>
      <c r="E1727">
        <v>-640</v>
      </c>
      <c r="F1727">
        <v>0.83</v>
      </c>
      <c r="G1727">
        <v>0.05</v>
      </c>
    </row>
    <row r="1728" spans="1:7">
      <c r="A1728" t="s">
        <v>3792</v>
      </c>
      <c r="B1728">
        <v>614</v>
      </c>
      <c r="C1728">
        <v>99100</v>
      </c>
      <c r="D1728">
        <v>40</v>
      </c>
      <c r="E1728">
        <v>-1150</v>
      </c>
      <c r="F1728">
        <v>0.71</v>
      </c>
      <c r="G1728">
        <v>0.02</v>
      </c>
    </row>
    <row r="1729" spans="1:7">
      <c r="A1729" t="s">
        <v>3792</v>
      </c>
      <c r="B1729">
        <v>624</v>
      </c>
      <c r="C1729">
        <v>99100</v>
      </c>
      <c r="D1729">
        <v>40</v>
      </c>
      <c r="E1729">
        <v>689</v>
      </c>
      <c r="F1729">
        <v>1.17</v>
      </c>
      <c r="G1729">
        <v>0.05</v>
      </c>
    </row>
    <row r="1730" spans="1:7">
      <c r="A1730" t="s">
        <v>3792</v>
      </c>
      <c r="B1730">
        <v>453</v>
      </c>
      <c r="C1730">
        <v>97080</v>
      </c>
      <c r="D1730">
        <v>38</v>
      </c>
      <c r="E1730">
        <v>-751</v>
      </c>
      <c r="F1730">
        <v>0.8</v>
      </c>
      <c r="G1730">
        <v>0.05</v>
      </c>
    </row>
    <row r="1731" spans="1:7">
      <c r="A1731" t="s">
        <v>3792</v>
      </c>
      <c r="B1731">
        <v>614</v>
      </c>
      <c r="C1731">
        <v>97080</v>
      </c>
      <c r="D1731">
        <v>37</v>
      </c>
      <c r="E1731">
        <v>-2770</v>
      </c>
      <c r="F1731">
        <v>0.25</v>
      </c>
      <c r="G1731">
        <v>0.02</v>
      </c>
    </row>
    <row r="1732" spans="1:7">
      <c r="A1732" t="s">
        <v>3792</v>
      </c>
      <c r="B1732">
        <v>624</v>
      </c>
      <c r="C1732">
        <v>97100</v>
      </c>
      <c r="D1732">
        <v>37</v>
      </c>
      <c r="E1732">
        <v>200</v>
      </c>
      <c r="F1732">
        <v>1.05</v>
      </c>
      <c r="G1732">
        <v>0.02</v>
      </c>
    </row>
    <row r="1733" spans="1:7">
      <c r="A1733" t="s">
        <v>3792</v>
      </c>
      <c r="B1733">
        <v>623</v>
      </c>
      <c r="C1733">
        <v>97100</v>
      </c>
      <c r="D1733">
        <v>36</v>
      </c>
      <c r="E1733">
        <v>-2960</v>
      </c>
      <c r="F1733">
        <v>0.17</v>
      </c>
      <c r="G1733">
        <v>0.02</v>
      </c>
    </row>
    <row r="1734" spans="1:7">
      <c r="A1734" t="s">
        <v>3792</v>
      </c>
      <c r="B1734">
        <v>431</v>
      </c>
      <c r="C1734">
        <v>97080</v>
      </c>
      <c r="D1734">
        <v>35</v>
      </c>
      <c r="E1734">
        <v>459</v>
      </c>
      <c r="F1734">
        <v>1.1299999999999999</v>
      </c>
      <c r="G1734">
        <v>0.02</v>
      </c>
    </row>
    <row r="1735" spans="1:7">
      <c r="A1735" t="s">
        <v>3792</v>
      </c>
      <c r="B1735">
        <v>463</v>
      </c>
      <c r="C1735">
        <v>99100</v>
      </c>
      <c r="D1735">
        <v>35</v>
      </c>
      <c r="E1735">
        <v>1650</v>
      </c>
      <c r="F1735">
        <v>1.47</v>
      </c>
      <c r="G1735">
        <v>0.02</v>
      </c>
    </row>
    <row r="1736" spans="1:7">
      <c r="A1736" t="s">
        <v>3792</v>
      </c>
      <c r="B1736">
        <v>512</v>
      </c>
      <c r="C1736">
        <v>97080</v>
      </c>
      <c r="D1736">
        <v>34</v>
      </c>
      <c r="E1736">
        <v>1340</v>
      </c>
      <c r="F1736">
        <v>1.39</v>
      </c>
      <c r="G1736">
        <v>0.02</v>
      </c>
    </row>
    <row r="1737" spans="1:7">
      <c r="A1737" t="s">
        <v>3792</v>
      </c>
      <c r="B1737">
        <v>612</v>
      </c>
      <c r="C1737">
        <v>97080</v>
      </c>
      <c r="D1737">
        <v>34</v>
      </c>
      <c r="E1737">
        <v>4599</v>
      </c>
      <c r="F1737">
        <v>2.35</v>
      </c>
      <c r="G1737">
        <v>0.05</v>
      </c>
    </row>
    <row r="1738" spans="1:7">
      <c r="A1738" t="s">
        <v>3792</v>
      </c>
      <c r="B1738">
        <v>624</v>
      </c>
      <c r="C1738">
        <v>97080</v>
      </c>
      <c r="D1738">
        <v>33</v>
      </c>
      <c r="E1738">
        <v>12900</v>
      </c>
      <c r="F1738">
        <v>4.9000000000000004</v>
      </c>
      <c r="G1738">
        <v>0.03</v>
      </c>
    </row>
    <row r="1739" spans="1:7">
      <c r="A1739" t="s">
        <v>3792</v>
      </c>
      <c r="B1739">
        <v>632</v>
      </c>
      <c r="C1739">
        <v>99080</v>
      </c>
      <c r="D1739">
        <v>32</v>
      </c>
      <c r="E1739">
        <v>6590</v>
      </c>
      <c r="F1739">
        <v>3.05</v>
      </c>
      <c r="G1739">
        <v>0.03</v>
      </c>
    </row>
    <row r="1740" spans="1:7">
      <c r="A1740" t="s">
        <v>3792</v>
      </c>
      <c r="B1740">
        <v>543</v>
      </c>
      <c r="C1740">
        <v>99100</v>
      </c>
      <c r="D1740">
        <v>30</v>
      </c>
      <c r="E1740">
        <v>4100</v>
      </c>
      <c r="F1740">
        <v>2.36</v>
      </c>
      <c r="G1740">
        <v>0.03</v>
      </c>
    </row>
    <row r="1741" spans="1:7">
      <c r="A1741" t="s">
        <v>3792</v>
      </c>
      <c r="B1741">
        <v>612</v>
      </c>
      <c r="C1741">
        <v>99100</v>
      </c>
      <c r="D1741">
        <v>30</v>
      </c>
      <c r="E1741">
        <v>3960</v>
      </c>
      <c r="F1741">
        <v>2.31</v>
      </c>
      <c r="G1741">
        <v>0.13</v>
      </c>
    </row>
    <row r="1742" spans="1:7">
      <c r="A1742" t="s">
        <v>3792</v>
      </c>
      <c r="B1742">
        <v>612</v>
      </c>
      <c r="C1742">
        <v>99080</v>
      </c>
      <c r="D1742">
        <v>30</v>
      </c>
      <c r="E1742">
        <v>2409</v>
      </c>
      <c r="F1742">
        <v>1.8</v>
      </c>
      <c r="G1742">
        <v>0.1</v>
      </c>
    </row>
    <row r="1743" spans="1:7">
      <c r="A1743" t="s">
        <v>3792</v>
      </c>
      <c r="B1743">
        <v>624</v>
      </c>
      <c r="C1743">
        <v>99080</v>
      </c>
      <c r="D1743">
        <v>30</v>
      </c>
      <c r="E1743">
        <v>1390</v>
      </c>
      <c r="F1743">
        <v>1.46</v>
      </c>
      <c r="G1743">
        <v>0.06</v>
      </c>
    </row>
    <row r="1744" spans="1:7">
      <c r="A1744" t="s">
        <v>3792</v>
      </c>
      <c r="B1744">
        <v>536</v>
      </c>
      <c r="C1744">
        <v>97080</v>
      </c>
      <c r="D1744">
        <v>29</v>
      </c>
      <c r="E1744">
        <v>5729</v>
      </c>
      <c r="F1744">
        <v>2.97</v>
      </c>
      <c r="G1744">
        <v>0.06</v>
      </c>
    </row>
    <row r="1745" spans="1:7">
      <c r="A1745" t="s">
        <v>3792</v>
      </c>
      <c r="B1745">
        <v>615</v>
      </c>
      <c r="C1745">
        <v>99100</v>
      </c>
      <c r="D1745">
        <v>29</v>
      </c>
      <c r="E1745">
        <v>409</v>
      </c>
      <c r="F1745">
        <v>1.1399999999999999</v>
      </c>
      <c r="G1745">
        <v>0.03</v>
      </c>
    </row>
    <row r="1746" spans="1:7">
      <c r="A1746" t="s">
        <v>3792</v>
      </c>
      <c r="B1746">
        <v>625</v>
      </c>
      <c r="C1746">
        <v>97080</v>
      </c>
      <c r="D1746">
        <v>29</v>
      </c>
      <c r="E1746">
        <v>10400</v>
      </c>
      <c r="F1746">
        <v>4.58</v>
      </c>
      <c r="G1746">
        <v>0.03</v>
      </c>
    </row>
    <row r="1747" spans="1:7">
      <c r="A1747" t="s">
        <v>3792</v>
      </c>
      <c r="B1747">
        <v>463</v>
      </c>
      <c r="C1747">
        <v>97080</v>
      </c>
      <c r="D1747">
        <v>28</v>
      </c>
      <c r="E1747">
        <v>-930</v>
      </c>
      <c r="F1747">
        <v>0.66</v>
      </c>
      <c r="G1747">
        <v>0.03</v>
      </c>
    </row>
    <row r="1748" spans="1:7">
      <c r="A1748" t="s">
        <v>3792</v>
      </c>
      <c r="B1748">
        <v>615</v>
      </c>
      <c r="C1748">
        <v>97100</v>
      </c>
      <c r="D1748">
        <v>28</v>
      </c>
      <c r="E1748">
        <v>-2141</v>
      </c>
      <c r="F1748">
        <v>0.23</v>
      </c>
      <c r="G1748">
        <v>0.03</v>
      </c>
    </row>
    <row r="1749" spans="1:7">
      <c r="A1749" t="s">
        <v>3792</v>
      </c>
      <c r="B1749">
        <v>451</v>
      </c>
      <c r="C1749">
        <v>97080</v>
      </c>
      <c r="D1749">
        <v>27</v>
      </c>
      <c r="E1749">
        <v>-70</v>
      </c>
      <c r="F1749">
        <v>0.97</v>
      </c>
      <c r="G1749">
        <v>7.0000000000000007E-2</v>
      </c>
    </row>
    <row r="1750" spans="1:7">
      <c r="A1750" t="s">
        <v>3792</v>
      </c>
      <c r="B1750">
        <v>521</v>
      </c>
      <c r="C1750">
        <v>97100</v>
      </c>
      <c r="D1750">
        <v>27</v>
      </c>
      <c r="E1750">
        <v>1400</v>
      </c>
      <c r="F1750">
        <v>1.51</v>
      </c>
      <c r="G1750">
        <v>0.03</v>
      </c>
    </row>
    <row r="1751" spans="1:7">
      <c r="A1751" t="s">
        <v>3792</v>
      </c>
      <c r="B1751">
        <v>612</v>
      </c>
      <c r="C1751">
        <v>97100</v>
      </c>
      <c r="D1751">
        <v>26</v>
      </c>
      <c r="E1751">
        <v>7750</v>
      </c>
      <c r="F1751">
        <v>3.98</v>
      </c>
      <c r="G1751">
        <v>0.11</v>
      </c>
    </row>
    <row r="1752" spans="1:7">
      <c r="A1752" t="s">
        <v>3792</v>
      </c>
      <c r="B1752">
        <v>625</v>
      </c>
      <c r="C1752">
        <v>99100</v>
      </c>
      <c r="D1752">
        <v>26</v>
      </c>
      <c r="E1752">
        <v>-580</v>
      </c>
      <c r="F1752">
        <v>0.77</v>
      </c>
      <c r="G1752">
        <v>0.03</v>
      </c>
    </row>
    <row r="1753" spans="1:7">
      <c r="A1753" t="s">
        <v>3792</v>
      </c>
      <c r="B1753">
        <v>531</v>
      </c>
      <c r="C1753">
        <v>99100</v>
      </c>
      <c r="D1753">
        <v>25</v>
      </c>
      <c r="E1753">
        <v>9350</v>
      </c>
      <c r="F1753">
        <v>4.74</v>
      </c>
      <c r="G1753">
        <v>0.04</v>
      </c>
    </row>
    <row r="1754" spans="1:7">
      <c r="A1754" t="s">
        <v>3792</v>
      </c>
      <c r="B1754">
        <v>625</v>
      </c>
      <c r="C1754">
        <v>99080</v>
      </c>
      <c r="D1754">
        <v>25</v>
      </c>
      <c r="E1754">
        <v>10800</v>
      </c>
      <c r="F1754">
        <v>5.32</v>
      </c>
      <c r="G1754">
        <v>0.04</v>
      </c>
    </row>
    <row r="1755" spans="1:7">
      <c r="A1755" t="s">
        <v>3792</v>
      </c>
      <c r="B1755">
        <v>461</v>
      </c>
      <c r="C1755">
        <v>97080</v>
      </c>
      <c r="D1755">
        <v>24</v>
      </c>
      <c r="E1755">
        <v>110</v>
      </c>
      <c r="F1755">
        <v>1.04</v>
      </c>
      <c r="G1755">
        <v>0.04</v>
      </c>
    </row>
    <row r="1756" spans="1:7">
      <c r="A1756" t="s">
        <v>3792</v>
      </c>
      <c r="B1756">
        <v>634</v>
      </c>
      <c r="C1756">
        <v>97100</v>
      </c>
      <c r="D1756">
        <v>23</v>
      </c>
      <c r="E1756">
        <v>-50</v>
      </c>
      <c r="F1756">
        <v>0.97</v>
      </c>
      <c r="G1756">
        <v>0.04</v>
      </c>
    </row>
    <row r="1757" spans="1:7">
      <c r="A1757" t="s">
        <v>3792</v>
      </c>
      <c r="B1757">
        <v>461</v>
      </c>
      <c r="C1757">
        <v>97100</v>
      </c>
      <c r="D1757">
        <v>22</v>
      </c>
      <c r="E1757">
        <v>310</v>
      </c>
      <c r="F1757">
        <v>1.1399999999999999</v>
      </c>
      <c r="G1757">
        <v>0.04</v>
      </c>
    </row>
    <row r="1758" spans="1:7">
      <c r="A1758" t="s">
        <v>3792</v>
      </c>
      <c r="B1758">
        <v>562</v>
      </c>
      <c r="C1758">
        <v>99100</v>
      </c>
      <c r="D1758">
        <v>22</v>
      </c>
      <c r="E1758">
        <v>79</v>
      </c>
      <c r="F1758">
        <v>1.03</v>
      </c>
      <c r="G1758">
        <v>0.04</v>
      </c>
    </row>
    <row r="1759" spans="1:7">
      <c r="A1759" t="s">
        <v>3792</v>
      </c>
      <c r="B1759">
        <v>543</v>
      </c>
      <c r="C1759">
        <v>99080</v>
      </c>
      <c r="D1759">
        <v>21</v>
      </c>
      <c r="E1759">
        <v>5000</v>
      </c>
      <c r="F1759">
        <v>3.38</v>
      </c>
      <c r="G1759">
        <v>0.04</v>
      </c>
    </row>
    <row r="1760" spans="1:7">
      <c r="A1760" t="s">
        <v>3792</v>
      </c>
      <c r="B1760">
        <v>642</v>
      </c>
      <c r="C1760">
        <v>97100</v>
      </c>
      <c r="D1760">
        <v>21</v>
      </c>
      <c r="E1760">
        <v>329</v>
      </c>
      <c r="F1760">
        <v>1.1499999999999999</v>
      </c>
      <c r="G1760">
        <v>0.04</v>
      </c>
    </row>
    <row r="1761" spans="1:7">
      <c r="A1761" t="s">
        <v>3792</v>
      </c>
      <c r="B1761">
        <v>632</v>
      </c>
      <c r="C1761">
        <v>97100</v>
      </c>
      <c r="D1761">
        <v>20</v>
      </c>
      <c r="E1761">
        <v>728</v>
      </c>
      <c r="F1761">
        <v>1.36</v>
      </c>
      <c r="G1761">
        <v>0.1</v>
      </c>
    </row>
    <row r="1762" spans="1:7">
      <c r="A1762" t="s">
        <v>3792</v>
      </c>
      <c r="B1762">
        <v>521</v>
      </c>
      <c r="C1762">
        <v>97080</v>
      </c>
      <c r="D1762">
        <v>18</v>
      </c>
      <c r="E1762">
        <v>-250</v>
      </c>
      <c r="F1762">
        <v>0.86</v>
      </c>
      <c r="G1762">
        <v>0.05</v>
      </c>
    </row>
    <row r="1763" spans="1:7">
      <c r="A1763" t="s">
        <v>3792</v>
      </c>
      <c r="B1763">
        <v>563</v>
      </c>
      <c r="C1763">
        <v>99080</v>
      </c>
      <c r="D1763">
        <v>17</v>
      </c>
      <c r="E1763">
        <v>-50</v>
      </c>
      <c r="F1763">
        <v>0.97</v>
      </c>
      <c r="G1763">
        <v>0.05</v>
      </c>
    </row>
    <row r="1764" spans="1:7">
      <c r="A1764" t="s">
        <v>3792</v>
      </c>
      <c r="B1764">
        <v>562</v>
      </c>
      <c r="C1764">
        <v>99080</v>
      </c>
      <c r="D1764">
        <v>16</v>
      </c>
      <c r="E1764">
        <v>679</v>
      </c>
      <c r="F1764">
        <v>1.42</v>
      </c>
      <c r="G1764">
        <v>0.06</v>
      </c>
    </row>
    <row r="1765" spans="1:7">
      <c r="A1765" t="s">
        <v>3792</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C2" sqref="C2"/>
    </sheetView>
  </sheetViews>
  <sheetFormatPr defaultRowHeight="14"/>
  <sheetData>
    <row r="1" spans="1:6" s="164" customFormat="1">
      <c r="A1" s="164" t="s">
        <v>3717</v>
      </c>
      <c r="B1" s="164" t="s">
        <v>3718</v>
      </c>
      <c r="C1" s="164" t="s">
        <v>3719</v>
      </c>
      <c r="D1" s="164" t="s">
        <v>3720</v>
      </c>
      <c r="E1" s="164" t="s">
        <v>3721</v>
      </c>
      <c r="F1" s="164" t="s">
        <v>3722</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4">
        <f t="shared" ref="A5:A10" si="0">A4+0.1</f>
        <v>1.3000000000000003</v>
      </c>
      <c r="B5">
        <v>3</v>
      </c>
      <c r="C5">
        <v>6</v>
      </c>
      <c r="D5">
        <v>2.2000000000000002</v>
      </c>
      <c r="E5">
        <v>2.2999999999999998</v>
      </c>
      <c r="F5">
        <v>0.34</v>
      </c>
    </row>
    <row r="6" spans="1:6">
      <c r="A6" s="164">
        <f t="shared" si="0"/>
        <v>1.4000000000000004</v>
      </c>
      <c r="B6">
        <v>3.5</v>
      </c>
      <c r="C6">
        <v>7</v>
      </c>
      <c r="D6">
        <v>2.4</v>
      </c>
      <c r="E6">
        <v>2.6</v>
      </c>
      <c r="F6" s="164">
        <v>0.36</v>
      </c>
    </row>
    <row r="7" spans="1:6">
      <c r="A7" s="164">
        <f t="shared" si="0"/>
        <v>1.5000000000000004</v>
      </c>
      <c r="B7">
        <v>4</v>
      </c>
      <c r="C7">
        <v>8</v>
      </c>
      <c r="D7">
        <v>2.6</v>
      </c>
      <c r="E7">
        <v>4</v>
      </c>
      <c r="F7" s="164">
        <v>0.38</v>
      </c>
    </row>
    <row r="8" spans="1:6">
      <c r="A8" s="164">
        <f t="shared" si="0"/>
        <v>1.6000000000000005</v>
      </c>
      <c r="B8">
        <v>4.5</v>
      </c>
      <c r="C8">
        <v>9</v>
      </c>
      <c r="D8">
        <v>2.8</v>
      </c>
      <c r="E8">
        <v>4.3</v>
      </c>
      <c r="F8" s="164">
        <v>0.4</v>
      </c>
    </row>
    <row r="9" spans="1:6">
      <c r="A9" s="164">
        <f t="shared" si="0"/>
        <v>1.7000000000000006</v>
      </c>
      <c r="B9">
        <v>5</v>
      </c>
      <c r="C9">
        <v>10</v>
      </c>
      <c r="D9">
        <v>3</v>
      </c>
      <c r="E9">
        <v>4.5999999999999996</v>
      </c>
      <c r="F9" s="164">
        <v>0.42</v>
      </c>
    </row>
    <row r="10" spans="1:6">
      <c r="A10" s="164">
        <f t="shared" si="0"/>
        <v>1.8000000000000007</v>
      </c>
      <c r="B10">
        <v>5.5</v>
      </c>
      <c r="C10">
        <v>11</v>
      </c>
      <c r="D10">
        <v>3.3</v>
      </c>
      <c r="E10">
        <v>5</v>
      </c>
      <c r="F10" s="164">
        <v>0.44</v>
      </c>
    </row>
    <row r="11" spans="1:6">
      <c r="A11" s="164">
        <f>A10+0.1</f>
        <v>1.9000000000000008</v>
      </c>
      <c r="B11">
        <v>6</v>
      </c>
      <c r="C11">
        <v>12</v>
      </c>
      <c r="D11">
        <v>3.6</v>
      </c>
      <c r="E11">
        <v>5.5</v>
      </c>
      <c r="F11" s="164">
        <v>0.46</v>
      </c>
    </row>
    <row r="12" spans="1:6">
      <c r="A12" s="164">
        <f>A11+0.1</f>
        <v>2.0000000000000009</v>
      </c>
      <c r="B12">
        <v>6.5</v>
      </c>
      <c r="C12">
        <v>13</v>
      </c>
      <c r="D12">
        <v>4</v>
      </c>
      <c r="E12">
        <v>6</v>
      </c>
      <c r="F12" s="164">
        <v>0.48</v>
      </c>
    </row>
    <row r="13" spans="1:6">
      <c r="A13">
        <v>2.2000000000000002</v>
      </c>
      <c r="B13">
        <v>7</v>
      </c>
      <c r="C13">
        <v>14</v>
      </c>
      <c r="D13">
        <v>4.5</v>
      </c>
      <c r="E13">
        <v>6.5</v>
      </c>
      <c r="F13" s="164">
        <v>0.5</v>
      </c>
    </row>
    <row r="14" spans="1:6">
      <c r="A14">
        <v>2.4</v>
      </c>
      <c r="B14">
        <v>8</v>
      </c>
      <c r="C14">
        <v>15</v>
      </c>
      <c r="D14">
        <v>5</v>
      </c>
      <c r="E14">
        <v>7</v>
      </c>
      <c r="F14" s="164">
        <v>0.55000000000000004</v>
      </c>
    </row>
    <row r="15" spans="1:6">
      <c r="A15">
        <v>2.6</v>
      </c>
      <c r="B15">
        <v>9</v>
      </c>
      <c r="C15">
        <v>16</v>
      </c>
      <c r="D15">
        <v>5.5</v>
      </c>
      <c r="E15">
        <v>7.5</v>
      </c>
      <c r="F15" s="164">
        <v>0.6</v>
      </c>
    </row>
    <row r="16" spans="1:6">
      <c r="A16">
        <v>2.8</v>
      </c>
      <c r="B16">
        <v>10</v>
      </c>
      <c r="C16">
        <v>18</v>
      </c>
      <c r="D16">
        <v>6</v>
      </c>
      <c r="E16">
        <v>8</v>
      </c>
      <c r="F16" s="164">
        <v>0.65</v>
      </c>
    </row>
    <row r="17" spans="1:20">
      <c r="A17">
        <v>3</v>
      </c>
      <c r="B17">
        <v>12</v>
      </c>
      <c r="C17">
        <v>20</v>
      </c>
      <c r="D17">
        <v>7</v>
      </c>
      <c r="E17">
        <v>9</v>
      </c>
      <c r="F17" s="164">
        <v>0.7</v>
      </c>
    </row>
    <row r="18" spans="1:20">
      <c r="A18">
        <v>3.5</v>
      </c>
      <c r="B18">
        <v>14</v>
      </c>
      <c r="C18">
        <v>22</v>
      </c>
      <c r="D18">
        <v>8</v>
      </c>
      <c r="E18">
        <v>10</v>
      </c>
      <c r="F18" s="164">
        <v>0.75</v>
      </c>
    </row>
    <row r="19" spans="1:20">
      <c r="A19">
        <v>4</v>
      </c>
      <c r="B19">
        <v>16</v>
      </c>
      <c r="C19">
        <v>25</v>
      </c>
      <c r="D19">
        <v>9</v>
      </c>
      <c r="E19">
        <v>12</v>
      </c>
      <c r="F19" s="164">
        <v>0.8</v>
      </c>
    </row>
    <row r="20" spans="1:20">
      <c r="A20">
        <v>10</v>
      </c>
      <c r="B20">
        <v>18</v>
      </c>
      <c r="C20">
        <v>28</v>
      </c>
      <c r="D20">
        <v>12</v>
      </c>
      <c r="E20">
        <v>14</v>
      </c>
      <c r="F20" s="164">
        <v>0.85</v>
      </c>
    </row>
    <row r="21" spans="1:20">
      <c r="A21">
        <v>20</v>
      </c>
      <c r="B21">
        <v>20</v>
      </c>
      <c r="C21">
        <v>33</v>
      </c>
      <c r="D21">
        <v>15</v>
      </c>
      <c r="E21">
        <v>17</v>
      </c>
      <c r="F21" s="164">
        <v>0.9</v>
      </c>
    </row>
    <row r="24" spans="1:20">
      <c r="A24" s="164">
        <v>0.25</v>
      </c>
      <c r="B24" s="164">
        <v>0.3</v>
      </c>
      <c r="C24" s="164">
        <v>0.32</v>
      </c>
      <c r="D24" s="164">
        <v>0.34</v>
      </c>
      <c r="E24" s="164">
        <v>0.36</v>
      </c>
      <c r="F24" s="164">
        <v>0.38</v>
      </c>
      <c r="G24" s="164">
        <v>0.4</v>
      </c>
      <c r="H24" s="164">
        <v>0.42</v>
      </c>
      <c r="I24" s="164">
        <v>0.44</v>
      </c>
      <c r="J24" s="164">
        <v>0.46</v>
      </c>
      <c r="K24" s="164">
        <v>0.48</v>
      </c>
      <c r="L24" s="164">
        <v>0.5</v>
      </c>
      <c r="M24" s="164">
        <v>0.55000000000000004</v>
      </c>
      <c r="N24" s="164">
        <v>0.6</v>
      </c>
      <c r="O24" s="164">
        <v>0.65</v>
      </c>
      <c r="P24" s="164">
        <v>0.7</v>
      </c>
      <c r="Q24" s="164">
        <v>0.75</v>
      </c>
      <c r="R24" s="164">
        <v>0.8</v>
      </c>
      <c r="S24" s="164">
        <v>0.85</v>
      </c>
      <c r="T24" s="164">
        <v>0.9</v>
      </c>
    </row>
    <row r="25" spans="1:20">
      <c r="A25" s="164">
        <v>1</v>
      </c>
      <c r="B25" s="164">
        <v>1.1000000000000001</v>
      </c>
      <c r="C25" s="164">
        <f t="shared" ref="C25:K25" si="1">B25+0.1</f>
        <v>1.2000000000000002</v>
      </c>
      <c r="D25" s="164">
        <f t="shared" si="1"/>
        <v>1.3000000000000003</v>
      </c>
      <c r="E25" s="164">
        <f t="shared" si="1"/>
        <v>1.4000000000000004</v>
      </c>
      <c r="F25" s="164">
        <f t="shared" si="1"/>
        <v>1.5000000000000004</v>
      </c>
      <c r="G25" s="164">
        <f t="shared" si="1"/>
        <v>1.6000000000000005</v>
      </c>
      <c r="H25" s="164">
        <f t="shared" si="1"/>
        <v>1.7000000000000006</v>
      </c>
      <c r="I25" s="164">
        <f t="shared" si="1"/>
        <v>1.8000000000000007</v>
      </c>
      <c r="J25" s="164">
        <f t="shared" si="1"/>
        <v>1.9000000000000008</v>
      </c>
      <c r="K25" s="164">
        <f t="shared" si="1"/>
        <v>2.0000000000000009</v>
      </c>
      <c r="L25" s="164">
        <v>2.2000000000000002</v>
      </c>
      <c r="M25" s="164">
        <v>2.4</v>
      </c>
      <c r="N25" s="164">
        <v>2.6</v>
      </c>
      <c r="O25" s="164">
        <v>2.8</v>
      </c>
      <c r="P25" s="164">
        <v>3</v>
      </c>
      <c r="Q25" s="164">
        <v>3.5</v>
      </c>
      <c r="R25" s="164">
        <v>4</v>
      </c>
      <c r="S25" s="164">
        <v>10</v>
      </c>
      <c r="T25" s="164">
        <v>20</v>
      </c>
    </row>
    <row r="26" spans="1:20">
      <c r="A26" s="164">
        <v>1</v>
      </c>
      <c r="B26" s="164">
        <v>2</v>
      </c>
      <c r="C26" s="164">
        <v>2.5</v>
      </c>
      <c r="D26" s="164">
        <v>3</v>
      </c>
      <c r="E26" s="164">
        <v>3.5</v>
      </c>
      <c r="F26" s="164">
        <v>4</v>
      </c>
      <c r="G26" s="164">
        <v>4.5</v>
      </c>
      <c r="H26" s="164">
        <v>5</v>
      </c>
      <c r="I26" s="164">
        <v>5.5</v>
      </c>
      <c r="J26" s="164">
        <v>6</v>
      </c>
      <c r="K26" s="164">
        <v>6.5</v>
      </c>
      <c r="L26" s="164">
        <v>7</v>
      </c>
      <c r="M26" s="164">
        <v>8</v>
      </c>
      <c r="N26" s="164">
        <v>9</v>
      </c>
      <c r="O26" s="164">
        <v>10</v>
      </c>
      <c r="P26" s="164">
        <v>12</v>
      </c>
      <c r="Q26" s="164">
        <v>14</v>
      </c>
      <c r="R26" s="164">
        <v>16</v>
      </c>
      <c r="S26" s="164">
        <v>18</v>
      </c>
      <c r="T26" s="164">
        <v>20</v>
      </c>
    </row>
    <row r="27" spans="1:20">
      <c r="A27" s="164">
        <v>1</v>
      </c>
      <c r="B27" s="164">
        <v>3</v>
      </c>
      <c r="C27" s="164">
        <v>5</v>
      </c>
      <c r="D27" s="164">
        <v>6</v>
      </c>
      <c r="E27" s="164">
        <v>7</v>
      </c>
      <c r="F27" s="164">
        <v>8</v>
      </c>
      <c r="G27" s="164">
        <v>9</v>
      </c>
      <c r="H27" s="164">
        <v>10</v>
      </c>
      <c r="I27" s="164">
        <v>11</v>
      </c>
      <c r="J27" s="164">
        <v>12</v>
      </c>
      <c r="K27" s="164">
        <v>13</v>
      </c>
      <c r="L27" s="164">
        <v>14</v>
      </c>
      <c r="M27" s="164">
        <v>15</v>
      </c>
      <c r="N27" s="164">
        <v>16</v>
      </c>
      <c r="O27" s="164">
        <v>18</v>
      </c>
      <c r="P27" s="164">
        <v>20</v>
      </c>
      <c r="Q27" s="164">
        <v>22</v>
      </c>
      <c r="R27" s="164">
        <v>25</v>
      </c>
      <c r="S27" s="164">
        <v>28</v>
      </c>
      <c r="T27" s="164">
        <v>33</v>
      </c>
    </row>
    <row r="28" spans="1:20">
      <c r="A28" s="164">
        <v>1</v>
      </c>
      <c r="B28" s="164">
        <v>1.5</v>
      </c>
      <c r="C28" s="164">
        <v>2</v>
      </c>
      <c r="D28" s="164">
        <v>2.2000000000000002</v>
      </c>
      <c r="E28" s="164">
        <v>2.4</v>
      </c>
      <c r="F28" s="164">
        <v>2.6</v>
      </c>
      <c r="G28" s="164">
        <v>2.8</v>
      </c>
      <c r="H28" s="164">
        <v>3</v>
      </c>
      <c r="I28" s="164">
        <v>3.3</v>
      </c>
      <c r="J28" s="164">
        <v>3.6</v>
      </c>
      <c r="K28" s="164">
        <v>4</v>
      </c>
      <c r="L28" s="164">
        <v>4.5</v>
      </c>
      <c r="M28" s="164">
        <v>5</v>
      </c>
      <c r="N28" s="164">
        <v>5.5</v>
      </c>
      <c r="O28" s="164">
        <v>6</v>
      </c>
      <c r="P28" s="164">
        <v>7</v>
      </c>
      <c r="Q28" s="164">
        <v>8</v>
      </c>
      <c r="R28" s="164">
        <v>9</v>
      </c>
      <c r="S28" s="164">
        <v>12</v>
      </c>
      <c r="T28" s="164">
        <v>15</v>
      </c>
    </row>
    <row r="29" spans="1:20">
      <c r="A29" s="164">
        <v>1</v>
      </c>
      <c r="B29" s="164">
        <v>1.5</v>
      </c>
      <c r="C29" s="164">
        <v>2</v>
      </c>
      <c r="D29" s="164">
        <v>2.2999999999999998</v>
      </c>
      <c r="E29" s="164">
        <v>2.6</v>
      </c>
      <c r="F29" s="164">
        <v>4</v>
      </c>
      <c r="G29" s="164">
        <v>4.3</v>
      </c>
      <c r="H29" s="164">
        <v>4.5999999999999996</v>
      </c>
      <c r="I29" s="164">
        <v>5</v>
      </c>
      <c r="J29" s="164">
        <v>5.5</v>
      </c>
      <c r="K29" s="164">
        <v>6</v>
      </c>
      <c r="L29" s="164">
        <v>6.5</v>
      </c>
      <c r="M29" s="164">
        <v>7</v>
      </c>
      <c r="N29" s="164">
        <v>7.5</v>
      </c>
      <c r="O29" s="164">
        <v>8</v>
      </c>
      <c r="P29" s="164">
        <v>9</v>
      </c>
      <c r="Q29" s="164">
        <v>10</v>
      </c>
      <c r="R29" s="164">
        <v>12</v>
      </c>
      <c r="S29" s="164">
        <v>14</v>
      </c>
      <c r="T29" s="164">
        <v>17</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17"/>
  <sheetViews>
    <sheetView tabSelected="1" topLeftCell="G312" workbookViewId="0">
      <selection activeCell="K324" sqref="K324:L324"/>
    </sheetView>
  </sheetViews>
  <sheetFormatPr defaultRowHeight="14"/>
  <cols>
    <col min="1" max="1" width="28.25" customWidth="1"/>
    <col min="3" max="3" width="12" customWidth="1"/>
  </cols>
  <sheetData>
    <row r="1" spans="1:8" s="164" customFormat="1">
      <c r="A1" s="164" t="s">
        <v>4480</v>
      </c>
      <c r="B1" s="164" t="s">
        <v>4480</v>
      </c>
      <c r="G1" s="164" t="s">
        <v>4561</v>
      </c>
      <c r="H1" s="164">
        <v>1</v>
      </c>
    </row>
    <row r="2" spans="1:8">
      <c r="A2" s="164" t="s">
        <v>4481</v>
      </c>
      <c r="B2">
        <v>0</v>
      </c>
      <c r="C2" t="s">
        <v>4641</v>
      </c>
      <c r="D2">
        <v>1</v>
      </c>
      <c r="G2" s="164" t="s">
        <v>4561</v>
      </c>
      <c r="H2" s="164">
        <f>H1+1</f>
        <v>2</v>
      </c>
    </row>
    <row r="3" spans="1:8">
      <c r="A3" s="164" t="s">
        <v>4481</v>
      </c>
      <c r="B3" s="164">
        <f>B2+1</f>
        <v>1</v>
      </c>
      <c r="C3" s="164" t="s">
        <v>4641</v>
      </c>
      <c r="D3" s="164">
        <f>D2+1</f>
        <v>2</v>
      </c>
      <c r="G3" s="164" t="s">
        <v>4561</v>
      </c>
      <c r="H3" s="164">
        <f t="shared" ref="H3:H66" si="0">H2+1</f>
        <v>3</v>
      </c>
    </row>
    <row r="4" spans="1:8">
      <c r="A4" s="164" t="s">
        <v>4481</v>
      </c>
      <c r="B4" s="164">
        <f t="shared" ref="B4:B67" si="1">B3+1</f>
        <v>2</v>
      </c>
      <c r="C4" s="164" t="s">
        <v>4641</v>
      </c>
      <c r="D4" s="164">
        <f t="shared" ref="D4:D67" si="2">D3+1</f>
        <v>3</v>
      </c>
      <c r="G4" s="164" t="s">
        <v>4561</v>
      </c>
      <c r="H4" s="164">
        <f t="shared" si="0"/>
        <v>4</v>
      </c>
    </row>
    <row r="5" spans="1:8">
      <c r="A5" s="164" t="s">
        <v>4481</v>
      </c>
      <c r="B5" s="164">
        <f t="shared" si="1"/>
        <v>3</v>
      </c>
      <c r="C5" s="164" t="s">
        <v>4641</v>
      </c>
      <c r="D5" s="164">
        <f t="shared" si="2"/>
        <v>4</v>
      </c>
      <c r="G5" s="164" t="s">
        <v>4561</v>
      </c>
      <c r="H5" s="164">
        <f t="shared" si="0"/>
        <v>5</v>
      </c>
    </row>
    <row r="6" spans="1:8">
      <c r="A6" s="164" t="s">
        <v>4481</v>
      </c>
      <c r="B6" s="164">
        <f t="shared" si="1"/>
        <v>4</v>
      </c>
      <c r="C6" s="164" t="s">
        <v>4641</v>
      </c>
      <c r="D6" s="164">
        <f t="shared" si="2"/>
        <v>5</v>
      </c>
      <c r="G6" s="164" t="s">
        <v>4561</v>
      </c>
      <c r="H6" s="164">
        <f t="shared" si="0"/>
        <v>6</v>
      </c>
    </row>
    <row r="7" spans="1:8">
      <c r="A7" s="164" t="s">
        <v>4481</v>
      </c>
      <c r="B7" s="164">
        <f t="shared" si="1"/>
        <v>5</v>
      </c>
      <c r="C7" s="164" t="s">
        <v>4641</v>
      </c>
      <c r="D7" s="164">
        <f t="shared" si="2"/>
        <v>6</v>
      </c>
      <c r="G7" s="164" t="s">
        <v>4561</v>
      </c>
      <c r="H7" s="164">
        <f t="shared" si="0"/>
        <v>7</v>
      </c>
    </row>
    <row r="8" spans="1:8">
      <c r="A8" s="164" t="s">
        <v>4481</v>
      </c>
      <c r="B8" s="164">
        <f t="shared" si="1"/>
        <v>6</v>
      </c>
      <c r="C8" s="164" t="s">
        <v>4641</v>
      </c>
      <c r="D8" s="164">
        <f t="shared" si="2"/>
        <v>7</v>
      </c>
      <c r="G8" s="164" t="s">
        <v>4561</v>
      </c>
      <c r="H8" s="164">
        <f t="shared" si="0"/>
        <v>8</v>
      </c>
    </row>
    <row r="9" spans="1:8">
      <c r="A9" s="164" t="s">
        <v>4481</v>
      </c>
      <c r="B9" s="164">
        <f t="shared" si="1"/>
        <v>7</v>
      </c>
      <c r="C9" s="164" t="s">
        <v>4641</v>
      </c>
      <c r="D9" s="164">
        <f t="shared" si="2"/>
        <v>8</v>
      </c>
      <c r="G9" s="164" t="s">
        <v>4561</v>
      </c>
      <c r="H9" s="164">
        <f t="shared" si="0"/>
        <v>9</v>
      </c>
    </row>
    <row r="10" spans="1:8">
      <c r="A10" s="164" t="s">
        <v>4481</v>
      </c>
      <c r="B10" s="164">
        <f t="shared" si="1"/>
        <v>8</v>
      </c>
      <c r="C10" s="164" t="s">
        <v>4641</v>
      </c>
      <c r="D10" s="164">
        <f t="shared" si="2"/>
        <v>9</v>
      </c>
      <c r="G10" s="164" t="s">
        <v>4561</v>
      </c>
      <c r="H10" s="164">
        <f t="shared" si="0"/>
        <v>10</v>
      </c>
    </row>
    <row r="11" spans="1:8">
      <c r="A11" s="164" t="s">
        <v>4481</v>
      </c>
      <c r="B11" s="164">
        <f t="shared" si="1"/>
        <v>9</v>
      </c>
      <c r="C11" s="164" t="s">
        <v>4641</v>
      </c>
      <c r="D11" s="164">
        <f t="shared" si="2"/>
        <v>10</v>
      </c>
      <c r="G11" s="164" t="s">
        <v>4561</v>
      </c>
      <c r="H11" s="164">
        <f t="shared" si="0"/>
        <v>11</v>
      </c>
    </row>
    <row r="12" spans="1:8">
      <c r="A12" s="164" t="s">
        <v>4481</v>
      </c>
      <c r="B12" s="164">
        <f t="shared" si="1"/>
        <v>10</v>
      </c>
      <c r="C12" s="164" t="s">
        <v>4641</v>
      </c>
      <c r="D12" s="164">
        <f t="shared" si="2"/>
        <v>11</v>
      </c>
      <c r="G12" s="164" t="s">
        <v>4561</v>
      </c>
      <c r="H12" s="164">
        <f t="shared" si="0"/>
        <v>12</v>
      </c>
    </row>
    <row r="13" spans="1:8">
      <c r="A13" s="164" t="s">
        <v>4481</v>
      </c>
      <c r="B13" s="164">
        <f t="shared" si="1"/>
        <v>11</v>
      </c>
      <c r="C13" s="164" t="s">
        <v>4641</v>
      </c>
      <c r="D13" s="164">
        <f t="shared" si="2"/>
        <v>12</v>
      </c>
      <c r="G13" s="164" t="s">
        <v>4561</v>
      </c>
      <c r="H13" s="164">
        <f t="shared" si="0"/>
        <v>13</v>
      </c>
    </row>
    <row r="14" spans="1:8">
      <c r="A14" s="164" t="s">
        <v>4481</v>
      </c>
      <c r="B14" s="164">
        <f t="shared" si="1"/>
        <v>12</v>
      </c>
      <c r="C14" s="164" t="s">
        <v>4641</v>
      </c>
      <c r="D14" s="164">
        <f t="shared" si="2"/>
        <v>13</v>
      </c>
      <c r="G14" s="164" t="s">
        <v>4561</v>
      </c>
      <c r="H14" s="164">
        <f t="shared" si="0"/>
        <v>14</v>
      </c>
    </row>
    <row r="15" spans="1:8">
      <c r="A15" s="164" t="s">
        <v>4481</v>
      </c>
      <c r="B15" s="164">
        <f t="shared" si="1"/>
        <v>13</v>
      </c>
      <c r="C15" s="164" t="s">
        <v>4641</v>
      </c>
      <c r="D15" s="164">
        <f t="shared" si="2"/>
        <v>14</v>
      </c>
      <c r="G15" s="164" t="s">
        <v>4561</v>
      </c>
      <c r="H15" s="164">
        <f t="shared" si="0"/>
        <v>15</v>
      </c>
    </row>
    <row r="16" spans="1:8">
      <c r="A16" s="164" t="s">
        <v>4481</v>
      </c>
      <c r="B16" s="164">
        <f t="shared" si="1"/>
        <v>14</v>
      </c>
      <c r="C16" s="164" t="s">
        <v>4641</v>
      </c>
      <c r="D16" s="164">
        <f t="shared" si="2"/>
        <v>15</v>
      </c>
      <c r="G16" s="164" t="s">
        <v>4561</v>
      </c>
      <c r="H16" s="164">
        <f t="shared" si="0"/>
        <v>16</v>
      </c>
    </row>
    <row r="17" spans="1:122">
      <c r="A17" s="164" t="s">
        <v>4481</v>
      </c>
      <c r="B17" s="164">
        <f t="shared" si="1"/>
        <v>15</v>
      </c>
      <c r="C17" s="164" t="s">
        <v>4641</v>
      </c>
      <c r="D17" s="164">
        <f t="shared" si="2"/>
        <v>16</v>
      </c>
      <c r="G17" s="164" t="s">
        <v>4561</v>
      </c>
      <c r="H17" s="164">
        <f t="shared" si="0"/>
        <v>17</v>
      </c>
    </row>
    <row r="18" spans="1:122">
      <c r="A18" s="164" t="s">
        <v>4481</v>
      </c>
      <c r="B18" s="164">
        <f t="shared" si="1"/>
        <v>16</v>
      </c>
      <c r="C18" s="164" t="s">
        <v>4641</v>
      </c>
      <c r="D18" s="164">
        <f t="shared" si="2"/>
        <v>17</v>
      </c>
      <c r="G18" s="164" t="s">
        <v>4561</v>
      </c>
      <c r="H18" s="164">
        <f t="shared" si="0"/>
        <v>18</v>
      </c>
    </row>
    <row r="19" spans="1:122">
      <c r="A19" s="164" t="s">
        <v>4481</v>
      </c>
      <c r="B19" s="164">
        <f t="shared" si="1"/>
        <v>17</v>
      </c>
      <c r="C19" s="164" t="s">
        <v>4641</v>
      </c>
      <c r="D19" s="164">
        <f t="shared" si="2"/>
        <v>18</v>
      </c>
      <c r="G19" s="164" t="s">
        <v>4561</v>
      </c>
      <c r="H19" s="164">
        <f t="shared" si="0"/>
        <v>19</v>
      </c>
    </row>
    <row r="20" spans="1:122">
      <c r="A20" s="164" t="s">
        <v>4481</v>
      </c>
      <c r="B20" s="164">
        <f t="shared" si="1"/>
        <v>18</v>
      </c>
      <c r="C20" s="164" t="s">
        <v>4641</v>
      </c>
      <c r="D20" s="164">
        <f t="shared" si="2"/>
        <v>19</v>
      </c>
      <c r="G20" s="164" t="s">
        <v>4561</v>
      </c>
      <c r="H20" s="164">
        <f t="shared" si="0"/>
        <v>20</v>
      </c>
    </row>
    <row r="21" spans="1:122">
      <c r="A21" s="164" t="s">
        <v>4481</v>
      </c>
      <c r="B21" s="164">
        <f t="shared" si="1"/>
        <v>19</v>
      </c>
      <c r="C21" s="164" t="s">
        <v>4641</v>
      </c>
      <c r="D21" s="164">
        <f t="shared" si="2"/>
        <v>20</v>
      </c>
      <c r="G21" s="164" t="s">
        <v>4561</v>
      </c>
      <c r="H21" s="164">
        <f t="shared" si="0"/>
        <v>21</v>
      </c>
    </row>
    <row r="22" spans="1:122">
      <c r="A22" s="164" t="s">
        <v>4481</v>
      </c>
      <c r="B22" s="164">
        <f t="shared" si="1"/>
        <v>20</v>
      </c>
      <c r="C22" s="164" t="s">
        <v>4641</v>
      </c>
      <c r="D22" s="164">
        <f t="shared" si="2"/>
        <v>21</v>
      </c>
      <c r="G22" s="164" t="s">
        <v>4561</v>
      </c>
      <c r="H22" s="164">
        <f t="shared" si="0"/>
        <v>22</v>
      </c>
    </row>
    <row r="23" spans="1:122">
      <c r="A23" s="164" t="s">
        <v>4481</v>
      </c>
      <c r="B23" s="164">
        <f t="shared" si="1"/>
        <v>21</v>
      </c>
      <c r="C23" s="164" t="s">
        <v>4641</v>
      </c>
      <c r="D23" s="164">
        <f t="shared" si="2"/>
        <v>22</v>
      </c>
      <c r="G23" s="164" t="s">
        <v>4561</v>
      </c>
      <c r="H23" s="164">
        <f t="shared" si="0"/>
        <v>23</v>
      </c>
    </row>
    <row r="24" spans="1:122">
      <c r="A24" s="164" t="s">
        <v>4481</v>
      </c>
      <c r="B24" s="164">
        <f t="shared" si="1"/>
        <v>22</v>
      </c>
      <c r="C24" s="164" t="s">
        <v>4641</v>
      </c>
      <c r="D24" s="164">
        <f t="shared" si="2"/>
        <v>23</v>
      </c>
      <c r="G24" s="164" t="s">
        <v>4561</v>
      </c>
      <c r="H24" s="164">
        <f t="shared" si="0"/>
        <v>24</v>
      </c>
    </row>
    <row r="25" spans="1:122">
      <c r="A25" s="164" t="s">
        <v>4481</v>
      </c>
      <c r="B25" s="164">
        <f t="shared" si="1"/>
        <v>23</v>
      </c>
      <c r="C25" s="164" t="s">
        <v>4641</v>
      </c>
      <c r="D25" s="164">
        <f t="shared" si="2"/>
        <v>24</v>
      </c>
      <c r="G25" s="164" t="s">
        <v>4561</v>
      </c>
      <c r="H25" s="164">
        <f t="shared" si="0"/>
        <v>25</v>
      </c>
    </row>
    <row r="26" spans="1:122">
      <c r="A26" s="164" t="s">
        <v>4481</v>
      </c>
      <c r="B26" s="164">
        <f t="shared" si="1"/>
        <v>24</v>
      </c>
      <c r="C26" s="164" t="s">
        <v>4641</v>
      </c>
      <c r="D26" s="164">
        <f t="shared" si="2"/>
        <v>25</v>
      </c>
      <c r="G26" s="164" t="s">
        <v>4561</v>
      </c>
      <c r="H26" s="164">
        <f t="shared" si="0"/>
        <v>26</v>
      </c>
    </row>
    <row r="27" spans="1:122">
      <c r="A27" s="164" t="s">
        <v>4481</v>
      </c>
      <c r="B27" s="164">
        <f t="shared" si="1"/>
        <v>25</v>
      </c>
      <c r="C27" s="164" t="s">
        <v>4641</v>
      </c>
      <c r="D27" s="164">
        <f t="shared" si="2"/>
        <v>26</v>
      </c>
      <c r="G27" s="164" t="s">
        <v>4561</v>
      </c>
      <c r="H27" s="164">
        <f t="shared" si="0"/>
        <v>27</v>
      </c>
    </row>
    <row r="28" spans="1:122">
      <c r="A28" s="164" t="s">
        <v>4481</v>
      </c>
      <c r="B28" s="164">
        <f t="shared" si="1"/>
        <v>26</v>
      </c>
      <c r="C28" s="164" t="s">
        <v>4641</v>
      </c>
      <c r="D28" s="164">
        <f t="shared" si="2"/>
        <v>27</v>
      </c>
      <c r="E28" s="164"/>
      <c r="F28" s="164"/>
      <c r="G28" s="164" t="s">
        <v>4561</v>
      </c>
      <c r="H28" s="164">
        <f t="shared" si="0"/>
        <v>28</v>
      </c>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row>
    <row r="29" spans="1:122">
      <c r="A29" s="164" t="s">
        <v>4481</v>
      </c>
      <c r="B29" s="164">
        <f t="shared" si="1"/>
        <v>27</v>
      </c>
      <c r="C29" s="164" t="s">
        <v>4641</v>
      </c>
      <c r="D29" s="164">
        <f t="shared" si="2"/>
        <v>28</v>
      </c>
      <c r="G29" s="164" t="s">
        <v>4561</v>
      </c>
      <c r="H29" s="164">
        <f t="shared" si="0"/>
        <v>29</v>
      </c>
    </row>
    <row r="30" spans="1:122">
      <c r="A30" s="164" t="s">
        <v>4481</v>
      </c>
      <c r="B30" s="164">
        <f t="shared" si="1"/>
        <v>28</v>
      </c>
      <c r="C30" s="164" t="s">
        <v>4641</v>
      </c>
      <c r="D30" s="164">
        <f t="shared" si="2"/>
        <v>29</v>
      </c>
      <c r="G30" s="164" t="s">
        <v>4561</v>
      </c>
      <c r="H30" s="164">
        <f t="shared" si="0"/>
        <v>30</v>
      </c>
    </row>
    <row r="31" spans="1:122">
      <c r="A31" s="164" t="s">
        <v>4481</v>
      </c>
      <c r="B31" s="164">
        <f t="shared" si="1"/>
        <v>29</v>
      </c>
      <c r="C31" s="164" t="s">
        <v>4641</v>
      </c>
      <c r="D31" s="164">
        <f t="shared" si="2"/>
        <v>30</v>
      </c>
      <c r="G31" s="164" t="s">
        <v>4561</v>
      </c>
      <c r="H31" s="164">
        <f t="shared" si="0"/>
        <v>31</v>
      </c>
    </row>
    <row r="32" spans="1:122">
      <c r="A32" s="164" t="s">
        <v>4481</v>
      </c>
      <c r="B32" s="164">
        <f t="shared" si="1"/>
        <v>30</v>
      </c>
      <c r="C32" s="164" t="s">
        <v>4641</v>
      </c>
      <c r="D32" s="164">
        <f t="shared" si="2"/>
        <v>31</v>
      </c>
      <c r="G32" s="164" t="s">
        <v>4561</v>
      </c>
      <c r="H32" s="164">
        <f t="shared" si="0"/>
        <v>32</v>
      </c>
    </row>
    <row r="33" spans="1:8">
      <c r="A33" s="164" t="s">
        <v>4481</v>
      </c>
      <c r="B33" s="164">
        <f t="shared" si="1"/>
        <v>31</v>
      </c>
      <c r="C33" s="164" t="s">
        <v>4641</v>
      </c>
      <c r="D33" s="164">
        <f t="shared" si="2"/>
        <v>32</v>
      </c>
      <c r="G33" s="164" t="s">
        <v>4561</v>
      </c>
      <c r="H33" s="164">
        <f t="shared" si="0"/>
        <v>33</v>
      </c>
    </row>
    <row r="34" spans="1:8">
      <c r="A34" s="164" t="s">
        <v>4481</v>
      </c>
      <c r="B34" s="164">
        <f t="shared" si="1"/>
        <v>32</v>
      </c>
      <c r="C34" s="164" t="s">
        <v>4641</v>
      </c>
      <c r="D34" s="164">
        <f t="shared" si="2"/>
        <v>33</v>
      </c>
      <c r="G34" s="164" t="s">
        <v>4561</v>
      </c>
      <c r="H34" s="164">
        <f t="shared" si="0"/>
        <v>34</v>
      </c>
    </row>
    <row r="35" spans="1:8">
      <c r="A35" s="164" t="s">
        <v>4481</v>
      </c>
      <c r="B35" s="164">
        <f t="shared" si="1"/>
        <v>33</v>
      </c>
      <c r="C35" s="164" t="s">
        <v>4641</v>
      </c>
      <c r="D35" s="164">
        <f t="shared" si="2"/>
        <v>34</v>
      </c>
      <c r="G35" s="164" t="s">
        <v>4561</v>
      </c>
      <c r="H35" s="164">
        <f t="shared" si="0"/>
        <v>35</v>
      </c>
    </row>
    <row r="36" spans="1:8">
      <c r="A36" s="164" t="s">
        <v>4481</v>
      </c>
      <c r="B36" s="164">
        <f t="shared" si="1"/>
        <v>34</v>
      </c>
      <c r="C36" s="164" t="s">
        <v>4641</v>
      </c>
      <c r="D36" s="164">
        <f t="shared" si="2"/>
        <v>35</v>
      </c>
      <c r="G36" s="164" t="s">
        <v>4561</v>
      </c>
      <c r="H36" s="164">
        <f t="shared" si="0"/>
        <v>36</v>
      </c>
    </row>
    <row r="37" spans="1:8">
      <c r="A37" s="164" t="s">
        <v>4481</v>
      </c>
      <c r="B37" s="164">
        <f t="shared" si="1"/>
        <v>35</v>
      </c>
      <c r="C37" s="164" t="s">
        <v>4641</v>
      </c>
      <c r="D37" s="164">
        <f t="shared" si="2"/>
        <v>36</v>
      </c>
      <c r="G37" s="164" t="s">
        <v>4561</v>
      </c>
      <c r="H37" s="164">
        <f t="shared" si="0"/>
        <v>37</v>
      </c>
    </row>
    <row r="38" spans="1:8">
      <c r="A38" s="164" t="s">
        <v>4481</v>
      </c>
      <c r="B38" s="164">
        <f t="shared" si="1"/>
        <v>36</v>
      </c>
      <c r="C38" s="164" t="s">
        <v>4641</v>
      </c>
      <c r="D38" s="164">
        <f t="shared" si="2"/>
        <v>37</v>
      </c>
      <c r="G38" s="164" t="s">
        <v>4561</v>
      </c>
      <c r="H38" s="164">
        <f t="shared" si="0"/>
        <v>38</v>
      </c>
    </row>
    <row r="39" spans="1:8">
      <c r="A39" s="164" t="s">
        <v>4481</v>
      </c>
      <c r="B39" s="164">
        <f t="shared" si="1"/>
        <v>37</v>
      </c>
      <c r="C39" s="164" t="s">
        <v>4641</v>
      </c>
      <c r="D39" s="164">
        <f t="shared" si="2"/>
        <v>38</v>
      </c>
      <c r="G39" s="164" t="s">
        <v>4561</v>
      </c>
      <c r="H39" s="164">
        <f t="shared" si="0"/>
        <v>39</v>
      </c>
    </row>
    <row r="40" spans="1:8">
      <c r="A40" s="164" t="s">
        <v>4481</v>
      </c>
      <c r="B40" s="164">
        <f t="shared" si="1"/>
        <v>38</v>
      </c>
      <c r="C40" s="164" t="s">
        <v>4641</v>
      </c>
      <c r="D40" s="164">
        <f t="shared" si="2"/>
        <v>39</v>
      </c>
      <c r="G40" s="164" t="s">
        <v>4561</v>
      </c>
      <c r="H40" s="164">
        <f t="shared" si="0"/>
        <v>40</v>
      </c>
    </row>
    <row r="41" spans="1:8">
      <c r="A41" s="164" t="s">
        <v>4481</v>
      </c>
      <c r="B41" s="164">
        <f t="shared" si="1"/>
        <v>39</v>
      </c>
      <c r="C41" s="164" t="s">
        <v>4641</v>
      </c>
      <c r="D41" s="164">
        <f t="shared" si="2"/>
        <v>40</v>
      </c>
      <c r="G41" s="164" t="s">
        <v>4561</v>
      </c>
      <c r="H41" s="164">
        <f t="shared" si="0"/>
        <v>41</v>
      </c>
    </row>
    <row r="42" spans="1:8">
      <c r="A42" s="164" t="s">
        <v>4481</v>
      </c>
      <c r="B42" s="164">
        <f t="shared" si="1"/>
        <v>40</v>
      </c>
      <c r="C42" s="164" t="s">
        <v>4641</v>
      </c>
      <c r="D42" s="164">
        <f t="shared" si="2"/>
        <v>41</v>
      </c>
      <c r="G42" s="164" t="s">
        <v>4561</v>
      </c>
      <c r="H42" s="164">
        <f t="shared" si="0"/>
        <v>42</v>
      </c>
    </row>
    <row r="43" spans="1:8">
      <c r="A43" s="164" t="s">
        <v>4481</v>
      </c>
      <c r="B43" s="164">
        <f t="shared" si="1"/>
        <v>41</v>
      </c>
      <c r="C43" s="164" t="s">
        <v>4641</v>
      </c>
      <c r="D43" s="164">
        <f t="shared" si="2"/>
        <v>42</v>
      </c>
      <c r="G43" s="164" t="s">
        <v>4561</v>
      </c>
      <c r="H43" s="164">
        <f t="shared" si="0"/>
        <v>43</v>
      </c>
    </row>
    <row r="44" spans="1:8">
      <c r="A44" s="164" t="s">
        <v>4481</v>
      </c>
      <c r="B44" s="164">
        <f t="shared" si="1"/>
        <v>42</v>
      </c>
      <c r="C44" s="164" t="s">
        <v>4641</v>
      </c>
      <c r="D44" s="164">
        <f t="shared" si="2"/>
        <v>43</v>
      </c>
      <c r="G44" s="164" t="s">
        <v>4561</v>
      </c>
      <c r="H44" s="164">
        <f t="shared" si="0"/>
        <v>44</v>
      </c>
    </row>
    <row r="45" spans="1:8">
      <c r="A45" s="164" t="s">
        <v>4481</v>
      </c>
      <c r="B45" s="164">
        <f t="shared" si="1"/>
        <v>43</v>
      </c>
      <c r="C45" s="164" t="s">
        <v>4641</v>
      </c>
      <c r="D45" s="164">
        <f t="shared" si="2"/>
        <v>44</v>
      </c>
      <c r="G45" s="164" t="s">
        <v>4561</v>
      </c>
      <c r="H45" s="164">
        <f t="shared" si="0"/>
        <v>45</v>
      </c>
    </row>
    <row r="46" spans="1:8">
      <c r="A46" s="164" t="s">
        <v>4481</v>
      </c>
      <c r="B46" s="164">
        <f t="shared" si="1"/>
        <v>44</v>
      </c>
      <c r="C46" s="164" t="s">
        <v>4641</v>
      </c>
      <c r="D46" s="164">
        <f t="shared" si="2"/>
        <v>45</v>
      </c>
      <c r="G46" s="164" t="s">
        <v>4561</v>
      </c>
      <c r="H46" s="164">
        <f t="shared" si="0"/>
        <v>46</v>
      </c>
    </row>
    <row r="47" spans="1:8">
      <c r="A47" s="164" t="s">
        <v>4481</v>
      </c>
      <c r="B47" s="164">
        <f t="shared" si="1"/>
        <v>45</v>
      </c>
      <c r="C47" s="164" t="s">
        <v>4641</v>
      </c>
      <c r="D47" s="164">
        <f t="shared" si="2"/>
        <v>46</v>
      </c>
      <c r="G47" s="164" t="s">
        <v>4561</v>
      </c>
      <c r="H47" s="164">
        <f t="shared" si="0"/>
        <v>47</v>
      </c>
    </row>
    <row r="48" spans="1:8">
      <c r="A48" s="164" t="s">
        <v>4481</v>
      </c>
      <c r="B48" s="164">
        <f t="shared" si="1"/>
        <v>46</v>
      </c>
      <c r="C48" s="164" t="s">
        <v>4641</v>
      </c>
      <c r="D48" s="164">
        <f t="shared" si="2"/>
        <v>47</v>
      </c>
      <c r="G48" s="164" t="s">
        <v>4561</v>
      </c>
      <c r="H48" s="164">
        <f t="shared" si="0"/>
        <v>48</v>
      </c>
    </row>
    <row r="49" spans="1:13">
      <c r="A49" s="164" t="s">
        <v>4481</v>
      </c>
      <c r="B49" s="164">
        <f t="shared" si="1"/>
        <v>47</v>
      </c>
      <c r="C49" s="164" t="s">
        <v>4641</v>
      </c>
      <c r="D49" s="164">
        <f t="shared" si="2"/>
        <v>48</v>
      </c>
      <c r="G49" s="164" t="s">
        <v>4561</v>
      </c>
      <c r="H49" s="164">
        <f t="shared" si="0"/>
        <v>49</v>
      </c>
    </row>
    <row r="50" spans="1:13">
      <c r="A50" s="164" t="s">
        <v>4481</v>
      </c>
      <c r="B50" s="164">
        <f t="shared" si="1"/>
        <v>48</v>
      </c>
      <c r="C50" s="164" t="s">
        <v>4641</v>
      </c>
      <c r="D50" s="164">
        <f t="shared" si="2"/>
        <v>49</v>
      </c>
      <c r="G50" s="164" t="s">
        <v>4561</v>
      </c>
      <c r="H50" s="164">
        <f t="shared" si="0"/>
        <v>50</v>
      </c>
    </row>
    <row r="51" spans="1:13">
      <c r="A51" s="164" t="s">
        <v>4481</v>
      </c>
      <c r="B51" s="164">
        <f t="shared" si="1"/>
        <v>49</v>
      </c>
      <c r="C51" s="164" t="s">
        <v>4641</v>
      </c>
      <c r="D51" s="164">
        <f t="shared" si="2"/>
        <v>50</v>
      </c>
      <c r="G51" s="164" t="s">
        <v>4561</v>
      </c>
      <c r="H51" s="164">
        <f t="shared" si="0"/>
        <v>51</v>
      </c>
    </row>
    <row r="52" spans="1:13">
      <c r="A52" s="164" t="s">
        <v>4481</v>
      </c>
      <c r="B52" s="164">
        <f t="shared" si="1"/>
        <v>50</v>
      </c>
      <c r="C52" s="164" t="s">
        <v>4641</v>
      </c>
      <c r="D52" s="164">
        <f t="shared" si="2"/>
        <v>51</v>
      </c>
      <c r="G52" s="164" t="s">
        <v>4561</v>
      </c>
      <c r="H52" s="164">
        <f t="shared" si="0"/>
        <v>52</v>
      </c>
    </row>
    <row r="53" spans="1:13">
      <c r="A53" s="164" t="s">
        <v>4481</v>
      </c>
      <c r="B53" s="164">
        <f t="shared" si="1"/>
        <v>51</v>
      </c>
      <c r="C53" s="164" t="s">
        <v>4641</v>
      </c>
      <c r="D53" s="164">
        <f t="shared" si="2"/>
        <v>52</v>
      </c>
      <c r="G53" s="164" t="s">
        <v>4561</v>
      </c>
      <c r="H53" s="164">
        <f t="shared" si="0"/>
        <v>53</v>
      </c>
    </row>
    <row r="54" spans="1:13">
      <c r="A54" s="164" t="s">
        <v>4481</v>
      </c>
      <c r="B54" s="164">
        <f t="shared" si="1"/>
        <v>52</v>
      </c>
      <c r="C54" s="164" t="s">
        <v>4641</v>
      </c>
      <c r="D54" s="164">
        <f t="shared" si="2"/>
        <v>53</v>
      </c>
      <c r="G54" s="164" t="s">
        <v>4561</v>
      </c>
      <c r="H54" s="164">
        <f t="shared" si="0"/>
        <v>54</v>
      </c>
      <c r="L54">
        <v>123</v>
      </c>
      <c r="M54">
        <v>200</v>
      </c>
    </row>
    <row r="55" spans="1:13">
      <c r="A55" s="164" t="s">
        <v>4481</v>
      </c>
      <c r="B55" s="164">
        <f t="shared" si="1"/>
        <v>53</v>
      </c>
      <c r="C55" s="164" t="s">
        <v>4641</v>
      </c>
      <c r="D55" s="164">
        <f t="shared" si="2"/>
        <v>54</v>
      </c>
      <c r="G55" s="164" t="s">
        <v>4561</v>
      </c>
      <c r="H55" s="164">
        <f t="shared" si="0"/>
        <v>55</v>
      </c>
      <c r="L55">
        <v>124</v>
      </c>
      <c r="M55">
        <v>121</v>
      </c>
    </row>
    <row r="56" spans="1:13">
      <c r="A56" s="164" t="s">
        <v>4481</v>
      </c>
      <c r="B56" s="164">
        <f t="shared" si="1"/>
        <v>54</v>
      </c>
      <c r="C56" s="164" t="s">
        <v>4641</v>
      </c>
      <c r="D56" s="164">
        <f t="shared" si="2"/>
        <v>55</v>
      </c>
      <c r="G56" s="164" t="s">
        <v>4561</v>
      </c>
      <c r="H56" s="164">
        <f t="shared" si="0"/>
        <v>56</v>
      </c>
      <c r="L56">
        <v>126</v>
      </c>
      <c r="M56">
        <v>38</v>
      </c>
    </row>
    <row r="57" spans="1:13">
      <c r="A57" s="164" t="s">
        <v>4481</v>
      </c>
      <c r="B57" s="164">
        <f t="shared" si="1"/>
        <v>55</v>
      </c>
      <c r="C57" s="164" t="s">
        <v>4641</v>
      </c>
      <c r="D57" s="164">
        <f t="shared" si="2"/>
        <v>56</v>
      </c>
      <c r="G57" s="164" t="s">
        <v>4561</v>
      </c>
      <c r="H57" s="164">
        <f t="shared" si="0"/>
        <v>57</v>
      </c>
    </row>
    <row r="58" spans="1:13">
      <c r="A58" s="164" t="s">
        <v>4481</v>
      </c>
      <c r="B58" s="164">
        <f t="shared" si="1"/>
        <v>56</v>
      </c>
      <c r="C58" s="164" t="s">
        <v>4641</v>
      </c>
      <c r="D58" s="164">
        <f t="shared" si="2"/>
        <v>57</v>
      </c>
      <c r="G58" s="164" t="s">
        <v>4561</v>
      </c>
      <c r="H58" s="164">
        <f t="shared" si="0"/>
        <v>58</v>
      </c>
    </row>
    <row r="59" spans="1:13">
      <c r="A59" s="164" t="s">
        <v>4481</v>
      </c>
      <c r="B59" s="164">
        <f t="shared" si="1"/>
        <v>57</v>
      </c>
      <c r="C59" s="164" t="s">
        <v>4641</v>
      </c>
      <c r="D59" s="164">
        <f t="shared" si="2"/>
        <v>58</v>
      </c>
      <c r="G59" s="164" t="s">
        <v>4561</v>
      </c>
      <c r="H59" s="164">
        <f t="shared" si="0"/>
        <v>59</v>
      </c>
    </row>
    <row r="60" spans="1:13">
      <c r="A60" s="164" t="s">
        <v>4481</v>
      </c>
      <c r="B60" s="164">
        <f t="shared" si="1"/>
        <v>58</v>
      </c>
      <c r="C60" s="164" t="s">
        <v>4641</v>
      </c>
      <c r="D60" s="164">
        <f t="shared" si="2"/>
        <v>59</v>
      </c>
      <c r="G60" s="164" t="s">
        <v>4561</v>
      </c>
      <c r="H60" s="164">
        <f t="shared" si="0"/>
        <v>60</v>
      </c>
    </row>
    <row r="61" spans="1:13">
      <c r="A61" s="164" t="s">
        <v>4481</v>
      </c>
      <c r="B61" s="164">
        <f t="shared" si="1"/>
        <v>59</v>
      </c>
      <c r="C61" s="164" t="s">
        <v>4641</v>
      </c>
      <c r="D61" s="164">
        <f t="shared" si="2"/>
        <v>60</v>
      </c>
      <c r="G61" s="164" t="s">
        <v>4561</v>
      </c>
      <c r="H61" s="164">
        <f t="shared" si="0"/>
        <v>61</v>
      </c>
    </row>
    <row r="62" spans="1:13">
      <c r="A62" s="164" t="s">
        <v>4481</v>
      </c>
      <c r="B62" s="164">
        <f t="shared" si="1"/>
        <v>60</v>
      </c>
      <c r="C62" s="164" t="s">
        <v>4641</v>
      </c>
      <c r="D62" s="164">
        <f t="shared" si="2"/>
        <v>61</v>
      </c>
      <c r="G62" s="164" t="s">
        <v>4561</v>
      </c>
      <c r="H62" s="164">
        <f t="shared" si="0"/>
        <v>62</v>
      </c>
    </row>
    <row r="63" spans="1:13">
      <c r="A63" s="164" t="s">
        <v>4481</v>
      </c>
      <c r="B63" s="164">
        <f t="shared" si="1"/>
        <v>61</v>
      </c>
      <c r="C63" s="164" t="s">
        <v>4641</v>
      </c>
      <c r="D63" s="164">
        <f t="shared" si="2"/>
        <v>62</v>
      </c>
      <c r="G63" s="164" t="s">
        <v>4561</v>
      </c>
      <c r="H63" s="164">
        <f t="shared" si="0"/>
        <v>63</v>
      </c>
    </row>
    <row r="64" spans="1:13">
      <c r="A64" s="164" t="s">
        <v>4481</v>
      </c>
      <c r="B64" s="164">
        <f t="shared" si="1"/>
        <v>62</v>
      </c>
      <c r="C64" s="164" t="s">
        <v>4641</v>
      </c>
      <c r="D64" s="164">
        <f t="shared" si="2"/>
        <v>63</v>
      </c>
      <c r="G64" s="164" t="s">
        <v>4561</v>
      </c>
      <c r="H64" s="164">
        <f t="shared" si="0"/>
        <v>64</v>
      </c>
    </row>
    <row r="65" spans="1:8">
      <c r="A65" s="164" t="s">
        <v>4481</v>
      </c>
      <c r="B65" s="164">
        <f t="shared" si="1"/>
        <v>63</v>
      </c>
      <c r="C65" s="164" t="s">
        <v>4641</v>
      </c>
      <c r="D65" s="164">
        <f t="shared" si="2"/>
        <v>64</v>
      </c>
      <c r="G65" s="164" t="s">
        <v>4561</v>
      </c>
      <c r="H65" s="164">
        <f t="shared" si="0"/>
        <v>65</v>
      </c>
    </row>
    <row r="66" spans="1:8">
      <c r="A66" s="164" t="s">
        <v>4481</v>
      </c>
      <c r="B66" s="164">
        <f t="shared" si="1"/>
        <v>64</v>
      </c>
      <c r="C66" s="164" t="s">
        <v>4641</v>
      </c>
      <c r="D66" s="164">
        <f t="shared" si="2"/>
        <v>65</v>
      </c>
      <c r="G66" s="164" t="s">
        <v>4561</v>
      </c>
      <c r="H66" s="164">
        <f t="shared" si="0"/>
        <v>66</v>
      </c>
    </row>
    <row r="67" spans="1:8">
      <c r="A67" s="164" t="s">
        <v>4481</v>
      </c>
      <c r="B67" s="164">
        <f t="shared" si="1"/>
        <v>65</v>
      </c>
      <c r="C67" s="164" t="s">
        <v>4641</v>
      </c>
      <c r="D67" s="164">
        <f t="shared" si="2"/>
        <v>66</v>
      </c>
      <c r="G67" s="164" t="s">
        <v>4561</v>
      </c>
      <c r="H67" s="164">
        <f t="shared" ref="H67:H80" si="3">H66+1</f>
        <v>67</v>
      </c>
    </row>
    <row r="68" spans="1:8">
      <c r="A68" s="164" t="s">
        <v>4481</v>
      </c>
      <c r="B68" s="164">
        <f t="shared" ref="B68:B81" si="4">B67+1</f>
        <v>66</v>
      </c>
      <c r="C68" s="164" t="s">
        <v>4641</v>
      </c>
      <c r="D68" s="164">
        <f t="shared" ref="D68:D81" si="5">D67+1</f>
        <v>67</v>
      </c>
      <c r="G68" s="164" t="s">
        <v>4561</v>
      </c>
      <c r="H68" s="164">
        <f t="shared" si="3"/>
        <v>68</v>
      </c>
    </row>
    <row r="69" spans="1:8">
      <c r="A69" s="164" t="s">
        <v>4481</v>
      </c>
      <c r="B69" s="164">
        <f t="shared" si="4"/>
        <v>67</v>
      </c>
      <c r="C69" s="164" t="s">
        <v>4641</v>
      </c>
      <c r="D69" s="164">
        <f t="shared" si="5"/>
        <v>68</v>
      </c>
      <c r="G69" s="164" t="s">
        <v>4561</v>
      </c>
      <c r="H69" s="164">
        <f t="shared" si="3"/>
        <v>69</v>
      </c>
    </row>
    <row r="70" spans="1:8">
      <c r="A70" s="164" t="s">
        <v>4481</v>
      </c>
      <c r="B70" s="164">
        <f t="shared" si="4"/>
        <v>68</v>
      </c>
      <c r="C70" s="164" t="s">
        <v>4641</v>
      </c>
      <c r="D70" s="164">
        <f t="shared" si="5"/>
        <v>69</v>
      </c>
      <c r="G70" s="164" t="s">
        <v>4561</v>
      </c>
      <c r="H70" s="164">
        <f t="shared" si="3"/>
        <v>70</v>
      </c>
    </row>
    <row r="71" spans="1:8">
      <c r="A71" s="164" t="s">
        <v>4481</v>
      </c>
      <c r="B71" s="164">
        <f t="shared" si="4"/>
        <v>69</v>
      </c>
      <c r="C71" s="164" t="s">
        <v>4641</v>
      </c>
      <c r="D71" s="164">
        <f t="shared" si="5"/>
        <v>70</v>
      </c>
      <c r="G71" s="164" t="s">
        <v>4561</v>
      </c>
      <c r="H71" s="164">
        <f t="shared" si="3"/>
        <v>71</v>
      </c>
    </row>
    <row r="72" spans="1:8">
      <c r="A72" s="164" t="s">
        <v>4481</v>
      </c>
      <c r="B72" s="164">
        <f t="shared" si="4"/>
        <v>70</v>
      </c>
      <c r="C72" s="164" t="s">
        <v>4641</v>
      </c>
      <c r="D72" s="164">
        <f t="shared" si="5"/>
        <v>71</v>
      </c>
      <c r="G72" s="164" t="s">
        <v>4561</v>
      </c>
      <c r="H72" s="164">
        <f t="shared" si="3"/>
        <v>72</v>
      </c>
    </row>
    <row r="73" spans="1:8">
      <c r="A73" s="164" t="s">
        <v>4481</v>
      </c>
      <c r="B73" s="164">
        <f t="shared" si="4"/>
        <v>71</v>
      </c>
      <c r="C73" s="164" t="s">
        <v>4641</v>
      </c>
      <c r="D73" s="164">
        <f t="shared" si="5"/>
        <v>72</v>
      </c>
      <c r="G73" s="164" t="s">
        <v>4561</v>
      </c>
      <c r="H73" s="164">
        <f t="shared" si="3"/>
        <v>73</v>
      </c>
    </row>
    <row r="74" spans="1:8">
      <c r="A74" s="164" t="s">
        <v>4481</v>
      </c>
      <c r="B74" s="164">
        <f t="shared" si="4"/>
        <v>72</v>
      </c>
      <c r="C74" s="164" t="s">
        <v>4641</v>
      </c>
      <c r="D74" s="164">
        <f t="shared" si="5"/>
        <v>73</v>
      </c>
      <c r="G74" s="164" t="s">
        <v>4561</v>
      </c>
      <c r="H74" s="164">
        <f t="shared" si="3"/>
        <v>74</v>
      </c>
    </row>
    <row r="75" spans="1:8">
      <c r="A75" s="164" t="s">
        <v>4481</v>
      </c>
      <c r="B75" s="164">
        <f t="shared" si="4"/>
        <v>73</v>
      </c>
      <c r="C75" s="164" t="s">
        <v>4641</v>
      </c>
      <c r="D75" s="164">
        <f t="shared" si="5"/>
        <v>74</v>
      </c>
      <c r="G75" s="164" t="s">
        <v>4561</v>
      </c>
      <c r="H75" s="164">
        <f t="shared" si="3"/>
        <v>75</v>
      </c>
    </row>
    <row r="76" spans="1:8">
      <c r="A76" s="164" t="s">
        <v>4481</v>
      </c>
      <c r="B76" s="164">
        <f t="shared" si="4"/>
        <v>74</v>
      </c>
      <c r="C76" s="164" t="s">
        <v>4641</v>
      </c>
      <c r="D76" s="164">
        <f t="shared" si="5"/>
        <v>75</v>
      </c>
      <c r="G76" s="164" t="s">
        <v>4561</v>
      </c>
      <c r="H76" s="164">
        <f t="shared" si="3"/>
        <v>76</v>
      </c>
    </row>
    <row r="77" spans="1:8">
      <c r="A77" s="164" t="s">
        <v>4481</v>
      </c>
      <c r="B77" s="164">
        <f t="shared" si="4"/>
        <v>75</v>
      </c>
      <c r="C77" s="164" t="s">
        <v>4641</v>
      </c>
      <c r="D77" s="164">
        <f t="shared" si="5"/>
        <v>76</v>
      </c>
      <c r="G77" s="164" t="s">
        <v>4561</v>
      </c>
      <c r="H77" s="164">
        <f t="shared" si="3"/>
        <v>77</v>
      </c>
    </row>
    <row r="78" spans="1:8">
      <c r="A78" s="164" t="s">
        <v>4481</v>
      </c>
      <c r="B78" s="164">
        <f t="shared" si="4"/>
        <v>76</v>
      </c>
      <c r="C78" s="164" t="s">
        <v>4641</v>
      </c>
      <c r="D78" s="164">
        <f t="shared" si="5"/>
        <v>77</v>
      </c>
      <c r="G78" s="164" t="s">
        <v>4561</v>
      </c>
      <c r="H78" s="164">
        <f t="shared" si="3"/>
        <v>78</v>
      </c>
    </row>
    <row r="79" spans="1:8">
      <c r="A79" s="164" t="s">
        <v>4481</v>
      </c>
      <c r="B79" s="164">
        <f t="shared" si="4"/>
        <v>77</v>
      </c>
      <c r="C79" s="164" t="s">
        <v>4641</v>
      </c>
      <c r="D79" s="164">
        <f t="shared" si="5"/>
        <v>78</v>
      </c>
      <c r="G79" s="164" t="s">
        <v>4561</v>
      </c>
      <c r="H79" s="164">
        <f t="shared" si="3"/>
        <v>79</v>
      </c>
    </row>
    <row r="80" spans="1:8">
      <c r="A80" s="164" t="s">
        <v>4481</v>
      </c>
      <c r="B80" s="164">
        <f t="shared" si="4"/>
        <v>78</v>
      </c>
      <c r="C80" s="164" t="s">
        <v>4641</v>
      </c>
      <c r="D80" s="164">
        <f t="shared" si="5"/>
        <v>79</v>
      </c>
      <c r="G80" s="164" t="s">
        <v>4561</v>
      </c>
      <c r="H80" s="164">
        <f t="shared" si="3"/>
        <v>80</v>
      </c>
    </row>
    <row r="81" spans="1:81">
      <c r="A81" s="164" t="s">
        <v>4481</v>
      </c>
      <c r="B81" s="164">
        <f t="shared" si="4"/>
        <v>79</v>
      </c>
      <c r="C81" s="164" t="s">
        <v>4641</v>
      </c>
      <c r="D81" s="164">
        <f t="shared" si="5"/>
        <v>80</v>
      </c>
    </row>
    <row r="82" spans="1:81">
      <c r="B82" s="164"/>
    </row>
    <row r="83" spans="1:81">
      <c r="B83" s="164"/>
    </row>
    <row r="84" spans="1:81">
      <c r="B84" s="164" t="s">
        <v>4478</v>
      </c>
      <c r="C84" s="164" t="s">
        <v>4562</v>
      </c>
      <c r="D84" s="164" t="s">
        <v>4563</v>
      </c>
      <c r="E84" s="164" t="s">
        <v>4564</v>
      </c>
      <c r="F84" s="164" t="s">
        <v>4565</v>
      </c>
      <c r="G84" s="164" t="s">
        <v>4566</v>
      </c>
      <c r="H84" s="164" t="s">
        <v>4567</v>
      </c>
      <c r="I84" s="164" t="s">
        <v>4568</v>
      </c>
      <c r="J84" s="164" t="s">
        <v>4569</v>
      </c>
      <c r="K84" s="164" t="s">
        <v>4570</v>
      </c>
      <c r="L84" s="164" t="s">
        <v>4571</v>
      </c>
      <c r="M84" s="164" t="s">
        <v>4572</v>
      </c>
      <c r="N84" s="164" t="s">
        <v>4573</v>
      </c>
      <c r="O84" s="164" t="s">
        <v>4574</v>
      </c>
      <c r="P84" s="164" t="s">
        <v>4575</v>
      </c>
      <c r="Q84" s="164" t="s">
        <v>4576</v>
      </c>
      <c r="R84" s="164" t="s">
        <v>4577</v>
      </c>
      <c r="S84" s="164" t="s">
        <v>4578</v>
      </c>
      <c r="T84" s="164" t="s">
        <v>4579</v>
      </c>
      <c r="U84" s="164" t="s">
        <v>4580</v>
      </c>
      <c r="V84" s="164" t="s">
        <v>4581</v>
      </c>
      <c r="W84" s="164" t="s">
        <v>4582</v>
      </c>
      <c r="X84" s="164" t="s">
        <v>4583</v>
      </c>
      <c r="Y84" s="164" t="s">
        <v>4584</v>
      </c>
      <c r="Z84" s="164" t="s">
        <v>4585</v>
      </c>
      <c r="AA84" s="164" t="s">
        <v>4586</v>
      </c>
      <c r="AB84" s="164" t="s">
        <v>4587</v>
      </c>
      <c r="AC84" s="164" t="s">
        <v>4588</v>
      </c>
      <c r="AD84" s="164" t="s">
        <v>4589</v>
      </c>
      <c r="AE84" s="164" t="s">
        <v>4590</v>
      </c>
      <c r="AF84" s="164" t="s">
        <v>4591</v>
      </c>
      <c r="AG84" s="164" t="s">
        <v>4592</v>
      </c>
      <c r="AH84" s="164" t="s">
        <v>4593</v>
      </c>
      <c r="AI84" s="164" t="s">
        <v>4594</v>
      </c>
      <c r="AJ84" s="164" t="s">
        <v>4595</v>
      </c>
      <c r="AK84" s="164" t="s">
        <v>4596</v>
      </c>
      <c r="AL84" s="164" t="s">
        <v>4597</v>
      </c>
      <c r="AM84" s="164" t="s">
        <v>4598</v>
      </c>
      <c r="AN84" s="164" t="s">
        <v>4599</v>
      </c>
      <c r="AO84" s="164" t="s">
        <v>4600</v>
      </c>
      <c r="AP84" s="164" t="s">
        <v>4601</v>
      </c>
      <c r="AQ84" s="164" t="s">
        <v>4602</v>
      </c>
      <c r="AR84" s="164" t="s">
        <v>4603</v>
      </c>
      <c r="AS84" s="164" t="s">
        <v>4604</v>
      </c>
      <c r="AT84" s="164" t="s">
        <v>4605</v>
      </c>
      <c r="AU84" s="164" t="s">
        <v>4606</v>
      </c>
      <c r="AV84" s="164" t="s">
        <v>4607</v>
      </c>
      <c r="AW84" s="164" t="s">
        <v>4608</v>
      </c>
      <c r="AX84" s="164" t="s">
        <v>4609</v>
      </c>
      <c r="AY84" s="164" t="s">
        <v>4610</v>
      </c>
      <c r="AZ84" s="164" t="s">
        <v>4611</v>
      </c>
      <c r="BA84" s="164" t="s">
        <v>4612</v>
      </c>
      <c r="BB84" s="164" t="s">
        <v>4613</v>
      </c>
      <c r="BC84" s="164" t="s">
        <v>4614</v>
      </c>
      <c r="BD84" s="164" t="s">
        <v>4615</v>
      </c>
      <c r="BE84" s="164" t="s">
        <v>4616</v>
      </c>
      <c r="BF84" s="164" t="s">
        <v>4617</v>
      </c>
      <c r="BG84" s="164" t="s">
        <v>4618</v>
      </c>
      <c r="BH84" s="164" t="s">
        <v>4619</v>
      </c>
      <c r="BI84" s="164" t="s">
        <v>4620</v>
      </c>
      <c r="BJ84" s="164" t="s">
        <v>4621</v>
      </c>
      <c r="BK84" s="164" t="s">
        <v>4622</v>
      </c>
      <c r="BL84" s="164" t="s">
        <v>4623</v>
      </c>
      <c r="BM84" s="164" t="s">
        <v>4624</v>
      </c>
      <c r="BN84" s="164" t="s">
        <v>4625</v>
      </c>
      <c r="BO84" s="164" t="s">
        <v>4626</v>
      </c>
      <c r="BP84" s="164" t="s">
        <v>4627</v>
      </c>
      <c r="BQ84" s="164" t="s">
        <v>4628</v>
      </c>
      <c r="BR84" s="164" t="s">
        <v>4629</v>
      </c>
      <c r="BS84" s="164" t="s">
        <v>4630</v>
      </c>
      <c r="BT84" s="164" t="s">
        <v>4631</v>
      </c>
      <c r="BU84" s="164" t="s">
        <v>4632</v>
      </c>
      <c r="BV84" s="164" t="s">
        <v>4633</v>
      </c>
      <c r="BW84" s="164" t="s">
        <v>4634</v>
      </c>
      <c r="BX84" s="164" t="s">
        <v>4635</v>
      </c>
      <c r="BY84" s="164" t="s">
        <v>4636</v>
      </c>
      <c r="BZ84" s="164" t="s">
        <v>4637</v>
      </c>
      <c r="CA84" s="164" t="s">
        <v>4638</v>
      </c>
      <c r="CB84" s="164" t="s">
        <v>4639</v>
      </c>
      <c r="CC84" s="164" t="s">
        <v>4640</v>
      </c>
    </row>
    <row r="85" spans="1:81">
      <c r="B85" s="164"/>
    </row>
    <row r="86" spans="1:81">
      <c r="B86" s="164"/>
      <c r="C86">
        <f>132/4</f>
        <v>33</v>
      </c>
    </row>
    <row r="88" spans="1:81">
      <c r="B88" s="164" t="s">
        <v>4341</v>
      </c>
      <c r="C88" s="164" t="s">
        <v>4341</v>
      </c>
      <c r="D88" s="164" t="s">
        <v>4344</v>
      </c>
      <c r="E88" s="164" t="s">
        <v>4347</v>
      </c>
      <c r="F88" s="164" t="s">
        <v>4350</v>
      </c>
      <c r="G88" s="164" t="s">
        <v>4353</v>
      </c>
      <c r="H88" s="164" t="s">
        <v>4356</v>
      </c>
      <c r="I88" s="164" t="s">
        <v>4359</v>
      </c>
      <c r="J88" s="164" t="s">
        <v>4362</v>
      </c>
      <c r="K88" s="164" t="s">
        <v>4365</v>
      </c>
      <c r="L88" s="164" t="s">
        <v>4368</v>
      </c>
      <c r="M88" s="164" t="s">
        <v>4371</v>
      </c>
      <c r="N88" s="164" t="s">
        <v>4374</v>
      </c>
      <c r="O88" s="164" t="s">
        <v>4377</v>
      </c>
      <c r="P88" s="164" t="s">
        <v>4380</v>
      </c>
      <c r="Q88" s="164" t="s">
        <v>4383</v>
      </c>
      <c r="R88" s="164" t="s">
        <v>4386</v>
      </c>
      <c r="S88" s="164" t="s">
        <v>4389</v>
      </c>
      <c r="T88" s="164" t="s">
        <v>4392</v>
      </c>
      <c r="U88" s="164" t="s">
        <v>4395</v>
      </c>
      <c r="V88" s="164" t="s">
        <v>4398</v>
      </c>
    </row>
    <row r="89" spans="1:81">
      <c r="B89" s="164" t="s">
        <v>4344</v>
      </c>
    </row>
    <row r="90" spans="1:81">
      <c r="B90" s="164" t="s">
        <v>4347</v>
      </c>
    </row>
    <row r="91" spans="1:81">
      <c r="B91" s="164" t="s">
        <v>4350</v>
      </c>
    </row>
    <row r="92" spans="1:81">
      <c r="B92" s="164" t="s">
        <v>4353</v>
      </c>
    </row>
    <row r="93" spans="1:81">
      <c r="B93" s="164" t="s">
        <v>4356</v>
      </c>
    </row>
    <row r="94" spans="1:81">
      <c r="B94" s="164" t="s">
        <v>4359</v>
      </c>
    </row>
    <row r="95" spans="1:81">
      <c r="B95" s="164" t="s">
        <v>4362</v>
      </c>
    </row>
    <row r="96" spans="1:81">
      <c r="B96" s="164" t="s">
        <v>4365</v>
      </c>
    </row>
    <row r="97" spans="2:110">
      <c r="B97" s="164" t="s">
        <v>4368</v>
      </c>
    </row>
    <row r="98" spans="2:110">
      <c r="B98" s="164" t="s">
        <v>4371</v>
      </c>
      <c r="H98">
        <f>132/4</f>
        <v>33</v>
      </c>
    </row>
    <row r="99" spans="2:110">
      <c r="B99" s="164" t="s">
        <v>4374</v>
      </c>
    </row>
    <row r="100" spans="2:110">
      <c r="B100" s="164" t="s">
        <v>4377</v>
      </c>
      <c r="E100">
        <f>582+667</f>
        <v>1249</v>
      </c>
    </row>
    <row r="101" spans="2:110">
      <c r="B101" s="164" t="s">
        <v>4380</v>
      </c>
    </row>
    <row r="102" spans="2:110">
      <c r="B102" s="164" t="s">
        <v>4383</v>
      </c>
    </row>
    <row r="103" spans="2:110">
      <c r="B103" s="164" t="s">
        <v>4386</v>
      </c>
    </row>
    <row r="104" spans="2:110">
      <c r="B104" s="164" t="s">
        <v>4389</v>
      </c>
    </row>
    <row r="105" spans="2:110">
      <c r="B105" s="164" t="s">
        <v>4392</v>
      </c>
    </row>
    <row r="106" spans="2:110">
      <c r="B106" s="164" t="s">
        <v>4395</v>
      </c>
    </row>
    <row r="107" spans="2:110">
      <c r="B107" s="164" t="s">
        <v>4398</v>
      </c>
    </row>
    <row r="110" spans="2:110">
      <c r="B110" s="164" t="s">
        <v>4837</v>
      </c>
      <c r="C110" s="164" t="s">
        <v>4837</v>
      </c>
      <c r="D110" s="164" t="s">
        <v>4840</v>
      </c>
      <c r="E110" s="164" t="s">
        <v>4841</v>
      </c>
      <c r="F110" s="164" t="s">
        <v>4842</v>
      </c>
      <c r="G110" s="164" t="s">
        <v>4843</v>
      </c>
      <c r="H110" s="164" t="s">
        <v>4844</v>
      </c>
      <c r="I110" s="164" t="s">
        <v>4855</v>
      </c>
      <c r="J110" s="164" t="s">
        <v>4858</v>
      </c>
      <c r="K110" s="164" t="s">
        <v>4861</v>
      </c>
      <c r="L110" s="164" t="s">
        <v>4864</v>
      </c>
      <c r="M110" s="164" t="s">
        <v>4867</v>
      </c>
      <c r="N110" s="164" t="s">
        <v>4870</v>
      </c>
      <c r="O110" s="164" t="s">
        <v>4873</v>
      </c>
      <c r="P110" s="164" t="s">
        <v>4874</v>
      </c>
      <c r="Q110" s="164" t="s">
        <v>4875</v>
      </c>
      <c r="R110" s="164" t="s">
        <v>4876</v>
      </c>
      <c r="S110" s="164" t="s">
        <v>4877</v>
      </c>
      <c r="T110" s="164" t="s">
        <v>4878</v>
      </c>
      <c r="U110" s="164" t="s">
        <v>4891</v>
      </c>
      <c r="V110" s="164" t="s">
        <v>4894</v>
      </c>
      <c r="W110" s="164" t="s">
        <v>4897</v>
      </c>
      <c r="X110" s="164" t="s">
        <v>4900</v>
      </c>
      <c r="Y110" s="164" t="s">
        <v>4903</v>
      </c>
      <c r="Z110" s="164" t="s">
        <v>4906</v>
      </c>
      <c r="AA110" s="164" t="s">
        <v>4909</v>
      </c>
      <c r="AB110" s="164" t="s">
        <v>4910</v>
      </c>
      <c r="AC110" s="164" t="s">
        <v>4911</v>
      </c>
      <c r="AD110" s="164" t="s">
        <v>4912</v>
      </c>
      <c r="AE110" s="164" t="s">
        <v>4913</v>
      </c>
      <c r="AF110" s="164" t="s">
        <v>4914</v>
      </c>
      <c r="AG110" s="164" t="s">
        <v>4963</v>
      </c>
      <c r="AH110" s="164" t="s">
        <v>4966</v>
      </c>
      <c r="AI110" s="164" t="s">
        <v>4969</v>
      </c>
      <c r="AJ110" s="164" t="s">
        <v>4972</v>
      </c>
      <c r="AK110" s="164" t="s">
        <v>4975</v>
      </c>
      <c r="AL110" s="164" t="s">
        <v>4978</v>
      </c>
      <c r="AM110" s="164" t="s">
        <v>4915</v>
      </c>
      <c r="AN110" s="164" t="s">
        <v>4916</v>
      </c>
      <c r="AO110" s="164" t="s">
        <v>4917</v>
      </c>
      <c r="AP110" s="164" t="s">
        <v>4918</v>
      </c>
      <c r="AQ110" s="164" t="s">
        <v>4919</v>
      </c>
      <c r="AR110" s="164" t="s">
        <v>4920</v>
      </c>
      <c r="AS110" s="164" t="s">
        <v>4981</v>
      </c>
      <c r="AT110" s="164" t="s">
        <v>4984</v>
      </c>
      <c r="AU110" s="164" t="s">
        <v>4987</v>
      </c>
      <c r="AV110" s="164" t="s">
        <v>4990</v>
      </c>
      <c r="AW110" s="164" t="s">
        <v>4993</v>
      </c>
      <c r="AX110" s="164" t="s">
        <v>4996</v>
      </c>
      <c r="AY110" s="164" t="s">
        <v>4921</v>
      </c>
      <c r="AZ110" s="164" t="s">
        <v>4922</v>
      </c>
      <c r="BA110" s="164" t="s">
        <v>4923</v>
      </c>
      <c r="BB110" s="164" t="s">
        <v>4924</v>
      </c>
      <c r="BC110" s="164" t="s">
        <v>4925</v>
      </c>
      <c r="BD110" s="164" t="s">
        <v>4926</v>
      </c>
      <c r="BE110" s="164" t="s">
        <v>4999</v>
      </c>
      <c r="BF110" s="164" t="s">
        <v>5002</v>
      </c>
      <c r="BG110" s="164" t="s">
        <v>5005</v>
      </c>
      <c r="BH110" s="164" t="s">
        <v>5008</v>
      </c>
      <c r="BI110" s="164" t="s">
        <v>5011</v>
      </c>
      <c r="BJ110" s="164" t="s">
        <v>5014</v>
      </c>
      <c r="BK110" s="164" t="s">
        <v>5017</v>
      </c>
      <c r="BL110" s="164" t="s">
        <v>5020</v>
      </c>
      <c r="BM110" s="164" t="s">
        <v>5023</v>
      </c>
      <c r="BN110" s="164" t="s">
        <v>5026</v>
      </c>
      <c r="BO110" s="164" t="s">
        <v>5029</v>
      </c>
      <c r="BP110" s="164" t="s">
        <v>5032</v>
      </c>
      <c r="BQ110" s="164" t="s">
        <v>5035</v>
      </c>
      <c r="BR110" s="164" t="s">
        <v>5038</v>
      </c>
      <c r="BS110" s="164" t="s">
        <v>5041</v>
      </c>
      <c r="BT110" s="164" t="s">
        <v>5044</v>
      </c>
      <c r="BU110" s="164" t="s">
        <v>5047</v>
      </c>
      <c r="BV110" s="164" t="s">
        <v>5050</v>
      </c>
      <c r="BW110" s="164" t="s">
        <v>5053</v>
      </c>
      <c r="BX110" s="164" t="s">
        <v>5056</v>
      </c>
      <c r="BY110" s="164" t="s">
        <v>5059</v>
      </c>
      <c r="BZ110" s="164" t="s">
        <v>5062</v>
      </c>
      <c r="CA110" s="164" t="s">
        <v>5065</v>
      </c>
      <c r="CB110" s="164" t="s">
        <v>5068</v>
      </c>
      <c r="CC110" s="164" t="s">
        <v>5071</v>
      </c>
      <c r="CD110" s="164" t="s">
        <v>5074</v>
      </c>
      <c r="CE110" s="164" t="s">
        <v>5077</v>
      </c>
      <c r="CF110" s="164" t="s">
        <v>5080</v>
      </c>
      <c r="CG110" s="164" t="s">
        <v>5083</v>
      </c>
      <c r="CH110" s="164" t="s">
        <v>5086</v>
      </c>
      <c r="CI110" s="164" t="s">
        <v>5089</v>
      </c>
      <c r="CJ110" s="164" t="s">
        <v>5092</v>
      </c>
      <c r="CK110" s="164" t="s">
        <v>5095</v>
      </c>
      <c r="CL110" s="164" t="s">
        <v>5098</v>
      </c>
      <c r="CM110" s="164" t="s">
        <v>5101</v>
      </c>
      <c r="CN110" s="164" t="s">
        <v>5104</v>
      </c>
      <c r="CO110" s="164" t="s">
        <v>5107</v>
      </c>
      <c r="CP110" s="164" t="s">
        <v>5110</v>
      </c>
      <c r="CQ110" s="164" t="s">
        <v>5113</v>
      </c>
      <c r="CR110" s="164" t="s">
        <v>5116</v>
      </c>
      <c r="CS110" s="164" t="s">
        <v>5119</v>
      </c>
      <c r="CT110" s="164" t="s">
        <v>5122</v>
      </c>
      <c r="CU110" s="164" t="s">
        <v>5125</v>
      </c>
      <c r="CV110" s="164" t="s">
        <v>5128</v>
      </c>
      <c r="CW110" s="164" t="s">
        <v>5131</v>
      </c>
      <c r="CX110" s="164" t="s">
        <v>5134</v>
      </c>
      <c r="CY110" s="164" t="s">
        <v>5137</v>
      </c>
      <c r="CZ110" s="164" t="s">
        <v>5140</v>
      </c>
      <c r="DA110" s="164" t="s">
        <v>5143</v>
      </c>
      <c r="DB110" s="164" t="s">
        <v>5146</v>
      </c>
      <c r="DC110" s="164" t="s">
        <v>5149</v>
      </c>
      <c r="DD110" s="164" t="s">
        <v>5152</v>
      </c>
      <c r="DE110" s="164" t="s">
        <v>5155</v>
      </c>
      <c r="DF110" s="164" t="s">
        <v>5158</v>
      </c>
    </row>
    <row r="111" spans="2:110">
      <c r="B111" s="164" t="s">
        <v>4840</v>
      </c>
    </row>
    <row r="112" spans="2:110">
      <c r="B112" s="164" t="s">
        <v>4841</v>
      </c>
    </row>
    <row r="113" spans="2:4">
      <c r="B113" s="164" t="s">
        <v>4842</v>
      </c>
    </row>
    <row r="114" spans="2:4">
      <c r="B114" s="164" t="s">
        <v>4843</v>
      </c>
    </row>
    <row r="115" spans="2:4">
      <c r="B115" s="164" t="s">
        <v>4844</v>
      </c>
    </row>
    <row r="116" spans="2:4">
      <c r="B116" s="164" t="s">
        <v>4855</v>
      </c>
    </row>
    <row r="117" spans="2:4">
      <c r="B117" s="164" t="s">
        <v>4858</v>
      </c>
    </row>
    <row r="118" spans="2:4">
      <c r="B118" s="164" t="s">
        <v>4861</v>
      </c>
    </row>
    <row r="119" spans="2:4">
      <c r="B119" s="164" t="s">
        <v>4864</v>
      </c>
    </row>
    <row r="120" spans="2:4">
      <c r="B120" s="164" t="s">
        <v>4867</v>
      </c>
      <c r="D120">
        <f>4*4*4</f>
        <v>64</v>
      </c>
    </row>
    <row r="121" spans="2:4">
      <c r="B121" s="164" t="s">
        <v>4870</v>
      </c>
      <c r="D121">
        <f>24*4*4</f>
        <v>384</v>
      </c>
    </row>
    <row r="122" spans="2:4">
      <c r="B122" s="164" t="s">
        <v>4873</v>
      </c>
      <c r="D122">
        <f>10*5*5</f>
        <v>250</v>
      </c>
    </row>
    <row r="123" spans="2:4">
      <c r="B123" s="164" t="s">
        <v>4874</v>
      </c>
    </row>
    <row r="124" spans="2:4">
      <c r="B124" s="164" t="s">
        <v>4875</v>
      </c>
    </row>
    <row r="125" spans="2:4">
      <c r="B125" s="164" t="s">
        <v>4876</v>
      </c>
    </row>
    <row r="126" spans="2:4">
      <c r="B126" s="164" t="s">
        <v>4877</v>
      </c>
    </row>
    <row r="127" spans="2:4">
      <c r="B127" s="164" t="s">
        <v>4878</v>
      </c>
    </row>
    <row r="128" spans="2:4">
      <c r="B128" s="164" t="s">
        <v>4891</v>
      </c>
    </row>
    <row r="129" spans="2:2">
      <c r="B129" s="164" t="s">
        <v>4894</v>
      </c>
    </row>
    <row r="130" spans="2:2">
      <c r="B130" s="164" t="s">
        <v>4897</v>
      </c>
    </row>
    <row r="131" spans="2:2">
      <c r="B131" s="164" t="s">
        <v>4900</v>
      </c>
    </row>
    <row r="132" spans="2:2">
      <c r="B132" s="164" t="s">
        <v>4903</v>
      </c>
    </row>
    <row r="133" spans="2:2">
      <c r="B133" s="164" t="s">
        <v>4906</v>
      </c>
    </row>
    <row r="134" spans="2:2">
      <c r="B134" s="164" t="s">
        <v>4909</v>
      </c>
    </row>
    <row r="135" spans="2:2">
      <c r="B135" s="164" t="s">
        <v>4910</v>
      </c>
    </row>
    <row r="136" spans="2:2">
      <c r="B136" s="164" t="s">
        <v>4911</v>
      </c>
    </row>
    <row r="137" spans="2:2">
      <c r="B137" s="164" t="s">
        <v>4912</v>
      </c>
    </row>
    <row r="138" spans="2:2">
      <c r="B138" s="164" t="s">
        <v>4913</v>
      </c>
    </row>
    <row r="139" spans="2:2">
      <c r="B139" s="164" t="s">
        <v>4914</v>
      </c>
    </row>
    <row r="140" spans="2:2">
      <c r="B140" s="164" t="s">
        <v>4963</v>
      </c>
    </row>
    <row r="141" spans="2:2">
      <c r="B141" s="164" t="s">
        <v>4966</v>
      </c>
    </row>
    <row r="142" spans="2:2">
      <c r="B142" s="164" t="s">
        <v>4969</v>
      </c>
    </row>
    <row r="143" spans="2:2">
      <c r="B143" s="164" t="s">
        <v>4972</v>
      </c>
    </row>
    <row r="144" spans="2:2">
      <c r="B144" s="164" t="s">
        <v>4975</v>
      </c>
    </row>
    <row r="145" spans="2:2">
      <c r="B145" s="164" t="s">
        <v>4978</v>
      </c>
    </row>
    <row r="146" spans="2:2">
      <c r="B146" s="164" t="s">
        <v>4915</v>
      </c>
    </row>
    <row r="147" spans="2:2">
      <c r="B147" s="164" t="s">
        <v>4916</v>
      </c>
    </row>
    <row r="148" spans="2:2">
      <c r="B148" s="164" t="s">
        <v>4917</v>
      </c>
    </row>
    <row r="149" spans="2:2">
      <c r="B149" s="164" t="s">
        <v>4918</v>
      </c>
    </row>
    <row r="150" spans="2:2">
      <c r="B150" s="164" t="s">
        <v>4919</v>
      </c>
    </row>
    <row r="151" spans="2:2">
      <c r="B151" s="164" t="s">
        <v>4920</v>
      </c>
    </row>
    <row r="152" spans="2:2">
      <c r="B152" s="164" t="s">
        <v>4981</v>
      </c>
    </row>
    <row r="153" spans="2:2">
      <c r="B153" s="164" t="s">
        <v>4984</v>
      </c>
    </row>
    <row r="154" spans="2:2">
      <c r="B154" s="164" t="s">
        <v>4987</v>
      </c>
    </row>
    <row r="155" spans="2:2">
      <c r="B155" s="164" t="s">
        <v>4990</v>
      </c>
    </row>
    <row r="156" spans="2:2">
      <c r="B156" s="164" t="s">
        <v>4993</v>
      </c>
    </row>
    <row r="157" spans="2:2">
      <c r="B157" s="164" t="s">
        <v>4996</v>
      </c>
    </row>
    <row r="158" spans="2:2">
      <c r="B158" s="164" t="s">
        <v>4921</v>
      </c>
    </row>
    <row r="159" spans="2:2">
      <c r="B159" s="164" t="s">
        <v>4922</v>
      </c>
    </row>
    <row r="160" spans="2:2">
      <c r="B160" s="164" t="s">
        <v>4923</v>
      </c>
    </row>
    <row r="161" spans="2:2">
      <c r="B161" s="164" t="s">
        <v>4924</v>
      </c>
    </row>
    <row r="162" spans="2:2">
      <c r="B162" s="164" t="s">
        <v>4925</v>
      </c>
    </row>
    <row r="163" spans="2:2">
      <c r="B163" s="164" t="s">
        <v>4926</v>
      </c>
    </row>
    <row r="164" spans="2:2">
      <c r="B164" s="164" t="s">
        <v>4999</v>
      </c>
    </row>
    <row r="165" spans="2:2">
      <c r="B165" s="164" t="s">
        <v>5002</v>
      </c>
    </row>
    <row r="166" spans="2:2">
      <c r="B166" s="164" t="s">
        <v>5005</v>
      </c>
    </row>
    <row r="167" spans="2:2">
      <c r="B167" s="164" t="s">
        <v>5008</v>
      </c>
    </row>
    <row r="168" spans="2:2">
      <c r="B168" s="164" t="s">
        <v>5011</v>
      </c>
    </row>
    <row r="169" spans="2:2">
      <c r="B169" s="164" t="s">
        <v>5014</v>
      </c>
    </row>
    <row r="170" spans="2:2">
      <c r="B170" s="164" t="s">
        <v>5017</v>
      </c>
    </row>
    <row r="171" spans="2:2">
      <c r="B171" s="164" t="s">
        <v>5020</v>
      </c>
    </row>
    <row r="172" spans="2:2">
      <c r="B172" s="164" t="s">
        <v>5023</v>
      </c>
    </row>
    <row r="173" spans="2:2">
      <c r="B173" s="164" t="s">
        <v>5026</v>
      </c>
    </row>
    <row r="174" spans="2:2">
      <c r="B174" s="164" t="s">
        <v>5029</v>
      </c>
    </row>
    <row r="175" spans="2:2">
      <c r="B175" s="164" t="s">
        <v>5032</v>
      </c>
    </row>
    <row r="176" spans="2:2">
      <c r="B176" s="164" t="s">
        <v>5035</v>
      </c>
    </row>
    <row r="177" spans="2:2">
      <c r="B177" s="164" t="s">
        <v>5038</v>
      </c>
    </row>
    <row r="178" spans="2:2">
      <c r="B178" s="164" t="s">
        <v>5041</v>
      </c>
    </row>
    <row r="179" spans="2:2">
      <c r="B179" s="164" t="s">
        <v>5044</v>
      </c>
    </row>
    <row r="180" spans="2:2">
      <c r="B180" s="164" t="s">
        <v>5047</v>
      </c>
    </row>
    <row r="181" spans="2:2">
      <c r="B181" s="164" t="s">
        <v>5050</v>
      </c>
    </row>
    <row r="182" spans="2:2">
      <c r="B182" s="164" t="s">
        <v>5053</v>
      </c>
    </row>
    <row r="183" spans="2:2">
      <c r="B183" s="164" t="s">
        <v>5056</v>
      </c>
    </row>
    <row r="184" spans="2:2">
      <c r="B184" s="164" t="s">
        <v>5059</v>
      </c>
    </row>
    <row r="185" spans="2:2">
      <c r="B185" s="164" t="s">
        <v>5062</v>
      </c>
    </row>
    <row r="186" spans="2:2">
      <c r="B186" s="164" t="s">
        <v>5065</v>
      </c>
    </row>
    <row r="187" spans="2:2">
      <c r="B187" s="164" t="s">
        <v>5068</v>
      </c>
    </row>
    <row r="188" spans="2:2">
      <c r="B188" s="164" t="s">
        <v>5071</v>
      </c>
    </row>
    <row r="189" spans="2:2">
      <c r="B189" s="164" t="s">
        <v>5074</v>
      </c>
    </row>
    <row r="190" spans="2:2">
      <c r="B190" s="164" t="s">
        <v>5077</v>
      </c>
    </row>
    <row r="191" spans="2:2">
      <c r="B191" s="164" t="s">
        <v>5080</v>
      </c>
    </row>
    <row r="192" spans="2:2">
      <c r="B192" s="164" t="s">
        <v>5083</v>
      </c>
    </row>
    <row r="193" spans="2:2">
      <c r="B193" s="164" t="s">
        <v>5086</v>
      </c>
    </row>
    <row r="194" spans="2:2">
      <c r="B194" s="164" t="s">
        <v>5089</v>
      </c>
    </row>
    <row r="195" spans="2:2">
      <c r="B195" s="164" t="s">
        <v>5092</v>
      </c>
    </row>
    <row r="196" spans="2:2">
      <c r="B196" s="164" t="s">
        <v>5095</v>
      </c>
    </row>
    <row r="197" spans="2:2">
      <c r="B197" s="164" t="s">
        <v>5098</v>
      </c>
    </row>
    <row r="198" spans="2:2">
      <c r="B198" s="164" t="s">
        <v>5101</v>
      </c>
    </row>
    <row r="199" spans="2:2">
      <c r="B199" s="164" t="s">
        <v>5104</v>
      </c>
    </row>
    <row r="200" spans="2:2">
      <c r="B200" s="164" t="s">
        <v>5107</v>
      </c>
    </row>
    <row r="201" spans="2:2">
      <c r="B201" s="164" t="s">
        <v>5110</v>
      </c>
    </row>
    <row r="202" spans="2:2">
      <c r="B202" s="164" t="s">
        <v>5113</v>
      </c>
    </row>
    <row r="203" spans="2:2">
      <c r="B203" s="164" t="s">
        <v>5116</v>
      </c>
    </row>
    <row r="204" spans="2:2">
      <c r="B204" s="164" t="s">
        <v>5119</v>
      </c>
    </row>
    <row r="205" spans="2:2">
      <c r="B205" s="164" t="s">
        <v>5122</v>
      </c>
    </row>
    <row r="206" spans="2:2">
      <c r="B206" s="164" t="s">
        <v>5125</v>
      </c>
    </row>
    <row r="207" spans="2:2">
      <c r="B207" s="164" t="s">
        <v>5128</v>
      </c>
    </row>
    <row r="208" spans="2:2">
      <c r="B208" s="164" t="s">
        <v>5131</v>
      </c>
    </row>
    <row r="209" spans="2:4">
      <c r="B209" s="164" t="s">
        <v>5134</v>
      </c>
    </row>
    <row r="210" spans="2:4">
      <c r="B210" s="164" t="s">
        <v>5137</v>
      </c>
    </row>
    <row r="211" spans="2:4">
      <c r="B211" s="164" t="s">
        <v>5140</v>
      </c>
    </row>
    <row r="212" spans="2:4">
      <c r="B212" s="164" t="s">
        <v>5143</v>
      </c>
    </row>
    <row r="213" spans="2:4">
      <c r="B213" s="164" t="s">
        <v>5146</v>
      </c>
    </row>
    <row r="214" spans="2:4">
      <c r="B214" s="164" t="s">
        <v>5149</v>
      </c>
    </row>
    <row r="215" spans="2:4">
      <c r="B215" s="164" t="s">
        <v>5152</v>
      </c>
    </row>
    <row r="216" spans="2:4">
      <c r="B216" s="164" t="s">
        <v>5155</v>
      </c>
    </row>
    <row r="217" spans="2:4">
      <c r="B217" s="164" t="s">
        <v>5158</v>
      </c>
    </row>
    <row r="220" spans="2:4">
      <c r="B220" t="s">
        <v>5210</v>
      </c>
      <c r="C220">
        <v>51</v>
      </c>
      <c r="D220">
        <v>-1514</v>
      </c>
    </row>
    <row r="221" spans="2:4">
      <c r="B221" t="s">
        <v>5211</v>
      </c>
      <c r="C221">
        <v>18</v>
      </c>
      <c r="D221">
        <v>-1131</v>
      </c>
    </row>
    <row r="222" spans="2:4">
      <c r="B222" t="s">
        <v>5212</v>
      </c>
      <c r="C222">
        <v>21</v>
      </c>
      <c r="D222">
        <v>-1391</v>
      </c>
    </row>
    <row r="223" spans="2:4">
      <c r="B223" t="s">
        <v>5213</v>
      </c>
      <c r="C223">
        <v>31</v>
      </c>
      <c r="D223">
        <v>-631</v>
      </c>
    </row>
    <row r="224" spans="2:4">
      <c r="B224" t="s">
        <v>5214</v>
      </c>
      <c r="C224">
        <v>23</v>
      </c>
      <c r="D224">
        <v>3167</v>
      </c>
    </row>
    <row r="225" spans="2:4">
      <c r="B225" t="s">
        <v>5215</v>
      </c>
      <c r="C225">
        <v>24</v>
      </c>
      <c r="D225">
        <v>-541</v>
      </c>
    </row>
    <row r="226" spans="2:4">
      <c r="B226" t="s">
        <v>5216</v>
      </c>
      <c r="C226">
        <v>32</v>
      </c>
      <c r="D226">
        <v>1509</v>
      </c>
    </row>
    <row r="227" spans="2:4">
      <c r="B227" t="s">
        <v>5217</v>
      </c>
      <c r="C227">
        <v>25</v>
      </c>
      <c r="D227">
        <v>-1191</v>
      </c>
    </row>
    <row r="228" spans="2:4">
      <c r="B228" t="s">
        <v>5218</v>
      </c>
      <c r="C228">
        <v>35</v>
      </c>
      <c r="D228">
        <v>-2121</v>
      </c>
    </row>
    <row r="229" spans="2:4">
      <c r="B229" t="s">
        <v>5219</v>
      </c>
      <c r="C229">
        <v>34</v>
      </c>
      <c r="D229">
        <v>-1193</v>
      </c>
    </row>
    <row r="230" spans="2:4">
      <c r="B230" t="s">
        <v>5220</v>
      </c>
      <c r="C230">
        <v>29</v>
      </c>
      <c r="D230">
        <v>-1442</v>
      </c>
    </row>
    <row r="231" spans="2:4">
      <c r="B231" t="s">
        <v>5221</v>
      </c>
      <c r="C231">
        <v>58</v>
      </c>
      <c r="D231">
        <v>-1431</v>
      </c>
    </row>
    <row r="232" spans="2:4">
      <c r="B232" t="s">
        <v>5222</v>
      </c>
      <c r="C232">
        <v>31</v>
      </c>
      <c r="D232">
        <v>-1403</v>
      </c>
    </row>
    <row r="233" spans="2:4">
      <c r="B233" t="s">
        <v>5223</v>
      </c>
      <c r="C233">
        <v>88</v>
      </c>
      <c r="D233">
        <v>-7681</v>
      </c>
    </row>
    <row r="234" spans="2:4">
      <c r="B234" t="s">
        <v>5224</v>
      </c>
      <c r="C234">
        <v>110</v>
      </c>
      <c r="D234">
        <v>-6710</v>
      </c>
    </row>
    <row r="235" spans="2:4">
      <c r="B235" t="s">
        <v>5225</v>
      </c>
      <c r="C235">
        <v>44</v>
      </c>
      <c r="D235">
        <v>-1531</v>
      </c>
    </row>
    <row r="236" spans="2:4">
      <c r="B236" t="s">
        <v>5226</v>
      </c>
      <c r="C236">
        <v>37</v>
      </c>
      <c r="D236">
        <v>-2103</v>
      </c>
    </row>
    <row r="237" spans="2:4">
      <c r="B237" t="s">
        <v>5227</v>
      </c>
      <c r="C237">
        <v>115</v>
      </c>
      <c r="D237">
        <v>-8007</v>
      </c>
    </row>
    <row r="238" spans="2:4">
      <c r="B238" t="s">
        <v>5228</v>
      </c>
      <c r="C238">
        <v>53</v>
      </c>
      <c r="D238">
        <v>-124</v>
      </c>
    </row>
    <row r="239" spans="2:4">
      <c r="B239" t="s">
        <v>5229</v>
      </c>
      <c r="C239">
        <v>186</v>
      </c>
      <c r="D239">
        <v>-12995</v>
      </c>
    </row>
    <row r="240" spans="2:4">
      <c r="B240" t="s">
        <v>5230</v>
      </c>
      <c r="C240">
        <v>32</v>
      </c>
      <c r="D240">
        <v>307</v>
      </c>
    </row>
    <row r="241" spans="2:4">
      <c r="B241" t="s">
        <v>5231</v>
      </c>
      <c r="C241">
        <v>40</v>
      </c>
      <c r="D241">
        <v>-333</v>
      </c>
    </row>
    <row r="242" spans="2:4">
      <c r="B242" t="s">
        <v>5232</v>
      </c>
      <c r="C242">
        <v>50</v>
      </c>
      <c r="D242">
        <v>-1033</v>
      </c>
    </row>
    <row r="243" spans="2:4">
      <c r="B243" t="s">
        <v>5233</v>
      </c>
      <c r="C243">
        <v>113</v>
      </c>
      <c r="D243">
        <v>-4906</v>
      </c>
    </row>
    <row r="244" spans="2:4">
      <c r="B244" t="s">
        <v>5234</v>
      </c>
      <c r="C244">
        <v>20</v>
      </c>
      <c r="D244">
        <v>-302</v>
      </c>
    </row>
    <row r="245" spans="2:4">
      <c r="B245" t="s">
        <v>5235</v>
      </c>
      <c r="C245">
        <v>14</v>
      </c>
      <c r="D245">
        <v>578</v>
      </c>
    </row>
    <row r="246" spans="2:4">
      <c r="B246" t="s">
        <v>5236</v>
      </c>
      <c r="C246">
        <v>18</v>
      </c>
      <c r="D246">
        <v>1868</v>
      </c>
    </row>
    <row r="247" spans="2:4">
      <c r="B247" t="s">
        <v>5237</v>
      </c>
      <c r="C247">
        <v>17</v>
      </c>
      <c r="D247">
        <v>-311</v>
      </c>
    </row>
    <row r="248" spans="2:4">
      <c r="B248" t="s">
        <v>5238</v>
      </c>
      <c r="C248">
        <v>20</v>
      </c>
      <c r="D248">
        <v>-572</v>
      </c>
    </row>
    <row r="249" spans="2:4">
      <c r="B249" t="s">
        <v>5239</v>
      </c>
      <c r="C249">
        <v>3</v>
      </c>
      <c r="D249">
        <v>-300</v>
      </c>
    </row>
    <row r="250" spans="2:4">
      <c r="B250" t="s">
        <v>5240</v>
      </c>
      <c r="C250">
        <v>25</v>
      </c>
      <c r="D250">
        <v>-1220</v>
      </c>
    </row>
    <row r="251" spans="2:4">
      <c r="B251" t="s">
        <v>5241</v>
      </c>
      <c r="C251">
        <v>33</v>
      </c>
      <c r="D251">
        <v>635</v>
      </c>
    </row>
    <row r="252" spans="2:4">
      <c r="B252" t="s">
        <v>5242</v>
      </c>
      <c r="C252">
        <v>17</v>
      </c>
      <c r="D252">
        <v>1178</v>
      </c>
    </row>
    <row r="253" spans="2:4">
      <c r="B253" t="s">
        <v>5243</v>
      </c>
      <c r="C253">
        <v>30</v>
      </c>
      <c r="D253">
        <v>-2331</v>
      </c>
    </row>
    <row r="254" spans="2:4">
      <c r="B254" t="s">
        <v>5244</v>
      </c>
      <c r="C254">
        <v>53</v>
      </c>
      <c r="D254">
        <v>-1275</v>
      </c>
    </row>
    <row r="255" spans="2:4">
      <c r="B255" t="s">
        <v>5245</v>
      </c>
      <c r="C255">
        <v>26</v>
      </c>
      <c r="D255">
        <v>-412</v>
      </c>
    </row>
    <row r="256" spans="2:4">
      <c r="B256" t="s">
        <v>5246</v>
      </c>
      <c r="C256">
        <v>93</v>
      </c>
      <c r="D256">
        <v>-5921</v>
      </c>
    </row>
    <row r="257" spans="2:4">
      <c r="B257" t="s">
        <v>5247</v>
      </c>
      <c r="C257">
        <v>29</v>
      </c>
      <c r="D257">
        <v>-1641</v>
      </c>
    </row>
    <row r="258" spans="2:4">
      <c r="B258" t="s">
        <v>5248</v>
      </c>
      <c r="C258">
        <v>112</v>
      </c>
      <c r="D258">
        <v>-6043</v>
      </c>
    </row>
    <row r="259" spans="2:4">
      <c r="B259" t="s">
        <v>5249</v>
      </c>
      <c r="C259">
        <v>28</v>
      </c>
      <c r="D259">
        <v>-791</v>
      </c>
    </row>
    <row r="260" spans="2:4">
      <c r="B260" t="s">
        <v>5250</v>
      </c>
      <c r="C260">
        <v>24</v>
      </c>
      <c r="D260">
        <v>-310</v>
      </c>
    </row>
    <row r="261" spans="2:4">
      <c r="B261" t="s">
        <v>5251</v>
      </c>
      <c r="C261">
        <v>73</v>
      </c>
      <c r="D261">
        <v>-606</v>
      </c>
    </row>
    <row r="262" spans="2:4">
      <c r="B262" t="s">
        <v>5252</v>
      </c>
      <c r="C262">
        <v>102</v>
      </c>
      <c r="D262">
        <v>-8400</v>
      </c>
    </row>
    <row r="263" spans="2:4">
      <c r="B263" t="s">
        <v>5253</v>
      </c>
      <c r="C263">
        <v>121</v>
      </c>
      <c r="D263">
        <v>-5664</v>
      </c>
    </row>
    <row r="264" spans="2:4">
      <c r="B264" t="s">
        <v>5254</v>
      </c>
      <c r="C264">
        <v>28</v>
      </c>
      <c r="D264">
        <v>-1063</v>
      </c>
    </row>
    <row r="265" spans="2:4">
      <c r="B265" t="s">
        <v>5255</v>
      </c>
      <c r="C265">
        <v>95</v>
      </c>
      <c r="D265">
        <v>-4511</v>
      </c>
    </row>
    <row r="266" spans="2:4">
      <c r="B266" t="s">
        <v>5256</v>
      </c>
      <c r="C266">
        <v>31</v>
      </c>
      <c r="D266">
        <v>1076</v>
      </c>
    </row>
    <row r="267" spans="2:4">
      <c r="B267" t="s">
        <v>5257</v>
      </c>
      <c r="C267">
        <v>42</v>
      </c>
      <c r="D267">
        <v>-2013</v>
      </c>
    </row>
    <row r="268" spans="2:4">
      <c r="B268" t="s">
        <v>5258</v>
      </c>
      <c r="C268">
        <v>31</v>
      </c>
      <c r="D268">
        <v>-2030</v>
      </c>
    </row>
    <row r="269" spans="2:4">
      <c r="B269" t="s">
        <v>5259</v>
      </c>
      <c r="C269">
        <v>220</v>
      </c>
      <c r="D269">
        <v>-19951</v>
      </c>
    </row>
    <row r="270" spans="2:4">
      <c r="B270" t="s">
        <v>5260</v>
      </c>
      <c r="C270">
        <v>2</v>
      </c>
      <c r="D270">
        <v>-200</v>
      </c>
    </row>
    <row r="271" spans="2:4">
      <c r="B271" t="s">
        <v>5261</v>
      </c>
      <c r="C271">
        <v>18</v>
      </c>
      <c r="D271">
        <v>180</v>
      </c>
    </row>
    <row r="272" spans="2:4">
      <c r="B272" t="s">
        <v>5262</v>
      </c>
      <c r="C272">
        <v>8</v>
      </c>
      <c r="D272">
        <v>2179</v>
      </c>
    </row>
    <row r="273" spans="2:4">
      <c r="B273" t="s">
        <v>5263</v>
      </c>
      <c r="C273">
        <v>15</v>
      </c>
      <c r="D273">
        <v>908</v>
      </c>
    </row>
    <row r="274" spans="2:4">
      <c r="B274" t="s">
        <v>5264</v>
      </c>
      <c r="C274">
        <v>15</v>
      </c>
      <c r="D274">
        <v>909</v>
      </c>
    </row>
    <row r="275" spans="2:4">
      <c r="B275" t="s">
        <v>5265</v>
      </c>
      <c r="C275">
        <v>21</v>
      </c>
      <c r="D275">
        <v>229</v>
      </c>
    </row>
    <row r="276" spans="2:4">
      <c r="B276" t="s">
        <v>5266</v>
      </c>
      <c r="C276">
        <v>67</v>
      </c>
      <c r="D276">
        <v>-1846</v>
      </c>
    </row>
    <row r="277" spans="2:4">
      <c r="B277" t="s">
        <v>5267</v>
      </c>
      <c r="C277">
        <v>105</v>
      </c>
      <c r="D277">
        <v>-7901</v>
      </c>
    </row>
    <row r="278" spans="2:4">
      <c r="B278" t="s">
        <v>5268</v>
      </c>
      <c r="C278">
        <v>15</v>
      </c>
      <c r="D278">
        <v>-1500</v>
      </c>
    </row>
    <row r="279" spans="2:4">
      <c r="B279" t="s">
        <v>5269</v>
      </c>
      <c r="C279">
        <v>20</v>
      </c>
      <c r="D279">
        <v>-2000</v>
      </c>
    </row>
    <row r="280" spans="2:4">
      <c r="B280" t="s">
        <v>5270</v>
      </c>
      <c r="C280">
        <v>145</v>
      </c>
      <c r="D280">
        <v>-12461</v>
      </c>
    </row>
    <row r="281" spans="2:4">
      <c r="B281" t="s">
        <v>5271</v>
      </c>
      <c r="C281">
        <v>84</v>
      </c>
      <c r="D281">
        <v>-8400</v>
      </c>
    </row>
    <row r="282" spans="2:4">
      <c r="B282" t="s">
        <v>5272</v>
      </c>
      <c r="C282">
        <v>7</v>
      </c>
      <c r="D282">
        <v>369</v>
      </c>
    </row>
    <row r="283" spans="2:4">
      <c r="B283" t="s">
        <v>5273</v>
      </c>
      <c r="C283">
        <v>24</v>
      </c>
      <c r="D283">
        <v>-1471</v>
      </c>
    </row>
    <row r="284" spans="2:4">
      <c r="B284" t="s">
        <v>5274</v>
      </c>
      <c r="C284">
        <v>21</v>
      </c>
      <c r="D284">
        <v>-160</v>
      </c>
    </row>
    <row r="285" spans="2:4">
      <c r="B285" t="s">
        <v>5275</v>
      </c>
      <c r="C285">
        <v>20</v>
      </c>
      <c r="D285">
        <v>2688</v>
      </c>
    </row>
    <row r="286" spans="2:4">
      <c r="B286" t="s">
        <v>5276</v>
      </c>
      <c r="C286">
        <v>28</v>
      </c>
      <c r="D286">
        <v>-401</v>
      </c>
    </row>
    <row r="287" spans="2:4">
      <c r="B287" t="s">
        <v>5277</v>
      </c>
      <c r="C287">
        <v>12</v>
      </c>
      <c r="D287">
        <v>-400</v>
      </c>
    </row>
    <row r="288" spans="2:4">
      <c r="B288" t="s">
        <v>5278</v>
      </c>
      <c r="C288">
        <v>20</v>
      </c>
      <c r="D288">
        <v>-162</v>
      </c>
    </row>
    <row r="289" spans="2:4">
      <c r="B289" t="s">
        <v>5279</v>
      </c>
      <c r="C289">
        <v>88</v>
      </c>
      <c r="D289">
        <v>-7203</v>
      </c>
    </row>
    <row r="290" spans="2:4">
      <c r="B290" t="s">
        <v>5280</v>
      </c>
      <c r="C290">
        <v>27</v>
      </c>
      <c r="D290">
        <v>1090</v>
      </c>
    </row>
    <row r="291" spans="2:4">
      <c r="B291" t="s">
        <v>5281</v>
      </c>
      <c r="C291">
        <v>18</v>
      </c>
      <c r="D291">
        <v>-1421</v>
      </c>
    </row>
    <row r="292" spans="2:4">
      <c r="B292" t="s">
        <v>5282</v>
      </c>
      <c r="C292">
        <v>1</v>
      </c>
      <c r="D292">
        <v>-100</v>
      </c>
    </row>
    <row r="293" spans="2:4">
      <c r="B293" t="s">
        <v>5283</v>
      </c>
      <c r="C293">
        <v>1</v>
      </c>
      <c r="D293">
        <v>1360</v>
      </c>
    </row>
    <row r="294" spans="2:4">
      <c r="B294" t="s">
        <v>5284</v>
      </c>
      <c r="C294">
        <v>2</v>
      </c>
      <c r="D294">
        <v>-200</v>
      </c>
    </row>
    <row r="295" spans="2:4">
      <c r="B295" t="s">
        <v>5285</v>
      </c>
      <c r="C295">
        <v>1</v>
      </c>
      <c r="D295">
        <v>-100</v>
      </c>
    </row>
    <row r="296" spans="2:4">
      <c r="B296" t="s">
        <v>5286</v>
      </c>
      <c r="C296">
        <v>2</v>
      </c>
      <c r="D296">
        <v>-200</v>
      </c>
    </row>
    <row r="297" spans="2:4">
      <c r="B297" t="s">
        <v>5287</v>
      </c>
      <c r="C297">
        <v>2</v>
      </c>
      <c r="D297">
        <v>-200</v>
      </c>
    </row>
    <row r="298" spans="2:4">
      <c r="B298" t="s">
        <v>5288</v>
      </c>
      <c r="C298">
        <v>3</v>
      </c>
      <c r="D298">
        <v>-300</v>
      </c>
    </row>
    <row r="299" spans="2:4">
      <c r="B299" t="s">
        <v>5289</v>
      </c>
      <c r="C299">
        <v>1</v>
      </c>
      <c r="D299">
        <v>-100</v>
      </c>
    </row>
    <row r="300" spans="2:4">
      <c r="B300" t="s">
        <v>5290</v>
      </c>
      <c r="C300">
        <v>2</v>
      </c>
      <c r="D300">
        <v>250</v>
      </c>
    </row>
    <row r="301" spans="2:4">
      <c r="B301" t="s">
        <v>5291</v>
      </c>
      <c r="C301">
        <v>2</v>
      </c>
      <c r="D301">
        <v>380</v>
      </c>
    </row>
    <row r="302" spans="2:4">
      <c r="B302" t="s">
        <v>5292</v>
      </c>
      <c r="C302">
        <v>1</v>
      </c>
      <c r="D302">
        <v>-100</v>
      </c>
    </row>
    <row r="303" spans="2:4">
      <c r="B303" t="s">
        <v>5293</v>
      </c>
      <c r="C303">
        <v>22</v>
      </c>
      <c r="D303">
        <v>-1280</v>
      </c>
    </row>
    <row r="304" spans="2:4">
      <c r="B304" t="s">
        <v>5294</v>
      </c>
      <c r="C304">
        <v>15</v>
      </c>
      <c r="D304">
        <v>-640</v>
      </c>
    </row>
    <row r="305" spans="2:12">
      <c r="B305" t="s">
        <v>5295</v>
      </c>
      <c r="C305">
        <v>21</v>
      </c>
      <c r="D305">
        <v>-730</v>
      </c>
    </row>
    <row r="306" spans="2:12">
      <c r="B306" t="s">
        <v>5296</v>
      </c>
      <c r="C306">
        <v>11</v>
      </c>
      <c r="D306">
        <v>-450</v>
      </c>
    </row>
    <row r="307" spans="2:12">
      <c r="B307" t="s">
        <v>5297</v>
      </c>
      <c r="C307">
        <v>20</v>
      </c>
      <c r="D307">
        <v>2628</v>
      </c>
    </row>
    <row r="308" spans="2:12">
      <c r="B308" t="s">
        <v>5298</v>
      </c>
      <c r="C308">
        <v>13</v>
      </c>
      <c r="D308">
        <v>-1300</v>
      </c>
    </row>
    <row r="309" spans="2:12">
      <c r="B309" t="s">
        <v>5299</v>
      </c>
      <c r="C309">
        <v>21</v>
      </c>
      <c r="D309">
        <v>-192</v>
      </c>
    </row>
    <row r="310" spans="2:12">
      <c r="B310" t="s">
        <v>5300</v>
      </c>
      <c r="C310">
        <v>10</v>
      </c>
      <c r="D310">
        <v>-1000</v>
      </c>
    </row>
    <row r="311" spans="2:12">
      <c r="B311" t="s">
        <v>5301</v>
      </c>
      <c r="C311">
        <v>21</v>
      </c>
      <c r="D311">
        <v>-671</v>
      </c>
    </row>
    <row r="312" spans="2:12">
      <c r="B312" t="s">
        <v>5302</v>
      </c>
      <c r="C312">
        <v>92</v>
      </c>
      <c r="D312">
        <v>-7663</v>
      </c>
    </row>
    <row r="313" spans="2:12">
      <c r="B313" t="s">
        <v>5303</v>
      </c>
      <c r="C313">
        <v>20</v>
      </c>
      <c r="D313">
        <v>-790</v>
      </c>
    </row>
    <row r="314" spans="2:12">
      <c r="B314" t="s">
        <v>5304</v>
      </c>
      <c r="C314">
        <v>17</v>
      </c>
      <c r="D314">
        <v>428</v>
      </c>
    </row>
    <row r="315" spans="2:12">
      <c r="B315" t="s">
        <v>5305</v>
      </c>
      <c r="C315">
        <v>30</v>
      </c>
      <c r="D315">
        <v>1478</v>
      </c>
    </row>
    <row r="316" spans="2:12">
      <c r="B316" t="s">
        <v>5306</v>
      </c>
      <c r="C316">
        <v>83</v>
      </c>
      <c r="D316">
        <v>59440</v>
      </c>
      <c r="G316">
        <v>106060</v>
      </c>
      <c r="H316">
        <v>106309</v>
      </c>
    </row>
    <row r="317" spans="2:12">
      <c r="B317" t="s">
        <v>5307</v>
      </c>
      <c r="C317">
        <v>26</v>
      </c>
      <c r="D317">
        <v>-1670</v>
      </c>
      <c r="G317">
        <f t="shared" ref="G317:G328" si="6">G316+250</f>
        <v>106310</v>
      </c>
      <c r="H317">
        <f t="shared" ref="H317:H328" si="7">H316+250</f>
        <v>106559</v>
      </c>
      <c r="J317" t="s">
        <v>5765</v>
      </c>
    </row>
    <row r="318" spans="2:12">
      <c r="B318" t="s">
        <v>5308</v>
      </c>
      <c r="C318">
        <v>31</v>
      </c>
      <c r="D318">
        <v>-1572</v>
      </c>
      <c r="G318" s="164">
        <f t="shared" si="6"/>
        <v>106560</v>
      </c>
      <c r="H318" s="164">
        <f t="shared" si="7"/>
        <v>106809</v>
      </c>
      <c r="K318" t="s">
        <v>5763</v>
      </c>
      <c r="L318" t="s">
        <v>5764</v>
      </c>
    </row>
    <row r="319" spans="2:12">
      <c r="B319" t="s">
        <v>5309</v>
      </c>
      <c r="C319">
        <v>6</v>
      </c>
      <c r="D319">
        <v>-600</v>
      </c>
      <c r="G319" s="164">
        <f t="shared" si="6"/>
        <v>106810</v>
      </c>
      <c r="H319" s="164">
        <f t="shared" si="7"/>
        <v>107059</v>
      </c>
      <c r="J319">
        <v>1</v>
      </c>
      <c r="K319">
        <v>-2.2092347943968398</v>
      </c>
      <c r="L319">
        <v>0.92114621160357202</v>
      </c>
    </row>
    <row r="320" spans="2:12">
      <c r="B320" t="s">
        <v>5310</v>
      </c>
      <c r="C320">
        <v>10</v>
      </c>
      <c r="D320">
        <v>-1000</v>
      </c>
      <c r="G320" s="164">
        <f t="shared" si="6"/>
        <v>107060</v>
      </c>
      <c r="H320" s="164">
        <f t="shared" si="7"/>
        <v>107309</v>
      </c>
      <c r="J320">
        <v>2</v>
      </c>
      <c r="K320">
        <v>-1.44688919367158</v>
      </c>
      <c r="L320">
        <v>1.19904578526705</v>
      </c>
    </row>
    <row r="321" spans="2:12">
      <c r="B321" t="s">
        <v>5311</v>
      </c>
      <c r="C321">
        <v>17</v>
      </c>
      <c r="D321">
        <v>-491</v>
      </c>
      <c r="G321" s="164">
        <f t="shared" si="6"/>
        <v>107310</v>
      </c>
      <c r="H321" s="164">
        <f t="shared" si="7"/>
        <v>107559</v>
      </c>
      <c r="J321">
        <v>3</v>
      </c>
      <c r="K321">
        <v>-1.2044352798522999</v>
      </c>
      <c r="L321">
        <v>1.3954622338056399</v>
      </c>
    </row>
    <row r="322" spans="2:12">
      <c r="B322" t="s">
        <v>5312</v>
      </c>
      <c r="C322">
        <v>34</v>
      </c>
      <c r="D322">
        <v>-2750</v>
      </c>
      <c r="G322" s="164">
        <f t="shared" si="6"/>
        <v>107560</v>
      </c>
      <c r="H322" s="164">
        <f t="shared" si="7"/>
        <v>107809</v>
      </c>
      <c r="J322">
        <v>4</v>
      </c>
      <c r="K322">
        <v>-0.85207581131824595</v>
      </c>
      <c r="L322">
        <v>1.82524160948238</v>
      </c>
    </row>
    <row r="323" spans="2:12">
      <c r="B323" t="s">
        <v>5313</v>
      </c>
      <c r="C323">
        <v>24</v>
      </c>
      <c r="D323">
        <v>1359</v>
      </c>
      <c r="G323" s="164">
        <f t="shared" si="6"/>
        <v>107810</v>
      </c>
      <c r="H323" s="164">
        <f t="shared" si="7"/>
        <v>108059</v>
      </c>
      <c r="J323">
        <v>5</v>
      </c>
      <c r="K323">
        <v>-0.59281861537276803</v>
      </c>
      <c r="L323">
        <v>2.0983684378516401</v>
      </c>
    </row>
    <row r="324" spans="2:12">
      <c r="B324" t="s">
        <v>5314</v>
      </c>
      <c r="C324">
        <v>19</v>
      </c>
      <c r="D324">
        <v>-1420</v>
      </c>
      <c r="G324" s="164">
        <f t="shared" si="6"/>
        <v>108060</v>
      </c>
      <c r="H324" s="164">
        <f t="shared" si="7"/>
        <v>108309</v>
      </c>
      <c r="J324">
        <v>6</v>
      </c>
      <c r="K324">
        <v>-0.260527698022399</v>
      </c>
      <c r="L324">
        <v>2.3925686070511798</v>
      </c>
    </row>
    <row r="325" spans="2:12">
      <c r="B325" t="s">
        <v>5315</v>
      </c>
      <c r="C325">
        <v>33</v>
      </c>
      <c r="D325">
        <v>-1563</v>
      </c>
      <c r="G325" s="164">
        <f t="shared" si="6"/>
        <v>108310</v>
      </c>
      <c r="H325" s="164">
        <f t="shared" si="7"/>
        <v>108559</v>
      </c>
    </row>
    <row r="326" spans="2:12">
      <c r="B326" t="s">
        <v>5316</v>
      </c>
      <c r="C326">
        <v>22</v>
      </c>
      <c r="D326">
        <v>-1261</v>
      </c>
      <c r="G326" s="164">
        <f t="shared" si="6"/>
        <v>108560</v>
      </c>
      <c r="H326" s="164">
        <f t="shared" si="7"/>
        <v>108809</v>
      </c>
    </row>
    <row r="327" spans="2:12">
      <c r="B327" t="s">
        <v>5317</v>
      </c>
      <c r="C327">
        <v>16</v>
      </c>
      <c r="D327">
        <v>40</v>
      </c>
      <c r="G327" s="164">
        <f t="shared" si="6"/>
        <v>108810</v>
      </c>
      <c r="H327" s="164">
        <f t="shared" si="7"/>
        <v>109059</v>
      </c>
    </row>
    <row r="328" spans="2:12">
      <c r="B328" t="s">
        <v>5318</v>
      </c>
      <c r="C328">
        <v>9</v>
      </c>
      <c r="D328">
        <v>-150</v>
      </c>
      <c r="G328" s="164">
        <f t="shared" si="6"/>
        <v>109060</v>
      </c>
      <c r="H328" s="164">
        <f t="shared" si="7"/>
        <v>109309</v>
      </c>
    </row>
    <row r="329" spans="2:12">
      <c r="B329" t="s">
        <v>5319</v>
      </c>
      <c r="C329">
        <v>17</v>
      </c>
      <c r="D329">
        <v>-441</v>
      </c>
      <c r="G329" s="164">
        <f>G328+250</f>
        <v>109310</v>
      </c>
      <c r="H329" s="164">
        <v>109408</v>
      </c>
    </row>
    <row r="330" spans="2:12">
      <c r="B330" t="s">
        <v>5320</v>
      </c>
      <c r="C330">
        <v>11</v>
      </c>
      <c r="D330">
        <v>-450</v>
      </c>
      <c r="G330" s="164"/>
    </row>
    <row r="331" spans="2:12">
      <c r="B331" t="s">
        <v>5321</v>
      </c>
      <c r="C331">
        <v>17</v>
      </c>
      <c r="D331">
        <v>447</v>
      </c>
      <c r="G331" s="164"/>
    </row>
    <row r="332" spans="2:12">
      <c r="B332" t="s">
        <v>5322</v>
      </c>
      <c r="C332">
        <v>4</v>
      </c>
      <c r="D332">
        <v>-400</v>
      </c>
      <c r="G332" s="164"/>
    </row>
    <row r="333" spans="2:12">
      <c r="B333" t="s">
        <v>5323</v>
      </c>
      <c r="C333">
        <v>10</v>
      </c>
      <c r="D333">
        <v>-1000</v>
      </c>
      <c r="G333" s="164">
        <f>324036/1296174</f>
        <v>0.24999421373982197</v>
      </c>
    </row>
    <row r="334" spans="2:12">
      <c r="B334" t="s">
        <v>5324</v>
      </c>
      <c r="C334">
        <v>9</v>
      </c>
      <c r="D334">
        <v>-900</v>
      </c>
      <c r="G334" s="164"/>
    </row>
    <row r="335" spans="2:12">
      <c r="B335" t="s">
        <v>5325</v>
      </c>
      <c r="C335">
        <v>18</v>
      </c>
      <c r="D335">
        <v>2438</v>
      </c>
      <c r="G335" s="164"/>
    </row>
    <row r="336" spans="2:12">
      <c r="B336" t="s">
        <v>5326</v>
      </c>
      <c r="C336">
        <v>11</v>
      </c>
      <c r="D336">
        <v>678</v>
      </c>
      <c r="G336" s="164"/>
    </row>
    <row r="337" spans="2:8">
      <c r="B337" t="s">
        <v>5327</v>
      </c>
      <c r="C337">
        <v>22</v>
      </c>
      <c r="D337">
        <v>259</v>
      </c>
      <c r="G337" s="164"/>
    </row>
    <row r="338" spans="2:8">
      <c r="B338" t="s">
        <v>5328</v>
      </c>
      <c r="C338">
        <v>10</v>
      </c>
      <c r="D338">
        <v>189</v>
      </c>
      <c r="G338" s="164"/>
    </row>
    <row r="339" spans="2:8">
      <c r="B339" t="s">
        <v>5329</v>
      </c>
      <c r="C339">
        <v>11</v>
      </c>
      <c r="D339">
        <v>-420</v>
      </c>
      <c r="G339" s="164"/>
    </row>
    <row r="340" spans="2:8">
      <c r="B340" t="s">
        <v>5330</v>
      </c>
      <c r="C340">
        <v>18</v>
      </c>
      <c r="D340">
        <v>1090</v>
      </c>
      <c r="G340" s="164"/>
    </row>
    <row r="341" spans="2:8">
      <c r="B341" t="s">
        <v>5331</v>
      </c>
      <c r="C341">
        <v>21</v>
      </c>
      <c r="D341">
        <v>-711</v>
      </c>
      <c r="G341" s="164"/>
    </row>
    <row r="342" spans="2:8">
      <c r="B342" t="s">
        <v>5332</v>
      </c>
      <c r="C342">
        <v>11</v>
      </c>
      <c r="D342">
        <v>-1100</v>
      </c>
      <c r="G342" s="164"/>
    </row>
    <row r="343" spans="2:8">
      <c r="B343" t="s">
        <v>5333</v>
      </c>
      <c r="C343">
        <v>15</v>
      </c>
      <c r="D343">
        <v>-1041</v>
      </c>
      <c r="G343" s="164"/>
    </row>
    <row r="344" spans="2:8">
      <c r="B344" t="s">
        <v>5334</v>
      </c>
      <c r="C344">
        <v>30</v>
      </c>
      <c r="D344">
        <v>-2091</v>
      </c>
      <c r="G344" s="164"/>
    </row>
    <row r="345" spans="2:8">
      <c r="B345" t="s">
        <v>5335</v>
      </c>
      <c r="C345">
        <v>85</v>
      </c>
      <c r="D345">
        <v>-8050</v>
      </c>
      <c r="G345" s="164"/>
    </row>
    <row r="346" spans="2:8">
      <c r="B346" t="s">
        <v>5336</v>
      </c>
      <c r="C346">
        <v>81</v>
      </c>
      <c r="D346">
        <v>-6831</v>
      </c>
      <c r="G346" s="164"/>
    </row>
    <row r="347" spans="2:8">
      <c r="B347" t="s">
        <v>5337</v>
      </c>
      <c r="C347">
        <v>7</v>
      </c>
      <c r="D347">
        <v>-700</v>
      </c>
      <c r="G347" s="164"/>
    </row>
    <row r="348" spans="2:8">
      <c r="B348" t="s">
        <v>5338</v>
      </c>
      <c r="C348">
        <v>19</v>
      </c>
      <c r="D348">
        <v>1027</v>
      </c>
      <c r="G348" s="164"/>
    </row>
    <row r="349" spans="2:8">
      <c r="B349" t="s">
        <v>5339</v>
      </c>
      <c r="C349">
        <v>24</v>
      </c>
      <c r="D349">
        <v>219</v>
      </c>
      <c r="G349" s="164"/>
      <c r="H349" s="164">
        <v>106059</v>
      </c>
    </row>
    <row r="350" spans="2:8">
      <c r="B350" t="s">
        <v>5340</v>
      </c>
      <c r="C350">
        <v>20</v>
      </c>
      <c r="D350">
        <v>-632</v>
      </c>
      <c r="G350" s="164"/>
    </row>
    <row r="351" spans="2:8">
      <c r="B351" t="s">
        <v>5341</v>
      </c>
      <c r="C351">
        <v>21</v>
      </c>
      <c r="D351">
        <v>100</v>
      </c>
      <c r="G351" s="164"/>
    </row>
    <row r="352" spans="2:8">
      <c r="B352" t="s">
        <v>5342</v>
      </c>
      <c r="C352">
        <v>15</v>
      </c>
      <c r="D352">
        <v>1638</v>
      </c>
      <c r="G352" s="164"/>
    </row>
    <row r="353" spans="2:8">
      <c r="B353" t="s">
        <v>5343</v>
      </c>
      <c r="C353">
        <v>8</v>
      </c>
      <c r="D353">
        <v>-800</v>
      </c>
      <c r="G353" s="164"/>
    </row>
    <row r="354" spans="2:8">
      <c r="B354" t="s">
        <v>5344</v>
      </c>
      <c r="C354">
        <v>15</v>
      </c>
      <c r="D354">
        <v>299</v>
      </c>
      <c r="G354" s="164"/>
    </row>
    <row r="355" spans="2:8">
      <c r="B355" t="s">
        <v>5345</v>
      </c>
      <c r="C355">
        <v>16</v>
      </c>
      <c r="D355">
        <v>-222</v>
      </c>
      <c r="G355" s="164"/>
    </row>
    <row r="356" spans="2:8">
      <c r="B356" t="s">
        <v>5346</v>
      </c>
      <c r="C356">
        <v>17</v>
      </c>
      <c r="D356">
        <v>4287</v>
      </c>
      <c r="G356" s="164"/>
    </row>
    <row r="357" spans="2:8">
      <c r="B357" t="s">
        <v>5347</v>
      </c>
      <c r="C357">
        <v>9</v>
      </c>
      <c r="D357">
        <v>69</v>
      </c>
      <c r="G357" s="164"/>
    </row>
    <row r="358" spans="2:8">
      <c r="B358" t="s">
        <v>5348</v>
      </c>
      <c r="C358">
        <v>14</v>
      </c>
      <c r="D358">
        <v>-800</v>
      </c>
      <c r="G358" s="164"/>
    </row>
    <row r="359" spans="2:8">
      <c r="B359" t="s">
        <v>5349</v>
      </c>
      <c r="C359">
        <v>27</v>
      </c>
      <c r="D359">
        <v>489</v>
      </c>
      <c r="G359" s="164"/>
    </row>
    <row r="360" spans="2:8">
      <c r="B360" t="s">
        <v>5350</v>
      </c>
      <c r="C360">
        <v>149</v>
      </c>
      <c r="D360">
        <v>-14270</v>
      </c>
      <c r="G360" s="164"/>
    </row>
    <row r="361" spans="2:8">
      <c r="B361" t="s">
        <v>5351</v>
      </c>
      <c r="C361">
        <v>16</v>
      </c>
      <c r="D361">
        <v>-131</v>
      </c>
      <c r="G361" s="164"/>
    </row>
    <row r="362" spans="2:8">
      <c r="B362" t="s">
        <v>5352</v>
      </c>
      <c r="C362">
        <v>16</v>
      </c>
      <c r="D362">
        <v>-1600</v>
      </c>
      <c r="G362" s="164"/>
    </row>
    <row r="363" spans="2:8">
      <c r="B363" t="s">
        <v>5353</v>
      </c>
      <c r="C363">
        <v>12</v>
      </c>
      <c r="D363">
        <v>-1200</v>
      </c>
      <c r="G363" s="164"/>
    </row>
    <row r="364" spans="2:8">
      <c r="B364" t="s">
        <v>5354</v>
      </c>
      <c r="C364">
        <v>12</v>
      </c>
      <c r="D364">
        <v>-1200</v>
      </c>
      <c r="G364" s="164"/>
    </row>
    <row r="365" spans="2:8">
      <c r="B365" t="s">
        <v>5355</v>
      </c>
      <c r="C365">
        <v>71</v>
      </c>
      <c r="D365">
        <v>-7100</v>
      </c>
    </row>
    <row r="366" spans="2:8">
      <c r="B366" t="s">
        <v>5356</v>
      </c>
      <c r="C366">
        <v>14</v>
      </c>
      <c r="D366">
        <v>-1400</v>
      </c>
    </row>
    <row r="367" spans="2:8">
      <c r="B367" t="s">
        <v>5357</v>
      </c>
      <c r="C367">
        <v>35</v>
      </c>
      <c r="D367">
        <v>-61</v>
      </c>
    </row>
    <row r="368" spans="2:8">
      <c r="B368" t="s">
        <v>5358</v>
      </c>
      <c r="C368">
        <v>86</v>
      </c>
      <c r="D368">
        <v>45457</v>
      </c>
      <c r="F368" t="s">
        <v>3760</v>
      </c>
      <c r="G368">
        <v>18049</v>
      </c>
      <c r="H368">
        <v>18049</v>
      </c>
    </row>
    <row r="369" spans="2:8">
      <c r="B369" t="s">
        <v>5359</v>
      </c>
      <c r="C369">
        <v>86</v>
      </c>
      <c r="D369">
        <v>-6432</v>
      </c>
      <c r="F369" t="s">
        <v>3790</v>
      </c>
      <c r="G369">
        <v>17975</v>
      </c>
      <c r="H369">
        <v>17975</v>
      </c>
    </row>
    <row r="370" spans="2:8">
      <c r="B370" t="s">
        <v>5360</v>
      </c>
      <c r="C370">
        <v>75</v>
      </c>
      <c r="D370">
        <v>-7500</v>
      </c>
      <c r="F370" t="s">
        <v>5508</v>
      </c>
      <c r="G370">
        <v>35798</v>
      </c>
      <c r="H370">
        <v>35798</v>
      </c>
    </row>
    <row r="371" spans="2:8">
      <c r="B371" t="s">
        <v>5361</v>
      </c>
      <c r="C371">
        <v>26</v>
      </c>
      <c r="D371">
        <v>-122</v>
      </c>
      <c r="F371" t="s">
        <v>5509</v>
      </c>
      <c r="G371">
        <v>34099</v>
      </c>
      <c r="H371">
        <v>36026</v>
      </c>
    </row>
    <row r="372" spans="2:8">
      <c r="B372" t="s">
        <v>5362</v>
      </c>
      <c r="C372">
        <v>29</v>
      </c>
      <c r="D372">
        <v>-1172</v>
      </c>
      <c r="F372" t="s">
        <v>5510</v>
      </c>
      <c r="G372">
        <v>65392</v>
      </c>
      <c r="H372">
        <v>65392</v>
      </c>
    </row>
    <row r="373" spans="2:8">
      <c r="B373" t="s">
        <v>5363</v>
      </c>
      <c r="C373">
        <v>32</v>
      </c>
      <c r="D373">
        <v>480</v>
      </c>
      <c r="F373" t="s">
        <v>3762</v>
      </c>
      <c r="G373">
        <v>17975</v>
      </c>
      <c r="H373">
        <v>17975</v>
      </c>
    </row>
    <row r="374" spans="2:8">
      <c r="B374" t="s">
        <v>5364</v>
      </c>
      <c r="C374">
        <v>20</v>
      </c>
      <c r="D374">
        <v>-710</v>
      </c>
      <c r="F374" t="s">
        <v>3791</v>
      </c>
      <c r="G374">
        <v>17751</v>
      </c>
      <c r="H374">
        <v>17751</v>
      </c>
    </row>
    <row r="375" spans="2:8">
      <c r="B375" t="s">
        <v>5365</v>
      </c>
      <c r="C375">
        <v>2</v>
      </c>
      <c r="D375">
        <v>-200</v>
      </c>
      <c r="F375" t="s">
        <v>5511</v>
      </c>
      <c r="G375">
        <v>72244</v>
      </c>
      <c r="H375">
        <v>72244</v>
      </c>
    </row>
    <row r="376" spans="2:8">
      <c r="B376" t="s">
        <v>5366</v>
      </c>
      <c r="C376">
        <v>1</v>
      </c>
      <c r="D376">
        <v>810</v>
      </c>
      <c r="F376" t="s">
        <v>5512</v>
      </c>
      <c r="G376">
        <v>35798</v>
      </c>
      <c r="H376">
        <v>35798</v>
      </c>
    </row>
    <row r="377" spans="2:8">
      <c r="B377" t="s">
        <v>5367</v>
      </c>
      <c r="C377">
        <v>2</v>
      </c>
      <c r="D377">
        <v>-200</v>
      </c>
      <c r="F377" t="s">
        <v>5513</v>
      </c>
      <c r="G377">
        <v>69708</v>
      </c>
      <c r="H377">
        <v>76432</v>
      </c>
    </row>
    <row r="378" spans="2:8">
      <c r="B378" t="s">
        <v>5368</v>
      </c>
      <c r="C378">
        <v>1</v>
      </c>
      <c r="D378">
        <v>-100</v>
      </c>
      <c r="F378" t="s">
        <v>5514</v>
      </c>
      <c r="G378">
        <v>123121</v>
      </c>
      <c r="H378">
        <v>123121</v>
      </c>
    </row>
    <row r="379" spans="2:8">
      <c r="B379" t="s">
        <v>5369</v>
      </c>
      <c r="C379">
        <v>1</v>
      </c>
      <c r="D379">
        <v>-100</v>
      </c>
      <c r="F379" t="s">
        <v>3792</v>
      </c>
      <c r="G379">
        <v>17123</v>
      </c>
      <c r="H379">
        <v>17123</v>
      </c>
    </row>
    <row r="380" spans="2:8">
      <c r="B380" t="s">
        <v>5370</v>
      </c>
      <c r="C380">
        <v>1</v>
      </c>
      <c r="D380">
        <v>-100</v>
      </c>
      <c r="F380" t="s">
        <v>5515</v>
      </c>
      <c r="G380">
        <v>121101</v>
      </c>
      <c r="H380">
        <v>121101</v>
      </c>
    </row>
    <row r="381" spans="2:8">
      <c r="B381" t="s">
        <v>5371</v>
      </c>
      <c r="C381">
        <v>2</v>
      </c>
      <c r="D381">
        <v>-200</v>
      </c>
    </row>
    <row r="382" spans="2:8">
      <c r="B382" t="s">
        <v>5372</v>
      </c>
      <c r="C382">
        <v>1</v>
      </c>
      <c r="D382">
        <v>-100</v>
      </c>
    </row>
    <row r="383" spans="2:8">
      <c r="B383" t="s">
        <v>5373</v>
      </c>
      <c r="C383">
        <v>3</v>
      </c>
      <c r="D383">
        <v>-300</v>
      </c>
    </row>
    <row r="384" spans="2:8">
      <c r="B384" t="s">
        <v>5374</v>
      </c>
      <c r="C384">
        <v>1</v>
      </c>
      <c r="D384">
        <v>-100</v>
      </c>
    </row>
    <row r="385" spans="2:4">
      <c r="B385" t="s">
        <v>5375</v>
      </c>
      <c r="C385">
        <v>2</v>
      </c>
      <c r="D385">
        <v>-200</v>
      </c>
    </row>
    <row r="386" spans="2:4">
      <c r="B386" t="s">
        <v>5376</v>
      </c>
      <c r="C386">
        <v>1</v>
      </c>
      <c r="D386">
        <v>1080</v>
      </c>
    </row>
    <row r="387" spans="2:4">
      <c r="B387" t="s">
        <v>5377</v>
      </c>
      <c r="C387">
        <v>2</v>
      </c>
      <c r="D387">
        <v>-200</v>
      </c>
    </row>
    <row r="388" spans="2:4">
      <c r="B388" t="s">
        <v>5378</v>
      </c>
      <c r="C388">
        <v>2</v>
      </c>
      <c r="D388">
        <v>-200</v>
      </c>
    </row>
    <row r="389" spans="2:4">
      <c r="B389" t="s">
        <v>5379</v>
      </c>
      <c r="C389">
        <v>1</v>
      </c>
      <c r="D389">
        <v>450</v>
      </c>
    </row>
    <row r="390" spans="2:4">
      <c r="B390" t="s">
        <v>5380</v>
      </c>
      <c r="C390">
        <v>14</v>
      </c>
      <c r="D390">
        <v>289</v>
      </c>
    </row>
    <row r="391" spans="2:4">
      <c r="B391" t="s">
        <v>5381</v>
      </c>
      <c r="C391">
        <v>13</v>
      </c>
      <c r="D391">
        <v>-281</v>
      </c>
    </row>
    <row r="392" spans="2:4">
      <c r="B392" t="s">
        <v>5382</v>
      </c>
      <c r="C392">
        <v>12</v>
      </c>
      <c r="D392">
        <v>-591</v>
      </c>
    </row>
    <row r="393" spans="2:4">
      <c r="B393" t="s">
        <v>5383</v>
      </c>
      <c r="C393">
        <v>11</v>
      </c>
      <c r="D393">
        <v>260</v>
      </c>
    </row>
    <row r="394" spans="2:4">
      <c r="B394" t="s">
        <v>5384</v>
      </c>
      <c r="C394">
        <v>23</v>
      </c>
      <c r="D394">
        <v>18</v>
      </c>
    </row>
    <row r="395" spans="2:4">
      <c r="B395" t="s">
        <v>5385</v>
      </c>
      <c r="C395">
        <v>15</v>
      </c>
      <c r="D395">
        <v>-1500</v>
      </c>
    </row>
    <row r="396" spans="2:4">
      <c r="B396" t="s">
        <v>5386</v>
      </c>
      <c r="C396">
        <v>18</v>
      </c>
      <c r="D396">
        <v>1988</v>
      </c>
    </row>
    <row r="397" spans="2:4">
      <c r="B397" t="s">
        <v>5387</v>
      </c>
      <c r="C397">
        <v>10</v>
      </c>
      <c r="D397">
        <v>819</v>
      </c>
    </row>
    <row r="398" spans="2:4">
      <c r="B398" t="s">
        <v>5388</v>
      </c>
      <c r="C398">
        <v>12</v>
      </c>
      <c r="D398">
        <v>-1200</v>
      </c>
    </row>
    <row r="399" spans="2:4">
      <c r="B399" t="s">
        <v>5389</v>
      </c>
      <c r="C399">
        <v>9</v>
      </c>
      <c r="D399">
        <v>-900</v>
      </c>
    </row>
    <row r="400" spans="2:4">
      <c r="B400" t="s">
        <v>5390</v>
      </c>
      <c r="C400">
        <v>7</v>
      </c>
      <c r="D400">
        <v>-700</v>
      </c>
    </row>
    <row r="401" spans="2:4">
      <c r="B401" t="s">
        <v>5391</v>
      </c>
      <c r="C401">
        <v>20</v>
      </c>
      <c r="D401">
        <v>-441</v>
      </c>
    </row>
    <row r="402" spans="2:4">
      <c r="B402" t="s">
        <v>5392</v>
      </c>
      <c r="C402">
        <v>16</v>
      </c>
      <c r="D402">
        <v>-500</v>
      </c>
    </row>
    <row r="403" spans="2:4">
      <c r="B403" t="s">
        <v>5393</v>
      </c>
      <c r="C403">
        <v>9</v>
      </c>
      <c r="D403">
        <v>-900</v>
      </c>
    </row>
    <row r="404" spans="2:4">
      <c r="B404" t="s">
        <v>5394</v>
      </c>
      <c r="C404">
        <v>16</v>
      </c>
      <c r="D404">
        <v>379</v>
      </c>
    </row>
    <row r="405" spans="2:4">
      <c r="B405" t="s">
        <v>5395</v>
      </c>
      <c r="C405">
        <v>7</v>
      </c>
      <c r="D405">
        <v>-700</v>
      </c>
    </row>
    <row r="406" spans="2:4">
      <c r="B406" t="s">
        <v>5396</v>
      </c>
      <c r="C406">
        <v>23</v>
      </c>
      <c r="D406">
        <v>1309</v>
      </c>
    </row>
    <row r="407" spans="2:4">
      <c r="B407" t="s">
        <v>5397</v>
      </c>
      <c r="C407">
        <v>25</v>
      </c>
      <c r="D407">
        <v>-1051</v>
      </c>
    </row>
    <row r="408" spans="2:4">
      <c r="B408" t="s">
        <v>5398</v>
      </c>
      <c r="C408">
        <v>9</v>
      </c>
      <c r="D408">
        <v>-900</v>
      </c>
    </row>
    <row r="409" spans="2:4">
      <c r="B409" t="s">
        <v>5399</v>
      </c>
      <c r="C409">
        <v>4</v>
      </c>
      <c r="D409">
        <v>-400</v>
      </c>
    </row>
    <row r="410" spans="2:4">
      <c r="B410" t="s">
        <v>5400</v>
      </c>
      <c r="C410">
        <v>16</v>
      </c>
      <c r="D410">
        <v>-61</v>
      </c>
    </row>
    <row r="411" spans="2:4">
      <c r="B411" t="s">
        <v>5401</v>
      </c>
      <c r="C411">
        <v>11</v>
      </c>
      <c r="D411">
        <v>-410</v>
      </c>
    </row>
    <row r="412" spans="2:4">
      <c r="B412" t="s">
        <v>5402</v>
      </c>
      <c r="C412">
        <v>16</v>
      </c>
      <c r="D412">
        <v>40</v>
      </c>
    </row>
    <row r="413" spans="2:4">
      <c r="B413" t="s">
        <v>5403</v>
      </c>
      <c r="C413">
        <v>4</v>
      </c>
      <c r="D413">
        <v>-400</v>
      </c>
    </row>
    <row r="414" spans="2:4">
      <c r="B414" t="s">
        <v>5404</v>
      </c>
      <c r="C414">
        <v>23</v>
      </c>
      <c r="D414">
        <v>-681</v>
      </c>
    </row>
    <row r="415" spans="2:4">
      <c r="B415" t="s">
        <v>5405</v>
      </c>
      <c r="C415">
        <v>20</v>
      </c>
      <c r="D415">
        <v>-2000</v>
      </c>
    </row>
    <row r="416" spans="2:4">
      <c r="B416" t="s">
        <v>5406</v>
      </c>
      <c r="C416">
        <v>13</v>
      </c>
      <c r="D416">
        <v>470</v>
      </c>
    </row>
    <row r="417" spans="2:4">
      <c r="B417" t="s">
        <v>5407</v>
      </c>
      <c r="C417">
        <v>13</v>
      </c>
      <c r="D417">
        <v>1439</v>
      </c>
    </row>
    <row r="418" spans="2:4">
      <c r="B418" t="s">
        <v>5408</v>
      </c>
      <c r="C418">
        <v>30</v>
      </c>
      <c r="D418">
        <v>970</v>
      </c>
    </row>
    <row r="419" spans="2:4">
      <c r="B419" t="s">
        <v>5409</v>
      </c>
      <c r="C419">
        <v>17</v>
      </c>
      <c r="D419">
        <v>-1700</v>
      </c>
    </row>
    <row r="420" spans="2:4">
      <c r="B420" t="s">
        <v>5410</v>
      </c>
      <c r="C420">
        <v>25</v>
      </c>
      <c r="D420">
        <v>-122</v>
      </c>
    </row>
    <row r="421" spans="2:4">
      <c r="B421" t="s">
        <v>5411</v>
      </c>
      <c r="C421">
        <v>23</v>
      </c>
      <c r="D421">
        <v>-2300</v>
      </c>
    </row>
    <row r="422" spans="2:4">
      <c r="B422" t="s">
        <v>5412</v>
      </c>
      <c r="C422">
        <v>27</v>
      </c>
      <c r="D422">
        <v>650</v>
      </c>
    </row>
    <row r="423" spans="2:4">
      <c r="B423" t="s">
        <v>5413</v>
      </c>
      <c r="C423">
        <v>72</v>
      </c>
      <c r="D423">
        <v>-7200</v>
      </c>
    </row>
    <row r="424" spans="2:4">
      <c r="B424" t="s">
        <v>5414</v>
      </c>
      <c r="C424">
        <v>17</v>
      </c>
      <c r="D424">
        <v>818</v>
      </c>
    </row>
    <row r="425" spans="2:4">
      <c r="B425" t="s">
        <v>5415</v>
      </c>
      <c r="C425">
        <v>21</v>
      </c>
      <c r="D425">
        <v>308</v>
      </c>
    </row>
    <row r="426" spans="2:4">
      <c r="B426" t="s">
        <v>5416</v>
      </c>
      <c r="C426">
        <v>9</v>
      </c>
      <c r="D426">
        <v>-900</v>
      </c>
    </row>
    <row r="427" spans="2:4">
      <c r="B427" t="s">
        <v>5417</v>
      </c>
      <c r="C427">
        <v>75</v>
      </c>
      <c r="D427">
        <v>-6470</v>
      </c>
    </row>
    <row r="428" spans="2:4">
      <c r="B428" t="s">
        <v>5418</v>
      </c>
      <c r="C428">
        <v>11</v>
      </c>
      <c r="D428">
        <v>-670</v>
      </c>
    </row>
    <row r="429" spans="2:4">
      <c r="B429" t="s">
        <v>5419</v>
      </c>
      <c r="C429">
        <v>7</v>
      </c>
      <c r="D429">
        <v>1338</v>
      </c>
    </row>
    <row r="430" spans="2:4">
      <c r="B430" t="s">
        <v>5420</v>
      </c>
      <c r="C430">
        <v>17</v>
      </c>
      <c r="D430">
        <v>-1020</v>
      </c>
    </row>
    <row r="431" spans="2:4">
      <c r="B431" t="s">
        <v>5421</v>
      </c>
      <c r="C431">
        <v>9</v>
      </c>
      <c r="D431">
        <v>99</v>
      </c>
    </row>
    <row r="432" spans="2:4">
      <c r="B432" t="s">
        <v>5422</v>
      </c>
      <c r="C432">
        <v>12</v>
      </c>
      <c r="D432">
        <v>-1200</v>
      </c>
    </row>
    <row r="433" spans="2:4">
      <c r="B433" t="s">
        <v>5423</v>
      </c>
      <c r="C433">
        <v>10</v>
      </c>
      <c r="D433">
        <v>-1000</v>
      </c>
    </row>
    <row r="434" spans="2:4">
      <c r="B434" t="s">
        <v>5424</v>
      </c>
      <c r="C434">
        <v>12</v>
      </c>
      <c r="D434">
        <v>-1200</v>
      </c>
    </row>
    <row r="435" spans="2:4">
      <c r="B435" t="s">
        <v>5425</v>
      </c>
      <c r="C435">
        <v>21</v>
      </c>
      <c r="D435">
        <v>-2100</v>
      </c>
    </row>
    <row r="436" spans="2:4">
      <c r="B436" t="s">
        <v>5426</v>
      </c>
      <c r="C436">
        <v>15</v>
      </c>
      <c r="D436">
        <v>-1500</v>
      </c>
    </row>
    <row r="437" spans="2:4">
      <c r="B437" t="s">
        <v>5427</v>
      </c>
      <c r="C437">
        <v>70</v>
      </c>
      <c r="D437">
        <v>-5931</v>
      </c>
    </row>
    <row r="438" spans="2:4">
      <c r="B438" t="s">
        <v>5428</v>
      </c>
      <c r="C438">
        <v>14</v>
      </c>
      <c r="D438">
        <v>1779</v>
      </c>
    </row>
    <row r="439" spans="2:4">
      <c r="B439" t="s">
        <v>5429</v>
      </c>
      <c r="C439">
        <v>26</v>
      </c>
      <c r="D439">
        <v>-2600</v>
      </c>
    </row>
    <row r="440" spans="2:4">
      <c r="B440" t="s">
        <v>5430</v>
      </c>
      <c r="C440">
        <v>35</v>
      </c>
      <c r="D440">
        <v>127</v>
      </c>
    </row>
    <row r="441" spans="2:4">
      <c r="B441" t="s">
        <v>5431</v>
      </c>
      <c r="C441">
        <v>10</v>
      </c>
      <c r="D441">
        <v>899</v>
      </c>
    </row>
    <row r="442" spans="2:4">
      <c r="B442" t="s">
        <v>5432</v>
      </c>
      <c r="C442">
        <v>19</v>
      </c>
      <c r="D442">
        <v>-271</v>
      </c>
    </row>
    <row r="443" spans="2:4">
      <c r="B443" t="s">
        <v>5433</v>
      </c>
      <c r="C443">
        <v>42</v>
      </c>
      <c r="D443">
        <v>-274</v>
      </c>
    </row>
    <row r="444" spans="2:4">
      <c r="B444" t="s">
        <v>5434</v>
      </c>
      <c r="C444">
        <v>25</v>
      </c>
      <c r="D444">
        <v>-201</v>
      </c>
    </row>
    <row r="445" spans="2:4">
      <c r="B445" t="s">
        <v>5435</v>
      </c>
      <c r="C445">
        <v>12</v>
      </c>
      <c r="D445">
        <v>130</v>
      </c>
    </row>
    <row r="446" spans="2:4">
      <c r="B446" t="s">
        <v>5436</v>
      </c>
      <c r="C446">
        <v>27</v>
      </c>
      <c r="D446">
        <v>-1950</v>
      </c>
    </row>
    <row r="447" spans="2:4">
      <c r="B447" t="s">
        <v>5437</v>
      </c>
      <c r="C447">
        <v>10</v>
      </c>
      <c r="D447">
        <v>-1000</v>
      </c>
    </row>
    <row r="448" spans="2:4">
      <c r="B448" t="s">
        <v>5438</v>
      </c>
      <c r="C448">
        <v>22</v>
      </c>
      <c r="D448">
        <v>-1500</v>
      </c>
    </row>
    <row r="449" spans="2:4">
      <c r="B449" t="s">
        <v>5439</v>
      </c>
      <c r="C449">
        <v>20</v>
      </c>
      <c r="D449">
        <v>638</v>
      </c>
    </row>
    <row r="450" spans="2:4">
      <c r="B450" t="s">
        <v>5440</v>
      </c>
      <c r="C450">
        <v>13</v>
      </c>
      <c r="D450">
        <v>1759</v>
      </c>
    </row>
    <row r="451" spans="2:4">
      <c r="B451" t="s">
        <v>5441</v>
      </c>
      <c r="C451">
        <v>72</v>
      </c>
      <c r="D451">
        <v>-7200</v>
      </c>
    </row>
    <row r="452" spans="2:4">
      <c r="B452" t="s">
        <v>5442</v>
      </c>
      <c r="C452">
        <v>155</v>
      </c>
      <c r="D452">
        <v>-14860</v>
      </c>
    </row>
    <row r="453" spans="2:4">
      <c r="B453" t="s">
        <v>5443</v>
      </c>
      <c r="C453">
        <v>16</v>
      </c>
      <c r="D453">
        <v>-1600</v>
      </c>
    </row>
    <row r="454" spans="2:4">
      <c r="B454" t="s">
        <v>5444</v>
      </c>
      <c r="C454">
        <v>12</v>
      </c>
      <c r="D454">
        <v>-81</v>
      </c>
    </row>
    <row r="455" spans="2:4">
      <c r="B455" t="s">
        <v>5445</v>
      </c>
      <c r="C455">
        <v>19</v>
      </c>
      <c r="D455">
        <v>-800</v>
      </c>
    </row>
    <row r="456" spans="2:4">
      <c r="B456" t="s">
        <v>5446</v>
      </c>
      <c r="C456">
        <v>26</v>
      </c>
      <c r="D456">
        <v>-1050</v>
      </c>
    </row>
    <row r="457" spans="2:4">
      <c r="B457" t="s">
        <v>5447</v>
      </c>
      <c r="C457">
        <v>27</v>
      </c>
      <c r="D457">
        <v>-2700</v>
      </c>
    </row>
    <row r="458" spans="2:4">
      <c r="B458" t="s">
        <v>5448</v>
      </c>
      <c r="C458">
        <v>12</v>
      </c>
      <c r="D458">
        <v>-471</v>
      </c>
    </row>
    <row r="459" spans="2:4">
      <c r="B459" t="s">
        <v>5449</v>
      </c>
      <c r="C459">
        <v>84</v>
      </c>
      <c r="D459">
        <v>-8121</v>
      </c>
    </row>
    <row r="460" spans="2:4">
      <c r="B460" t="s">
        <v>5450</v>
      </c>
      <c r="C460">
        <v>17</v>
      </c>
      <c r="D460">
        <v>-1700</v>
      </c>
    </row>
    <row r="461" spans="2:4">
      <c r="B461" t="s">
        <v>5451</v>
      </c>
      <c r="C461">
        <v>41</v>
      </c>
      <c r="D461">
        <v>-2572</v>
      </c>
    </row>
    <row r="462" spans="2:4">
      <c r="B462" t="s">
        <v>5452</v>
      </c>
      <c r="C462">
        <v>1</v>
      </c>
      <c r="D462">
        <v>-100</v>
      </c>
    </row>
    <row r="463" spans="2:4">
      <c r="B463" t="s">
        <v>5453</v>
      </c>
      <c r="C463">
        <v>1</v>
      </c>
      <c r="D463">
        <v>-100</v>
      </c>
    </row>
    <row r="464" spans="2:4">
      <c r="B464" t="s">
        <v>5454</v>
      </c>
      <c r="C464">
        <v>1</v>
      </c>
      <c r="D464">
        <v>-100</v>
      </c>
    </row>
    <row r="465" spans="2:4">
      <c r="B465" t="s">
        <v>5455</v>
      </c>
      <c r="C465">
        <v>2</v>
      </c>
      <c r="D465">
        <v>-200</v>
      </c>
    </row>
    <row r="466" spans="2:4">
      <c r="B466" t="s">
        <v>5456</v>
      </c>
      <c r="C466">
        <v>1</v>
      </c>
      <c r="D466">
        <v>1620</v>
      </c>
    </row>
    <row r="467" spans="2:4">
      <c r="B467" t="s">
        <v>5457</v>
      </c>
      <c r="C467">
        <v>1</v>
      </c>
      <c r="D467">
        <v>819</v>
      </c>
    </row>
    <row r="468" spans="2:4">
      <c r="B468" t="s">
        <v>5458</v>
      </c>
      <c r="C468">
        <v>2</v>
      </c>
      <c r="D468">
        <v>-200</v>
      </c>
    </row>
    <row r="469" spans="2:4">
      <c r="B469" t="s">
        <v>5459</v>
      </c>
      <c r="C469">
        <v>1</v>
      </c>
      <c r="D469">
        <v>-100</v>
      </c>
    </row>
    <row r="470" spans="2:4">
      <c r="B470" t="s">
        <v>5460</v>
      </c>
      <c r="C470">
        <v>1</v>
      </c>
      <c r="D470">
        <v>-100</v>
      </c>
    </row>
    <row r="471" spans="2:4">
      <c r="B471" t="s">
        <v>5461</v>
      </c>
      <c r="C471">
        <v>3</v>
      </c>
      <c r="D471">
        <v>750</v>
      </c>
    </row>
    <row r="472" spans="2:4">
      <c r="B472" t="s">
        <v>5462</v>
      </c>
      <c r="C472">
        <v>1</v>
      </c>
      <c r="D472">
        <v>-100</v>
      </c>
    </row>
    <row r="473" spans="2:4">
      <c r="B473" t="s">
        <v>5463</v>
      </c>
      <c r="C473">
        <v>1</v>
      </c>
      <c r="D473">
        <v>-100</v>
      </c>
    </row>
    <row r="474" spans="2:4">
      <c r="B474" t="s">
        <v>5464</v>
      </c>
      <c r="C474">
        <v>1</v>
      </c>
      <c r="D474">
        <v>-100</v>
      </c>
    </row>
    <row r="475" spans="2:4">
      <c r="B475" t="s">
        <v>5465</v>
      </c>
      <c r="C475">
        <v>1</v>
      </c>
      <c r="D475">
        <v>-100</v>
      </c>
    </row>
    <row r="476" spans="2:4">
      <c r="B476" t="s">
        <v>5466</v>
      </c>
      <c r="C476">
        <v>1</v>
      </c>
      <c r="D476">
        <v>-100</v>
      </c>
    </row>
    <row r="477" spans="2:4">
      <c r="B477" t="s">
        <v>5467</v>
      </c>
      <c r="C477">
        <v>1</v>
      </c>
      <c r="D477">
        <v>-100</v>
      </c>
    </row>
    <row r="478" spans="2:4">
      <c r="B478" t="s">
        <v>5468</v>
      </c>
      <c r="C478">
        <v>1</v>
      </c>
      <c r="D478">
        <v>-100</v>
      </c>
    </row>
    <row r="479" spans="2:4">
      <c r="B479" t="s">
        <v>5469</v>
      </c>
      <c r="C479">
        <v>1</v>
      </c>
      <c r="D479">
        <v>-100</v>
      </c>
    </row>
    <row r="480" spans="2:4">
      <c r="B480" t="s">
        <v>5470</v>
      </c>
      <c r="C480">
        <v>2</v>
      </c>
      <c r="D480">
        <v>-200</v>
      </c>
    </row>
    <row r="481" spans="2:4">
      <c r="B481" t="s">
        <v>5471</v>
      </c>
      <c r="C481">
        <v>1</v>
      </c>
      <c r="D481">
        <v>-100</v>
      </c>
    </row>
    <row r="482" spans="2:4">
      <c r="B482" t="s">
        <v>5472</v>
      </c>
      <c r="C482">
        <v>2</v>
      </c>
      <c r="D482">
        <v>-200</v>
      </c>
    </row>
    <row r="483" spans="2:4">
      <c r="B483" t="s">
        <v>5473</v>
      </c>
      <c r="C483">
        <v>1</v>
      </c>
      <c r="D483">
        <v>-100</v>
      </c>
    </row>
    <row r="484" spans="2:4">
      <c r="B484" t="s">
        <v>5474</v>
      </c>
      <c r="C484">
        <v>2</v>
      </c>
      <c r="D484">
        <v>-200</v>
      </c>
    </row>
    <row r="485" spans="2:4">
      <c r="B485" t="s">
        <v>5475</v>
      </c>
      <c r="C485">
        <v>1</v>
      </c>
      <c r="D485">
        <v>-100</v>
      </c>
    </row>
    <row r="486" spans="2:4">
      <c r="B486" t="s">
        <v>5476</v>
      </c>
      <c r="C486">
        <v>1</v>
      </c>
      <c r="D486">
        <v>-100</v>
      </c>
    </row>
    <row r="487" spans="2:4">
      <c r="B487" t="s">
        <v>5477</v>
      </c>
      <c r="C487">
        <v>2</v>
      </c>
      <c r="D487">
        <v>-200</v>
      </c>
    </row>
    <row r="488" spans="2:4">
      <c r="B488" t="s">
        <v>5478</v>
      </c>
      <c r="C488">
        <v>1</v>
      </c>
      <c r="D488">
        <v>-100</v>
      </c>
    </row>
    <row r="489" spans="2:4">
      <c r="B489" t="s">
        <v>5479</v>
      </c>
      <c r="C489">
        <v>3</v>
      </c>
      <c r="D489">
        <v>-300</v>
      </c>
    </row>
    <row r="490" spans="2:4">
      <c r="B490" t="s">
        <v>5480</v>
      </c>
      <c r="C490">
        <v>1</v>
      </c>
      <c r="D490">
        <v>-100</v>
      </c>
    </row>
    <row r="491" spans="2:4">
      <c r="B491" t="s">
        <v>5481</v>
      </c>
      <c r="C491">
        <v>2</v>
      </c>
      <c r="D491">
        <v>-200</v>
      </c>
    </row>
    <row r="492" spans="2:4">
      <c r="B492" t="s">
        <v>5482</v>
      </c>
      <c r="C492">
        <v>1</v>
      </c>
      <c r="D492">
        <v>-100</v>
      </c>
    </row>
    <row r="493" spans="2:4">
      <c r="B493" t="s">
        <v>5483</v>
      </c>
      <c r="C493">
        <v>2</v>
      </c>
      <c r="D493">
        <v>-200</v>
      </c>
    </row>
    <row r="494" spans="2:4">
      <c r="B494" t="s">
        <v>5484</v>
      </c>
      <c r="C494">
        <v>1</v>
      </c>
      <c r="D494">
        <v>-100</v>
      </c>
    </row>
    <row r="495" spans="2:4">
      <c r="B495" t="s">
        <v>5485</v>
      </c>
      <c r="C495">
        <v>4</v>
      </c>
      <c r="D495">
        <v>-400</v>
      </c>
    </row>
    <row r="496" spans="2:4">
      <c r="B496" t="s">
        <v>5486</v>
      </c>
      <c r="C496">
        <v>4</v>
      </c>
      <c r="D496">
        <v>560</v>
      </c>
    </row>
    <row r="497" spans="2:4">
      <c r="B497" t="s">
        <v>5487</v>
      </c>
      <c r="C497">
        <v>1</v>
      </c>
      <c r="D497">
        <v>-100</v>
      </c>
    </row>
    <row r="498" spans="2:4">
      <c r="B498" t="s">
        <v>5488</v>
      </c>
      <c r="C498">
        <v>1</v>
      </c>
      <c r="D498">
        <v>-100</v>
      </c>
    </row>
    <row r="499" spans="2:4">
      <c r="B499" t="s">
        <v>5489</v>
      </c>
      <c r="C499">
        <v>1</v>
      </c>
      <c r="D499">
        <v>-100</v>
      </c>
    </row>
    <row r="500" spans="2:4">
      <c r="B500" t="s">
        <v>5490</v>
      </c>
      <c r="C500">
        <v>1</v>
      </c>
      <c r="D500">
        <v>-100</v>
      </c>
    </row>
    <row r="501" spans="2:4">
      <c r="B501" t="s">
        <v>5491</v>
      </c>
      <c r="C501">
        <v>1</v>
      </c>
      <c r="D501">
        <v>-100</v>
      </c>
    </row>
    <row r="502" spans="2:4">
      <c r="B502" t="s">
        <v>5492</v>
      </c>
      <c r="C502">
        <v>1</v>
      </c>
      <c r="D502">
        <v>-100</v>
      </c>
    </row>
    <row r="503" spans="2:4">
      <c r="B503" t="s">
        <v>5493</v>
      </c>
      <c r="C503">
        <v>1</v>
      </c>
      <c r="D503">
        <v>-100</v>
      </c>
    </row>
    <row r="504" spans="2:4">
      <c r="B504" t="s">
        <v>5494</v>
      </c>
      <c r="C504">
        <v>1</v>
      </c>
      <c r="D504">
        <v>-100</v>
      </c>
    </row>
    <row r="505" spans="2:4">
      <c r="B505" t="s">
        <v>5495</v>
      </c>
      <c r="C505">
        <v>1</v>
      </c>
      <c r="D505">
        <v>-100</v>
      </c>
    </row>
    <row r="506" spans="2:4">
      <c r="B506" t="s">
        <v>5496</v>
      </c>
      <c r="C506">
        <v>1</v>
      </c>
      <c r="D506">
        <v>-100</v>
      </c>
    </row>
    <row r="507" spans="2:4">
      <c r="B507" t="s">
        <v>5497</v>
      </c>
      <c r="C507">
        <v>3</v>
      </c>
      <c r="D507">
        <v>-300</v>
      </c>
    </row>
    <row r="508" spans="2:4">
      <c r="B508" t="s">
        <v>5498</v>
      </c>
      <c r="C508">
        <v>3</v>
      </c>
      <c r="D508">
        <v>-300</v>
      </c>
    </row>
    <row r="509" spans="2:4">
      <c r="B509" t="s">
        <v>5499</v>
      </c>
      <c r="C509">
        <v>1</v>
      </c>
      <c r="D509">
        <v>-100</v>
      </c>
    </row>
    <row r="510" spans="2:4">
      <c r="B510" t="s">
        <v>5500</v>
      </c>
      <c r="C510">
        <v>3</v>
      </c>
      <c r="D510">
        <v>1290</v>
      </c>
    </row>
    <row r="511" spans="2:4">
      <c r="B511" t="s">
        <v>5501</v>
      </c>
      <c r="C511">
        <v>2</v>
      </c>
      <c r="D511">
        <v>-200</v>
      </c>
    </row>
    <row r="512" spans="2:4">
      <c r="B512" t="s">
        <v>5502</v>
      </c>
      <c r="C512">
        <v>1</v>
      </c>
      <c r="D512">
        <v>-100</v>
      </c>
    </row>
    <row r="513" spans="2:4">
      <c r="B513" t="s">
        <v>5503</v>
      </c>
      <c r="C513">
        <v>3</v>
      </c>
      <c r="D513">
        <v>1260</v>
      </c>
    </row>
    <row r="514" spans="2:4">
      <c r="B514" t="s">
        <v>5504</v>
      </c>
      <c r="C514">
        <v>1</v>
      </c>
      <c r="D514">
        <v>-100</v>
      </c>
    </row>
    <row r="515" spans="2:4">
      <c r="B515" t="s">
        <v>5505</v>
      </c>
      <c r="C515">
        <v>1</v>
      </c>
      <c r="D515">
        <v>-100</v>
      </c>
    </row>
    <row r="516" spans="2:4">
      <c r="B516" t="s">
        <v>5506</v>
      </c>
      <c r="C516">
        <v>1</v>
      </c>
      <c r="D516">
        <v>-100</v>
      </c>
    </row>
    <row r="517" spans="2:4">
      <c r="B517" t="s">
        <v>5507</v>
      </c>
      <c r="C517">
        <v>1</v>
      </c>
      <c r="D517">
        <v>-100</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zoomScaleNormal="100" workbookViewId="0">
      <pane ySplit="1" topLeftCell="A44" activePane="bottomLeft" state="frozen"/>
      <selection activeCell="C2" sqref="C2"/>
      <selection pane="bottomLeft" activeCell="C2" sqref="C2"/>
    </sheetView>
  </sheetViews>
  <sheetFormatPr defaultRowHeight="14"/>
  <cols>
    <col min="1" max="1" width="14.58203125" style="32" customWidth="1"/>
    <col min="2" max="2" width="40.25" style="33" customWidth="1"/>
    <col min="3" max="3" width="13.33203125" style="32" customWidth="1"/>
    <col min="4" max="4" width="128.58203125" style="32" customWidth="1"/>
  </cols>
  <sheetData>
    <row r="1" spans="1:4">
      <c r="A1" s="32" t="s">
        <v>1499</v>
      </c>
      <c r="B1" s="33" t="s">
        <v>462</v>
      </c>
      <c r="C1" s="32" t="s">
        <v>463</v>
      </c>
      <c r="D1" s="32" t="s">
        <v>461</v>
      </c>
    </row>
    <row r="2" spans="1:4">
      <c r="A2" s="32" t="s">
        <v>828</v>
      </c>
      <c r="B2" s="33" t="s">
        <v>704</v>
      </c>
      <c r="C2" s="32" t="s">
        <v>710</v>
      </c>
      <c r="D2" s="32" t="s">
        <v>709</v>
      </c>
    </row>
    <row r="3" spans="1:4" s="91" customFormat="1">
      <c r="A3" s="94" t="s">
        <v>2012</v>
      </c>
      <c r="B3" s="95" t="s">
        <v>2013</v>
      </c>
      <c r="C3" s="94" t="s">
        <v>2010</v>
      </c>
      <c r="D3" s="94" t="s">
        <v>2014</v>
      </c>
    </row>
    <row r="4" spans="1:4">
      <c r="A4" s="32" t="s">
        <v>725</v>
      </c>
      <c r="B4" s="33" t="s">
        <v>707</v>
      </c>
      <c r="C4" s="32" t="s">
        <v>712</v>
      </c>
      <c r="D4" s="32" t="s">
        <v>711</v>
      </c>
    </row>
    <row r="5" spans="1:4" s="91" customFormat="1">
      <c r="A5" s="94" t="s">
        <v>2015</v>
      </c>
      <c r="B5" s="95" t="s">
        <v>2016</v>
      </c>
      <c r="C5" s="94" t="s">
        <v>712</v>
      </c>
      <c r="D5" s="94" t="s">
        <v>711</v>
      </c>
    </row>
    <row r="6" spans="1:4" s="91" customFormat="1">
      <c r="A6" s="94" t="s">
        <v>2009</v>
      </c>
      <c r="B6" s="95" t="s">
        <v>718</v>
      </c>
      <c r="C6" s="94" t="s">
        <v>2010</v>
      </c>
      <c r="D6" s="94" t="s">
        <v>2011</v>
      </c>
    </row>
    <row r="7" spans="1:4">
      <c r="A7" s="32" t="s">
        <v>726</v>
      </c>
      <c r="B7" s="33" t="s">
        <v>718</v>
      </c>
      <c r="C7" s="32" t="s">
        <v>710</v>
      </c>
      <c r="D7" s="32" t="s">
        <v>709</v>
      </c>
    </row>
    <row r="8" spans="1:4">
      <c r="A8" s="32" t="s">
        <v>727</v>
      </c>
      <c r="B8" s="33" t="s">
        <v>718</v>
      </c>
      <c r="C8" s="32" t="s">
        <v>712</v>
      </c>
      <c r="D8" s="32" t="s">
        <v>711</v>
      </c>
    </row>
    <row r="9" spans="1:4" s="91" customFormat="1">
      <c r="A9" s="94" t="s">
        <v>2004</v>
      </c>
      <c r="B9" s="95" t="s">
        <v>718</v>
      </c>
      <c r="C9" s="94" t="s">
        <v>2005</v>
      </c>
      <c r="D9" s="94" t="s">
        <v>2006</v>
      </c>
    </row>
    <row r="10" spans="1:4" s="91" customFormat="1">
      <c r="A10" s="94" t="s">
        <v>2007</v>
      </c>
      <c r="B10" s="95" t="s">
        <v>707</v>
      </c>
      <c r="C10" s="94" t="s">
        <v>2008</v>
      </c>
      <c r="D10" s="94" t="s">
        <v>2006</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6" t="s">
        <v>730</v>
      </c>
      <c r="B16" s="95" t="s">
        <v>704</v>
      </c>
      <c r="C16" s="96" t="s">
        <v>705</v>
      </c>
      <c r="D16" s="96" t="s">
        <v>706</v>
      </c>
    </row>
    <row r="17" spans="1:4">
      <c r="A17" s="32" t="s">
        <v>721</v>
      </c>
      <c r="B17" s="33" t="s">
        <v>707</v>
      </c>
      <c r="C17" s="32" t="s">
        <v>708</v>
      </c>
      <c r="D17" s="32" t="s">
        <v>706</v>
      </c>
    </row>
    <row r="18" spans="1:4">
      <c r="A18" s="32" t="s">
        <v>873</v>
      </c>
      <c r="B18" s="33" t="s">
        <v>874</v>
      </c>
      <c r="C18" s="32" t="s">
        <v>875</v>
      </c>
      <c r="D18" s="32" t="s">
        <v>706</v>
      </c>
    </row>
    <row r="19" spans="1:4">
      <c r="A19" s="32" t="s">
        <v>883</v>
      </c>
      <c r="B19" s="33" t="s">
        <v>884</v>
      </c>
      <c r="C19" s="32" t="s">
        <v>885</v>
      </c>
      <c r="D19" s="32" t="s">
        <v>706</v>
      </c>
    </row>
    <row r="20" spans="1:4">
      <c r="A20" s="32" t="s">
        <v>886</v>
      </c>
      <c r="B20" s="33" t="s">
        <v>887</v>
      </c>
      <c r="C20" s="32" t="s">
        <v>888</v>
      </c>
      <c r="D20" s="32" t="s">
        <v>706</v>
      </c>
    </row>
    <row r="21" spans="1:4" s="30" customFormat="1">
      <c r="A21" s="32" t="s">
        <v>889</v>
      </c>
      <c r="B21" s="33" t="s">
        <v>890</v>
      </c>
      <c r="C21" s="32" t="s">
        <v>891</v>
      </c>
      <c r="D21" s="32" t="s">
        <v>706</v>
      </c>
    </row>
    <row r="22" spans="1:4" s="30" customFormat="1">
      <c r="A22" s="32" t="s">
        <v>728</v>
      </c>
      <c r="B22" s="33" t="s">
        <v>713</v>
      </c>
      <c r="C22" s="32" t="s">
        <v>714</v>
      </c>
      <c r="D22" s="32" t="s">
        <v>703</v>
      </c>
    </row>
    <row r="23" spans="1:4" s="98" customFormat="1">
      <c r="A23" s="99" t="s">
        <v>2019</v>
      </c>
      <c r="B23" s="95" t="s">
        <v>713</v>
      </c>
      <c r="C23" s="99" t="s">
        <v>714</v>
      </c>
      <c r="D23" s="99" t="s">
        <v>2020</v>
      </c>
    </row>
    <row r="24" spans="1:4">
      <c r="A24" s="32" t="s">
        <v>729</v>
      </c>
      <c r="B24" s="33" t="s">
        <v>715</v>
      </c>
      <c r="C24" s="32" t="s">
        <v>708</v>
      </c>
      <c r="D24" s="32" t="s">
        <v>706</v>
      </c>
    </row>
    <row r="25" spans="1:4" s="30" customFormat="1">
      <c r="A25" s="32" t="s">
        <v>894</v>
      </c>
      <c r="B25" s="33" t="s">
        <v>895</v>
      </c>
      <c r="C25" s="32" t="s">
        <v>896</v>
      </c>
      <c r="D25" s="32" t="s">
        <v>706</v>
      </c>
    </row>
    <row r="26" spans="1:4">
      <c r="A26" s="32" t="s">
        <v>927</v>
      </c>
      <c r="B26" s="33" t="s">
        <v>923</v>
      </c>
      <c r="C26" s="32" t="s">
        <v>924</v>
      </c>
      <c r="D26" s="32" t="s">
        <v>706</v>
      </c>
    </row>
    <row r="27" spans="1:4">
      <c r="A27" s="32" t="s">
        <v>928</v>
      </c>
      <c r="B27" s="33" t="s">
        <v>925</v>
      </c>
      <c r="C27" s="32" t="s">
        <v>926</v>
      </c>
      <c r="D27" s="32" t="s">
        <v>706</v>
      </c>
    </row>
    <row r="28" spans="1:4" s="30" customFormat="1">
      <c r="A28" s="32" t="s">
        <v>929</v>
      </c>
      <c r="B28" s="33" t="s">
        <v>930</v>
      </c>
      <c r="C28" s="32" t="s">
        <v>931</v>
      </c>
      <c r="D28" s="32" t="s">
        <v>706</v>
      </c>
    </row>
    <row r="29" spans="1:4">
      <c r="A29" s="32" t="s">
        <v>933</v>
      </c>
      <c r="B29" s="33" t="s">
        <v>936</v>
      </c>
      <c r="C29" s="32" t="s">
        <v>937</v>
      </c>
      <c r="D29" s="32" t="s">
        <v>938</v>
      </c>
    </row>
    <row r="30" spans="1:4" s="98" customFormat="1">
      <c r="A30" s="99" t="s">
        <v>2021</v>
      </c>
      <c r="B30" s="95" t="s">
        <v>936</v>
      </c>
      <c r="C30" s="99" t="s">
        <v>937</v>
      </c>
      <c r="D30" s="99" t="s">
        <v>942</v>
      </c>
    </row>
    <row r="31" spans="1:4">
      <c r="A31" s="32" t="s">
        <v>939</v>
      </c>
      <c r="B31" s="33" t="s">
        <v>940</v>
      </c>
      <c r="C31" s="32" t="s">
        <v>941</v>
      </c>
      <c r="D31" s="32" t="s">
        <v>942</v>
      </c>
    </row>
    <row r="32" spans="1:4">
      <c r="A32" s="32" t="s">
        <v>943</v>
      </c>
      <c r="B32" s="33" t="s">
        <v>944</v>
      </c>
      <c r="C32" s="32" t="s">
        <v>896</v>
      </c>
      <c r="D32" s="32" t="s">
        <v>942</v>
      </c>
    </row>
    <row r="33" spans="1:4">
      <c r="A33" s="32" t="s">
        <v>945</v>
      </c>
      <c r="B33" s="33" t="s">
        <v>946</v>
      </c>
      <c r="C33" s="32" t="s">
        <v>947</v>
      </c>
      <c r="D33" s="32" t="s">
        <v>942</v>
      </c>
    </row>
    <row r="34" spans="1:4">
      <c r="A34" s="32" t="s">
        <v>948</v>
      </c>
      <c r="B34" s="33" t="s">
        <v>949</v>
      </c>
      <c r="C34" s="32" t="s">
        <v>950</v>
      </c>
      <c r="D34" s="32" t="s">
        <v>942</v>
      </c>
    </row>
    <row r="35" spans="1:4">
      <c r="A35" s="32" t="s">
        <v>951</v>
      </c>
      <c r="B35" s="33" t="s">
        <v>952</v>
      </c>
      <c r="C35" s="32" t="s">
        <v>953</v>
      </c>
      <c r="D35" s="32" t="s">
        <v>942</v>
      </c>
    </row>
    <row r="36" spans="1:4">
      <c r="A36" s="32" t="s">
        <v>1615</v>
      </c>
      <c r="B36" s="33" t="s">
        <v>718</v>
      </c>
      <c r="C36" s="32" t="s">
        <v>1616</v>
      </c>
      <c r="D36" s="88" t="s">
        <v>1630</v>
      </c>
    </row>
    <row r="37" spans="1:4">
      <c r="A37" s="32" t="s">
        <v>1621</v>
      </c>
      <c r="B37" s="33" t="s">
        <v>718</v>
      </c>
      <c r="C37" s="32" t="s">
        <v>1622</v>
      </c>
      <c r="D37" s="88" t="s">
        <v>1623</v>
      </c>
    </row>
    <row r="38" spans="1:4">
      <c r="A38" s="88" t="s">
        <v>1636</v>
      </c>
      <c r="B38" s="33" t="s">
        <v>718</v>
      </c>
      <c r="C38" s="88" t="s">
        <v>3241</v>
      </c>
      <c r="D38" s="88" t="s">
        <v>1637</v>
      </c>
    </row>
    <row r="39" spans="1:4">
      <c r="A39" s="32" t="s">
        <v>1638</v>
      </c>
      <c r="B39" s="33" t="s">
        <v>1793</v>
      </c>
      <c r="C39" s="88" t="s">
        <v>1694</v>
      </c>
      <c r="D39" s="32" t="s">
        <v>1796</v>
      </c>
    </row>
    <row r="40" spans="1:4">
      <c r="A40" s="88" t="s">
        <v>1693</v>
      </c>
      <c r="B40" s="33" t="s">
        <v>1793</v>
      </c>
      <c r="C40" s="32" t="s">
        <v>1694</v>
      </c>
      <c r="D40" s="32" t="s">
        <v>1797</v>
      </c>
    </row>
    <row r="41" spans="1:4">
      <c r="A41" s="88" t="s">
        <v>1695</v>
      </c>
      <c r="B41" s="33" t="s">
        <v>1794</v>
      </c>
      <c r="C41" s="88" t="s">
        <v>1694</v>
      </c>
      <c r="D41" s="88" t="s">
        <v>1796</v>
      </c>
    </row>
    <row r="42" spans="1:4">
      <c r="A42" s="88" t="s">
        <v>1696</v>
      </c>
      <c r="B42" s="33" t="s">
        <v>1794</v>
      </c>
      <c r="C42" s="88" t="s">
        <v>1694</v>
      </c>
      <c r="D42" s="88" t="s">
        <v>1798</v>
      </c>
    </row>
    <row r="43" spans="1:4">
      <c r="A43" s="88" t="s">
        <v>1697</v>
      </c>
      <c r="B43" s="33" t="s">
        <v>1795</v>
      </c>
      <c r="C43" s="88" t="s">
        <v>1694</v>
      </c>
      <c r="D43" s="88" t="s">
        <v>1796</v>
      </c>
    </row>
    <row r="44" spans="1:4">
      <c r="A44" s="88" t="s">
        <v>1698</v>
      </c>
      <c r="B44" s="33" t="s">
        <v>1795</v>
      </c>
      <c r="C44" s="88" t="s">
        <v>1694</v>
      </c>
      <c r="D44" s="88" t="s">
        <v>1799</v>
      </c>
    </row>
    <row r="45" spans="1:4">
      <c r="A45" s="97" t="s">
        <v>2018</v>
      </c>
      <c r="B45" s="95" t="s">
        <v>2022</v>
      </c>
      <c r="C45" s="97" t="s">
        <v>2023</v>
      </c>
      <c r="D45" s="99" t="s">
        <v>464</v>
      </c>
    </row>
    <row r="46" spans="1:4">
      <c r="A46" s="38" t="s">
        <v>2024</v>
      </c>
      <c r="B46" s="95" t="s">
        <v>2022</v>
      </c>
      <c r="C46" s="99" t="s">
        <v>466</v>
      </c>
      <c r="D46" s="99" t="s">
        <v>938</v>
      </c>
    </row>
    <row r="47" spans="1:4">
      <c r="A47" s="100" t="s">
        <v>2025</v>
      </c>
      <c r="B47" s="95" t="s">
        <v>2022</v>
      </c>
      <c r="C47" s="99" t="s">
        <v>466</v>
      </c>
      <c r="D47" s="99" t="s">
        <v>942</v>
      </c>
    </row>
    <row r="48" spans="1:4">
      <c r="A48" s="100" t="s">
        <v>2026</v>
      </c>
      <c r="B48" s="95" t="s">
        <v>2028</v>
      </c>
      <c r="C48" s="99" t="s">
        <v>466</v>
      </c>
      <c r="D48" s="99" t="s">
        <v>938</v>
      </c>
    </row>
    <row r="49" spans="1:4">
      <c r="A49" s="100" t="s">
        <v>2027</v>
      </c>
      <c r="B49" s="95" t="s">
        <v>2028</v>
      </c>
      <c r="C49" s="99" t="s">
        <v>466</v>
      </c>
      <c r="D49" s="99" t="s">
        <v>942</v>
      </c>
    </row>
    <row r="50" spans="1:4">
      <c r="A50" s="32" t="s">
        <v>2541</v>
      </c>
      <c r="B50" s="33" t="s">
        <v>2542</v>
      </c>
      <c r="C50" s="166" t="s">
        <v>775</v>
      </c>
      <c r="D50" s="32" t="s">
        <v>2549</v>
      </c>
    </row>
    <row r="51" spans="1:4">
      <c r="A51" s="32" t="s">
        <v>3605</v>
      </c>
      <c r="B51" s="33" t="s">
        <v>3597</v>
      </c>
      <c r="C51" s="32" t="s">
        <v>3613</v>
      </c>
      <c r="D51" s="32" t="s">
        <v>3614</v>
      </c>
    </row>
    <row r="52" spans="1:4">
      <c r="A52" s="32" t="s">
        <v>3696</v>
      </c>
      <c r="B52" s="165" t="s">
        <v>718</v>
      </c>
      <c r="C52" s="32" t="s">
        <v>3697</v>
      </c>
      <c r="D52" s="166" t="s">
        <v>3698</v>
      </c>
    </row>
    <row r="53" spans="1:4">
      <c r="A53" s="166" t="s">
        <v>4466</v>
      </c>
      <c r="B53" s="165" t="s">
        <v>718</v>
      </c>
      <c r="C53" s="166" t="s">
        <v>4467</v>
      </c>
      <c r="D53" s="166" t="s">
        <v>4468</v>
      </c>
    </row>
    <row r="54" spans="1:4">
      <c r="A54" s="166" t="s">
        <v>4469</v>
      </c>
      <c r="B54" s="165" t="s">
        <v>718</v>
      </c>
      <c r="C54" s="166" t="s">
        <v>4471</v>
      </c>
      <c r="D54" s="166" t="s">
        <v>4472</v>
      </c>
    </row>
    <row r="55" spans="1:4">
      <c r="A55" s="166" t="s">
        <v>4470</v>
      </c>
      <c r="B55" s="165" t="s">
        <v>718</v>
      </c>
      <c r="C55" s="166" t="s">
        <v>4807</v>
      </c>
      <c r="D55" s="166" t="s">
        <v>4473</v>
      </c>
    </row>
    <row r="56" spans="1:4">
      <c r="A56" s="166" t="s">
        <v>4798</v>
      </c>
      <c r="B56" s="165" t="s">
        <v>718</v>
      </c>
      <c r="C56" s="166" t="s">
        <v>4802</v>
      </c>
      <c r="D56" s="166" t="s">
        <v>4804</v>
      </c>
    </row>
    <row r="57" spans="1:4">
      <c r="A57" s="166" t="s">
        <v>4797</v>
      </c>
      <c r="B57" s="165" t="s">
        <v>718</v>
      </c>
      <c r="C57" s="166" t="s">
        <v>4803</v>
      </c>
      <c r="D57" s="166" t="s">
        <v>4805</v>
      </c>
    </row>
    <row r="58" spans="1:4">
      <c r="A58" s="166" t="s">
        <v>724</v>
      </c>
      <c r="B58" s="165" t="s">
        <v>718</v>
      </c>
      <c r="C58" s="166" t="s">
        <v>2010</v>
      </c>
      <c r="D58" s="166" t="s">
        <v>4806</v>
      </c>
    </row>
    <row r="59" spans="1:4">
      <c r="A59" s="166" t="s">
        <v>4799</v>
      </c>
      <c r="B59" s="165" t="s">
        <v>718</v>
      </c>
      <c r="C59" s="166" t="s">
        <v>4808</v>
      </c>
      <c r="D59" s="166" t="s">
        <v>4812</v>
      </c>
    </row>
    <row r="60" spans="1:4">
      <c r="A60" s="166" t="s">
        <v>4800</v>
      </c>
      <c r="B60" s="165" t="s">
        <v>718</v>
      </c>
      <c r="C60" s="166" t="s">
        <v>4809</v>
      </c>
      <c r="D60" s="166" t="s">
        <v>4811</v>
      </c>
    </row>
    <row r="61" spans="1:4">
      <c r="A61" s="166" t="s">
        <v>4801</v>
      </c>
      <c r="B61" s="165" t="s">
        <v>718</v>
      </c>
      <c r="C61" s="166" t="s">
        <v>4810</v>
      </c>
      <c r="D61" s="166" t="s">
        <v>5187</v>
      </c>
    </row>
    <row r="62" spans="1:4" s="164" customFormat="1">
      <c r="A62" s="166" t="s">
        <v>1574</v>
      </c>
      <c r="B62" s="165" t="s">
        <v>718</v>
      </c>
      <c r="C62" s="166" t="s">
        <v>1575</v>
      </c>
      <c r="D62" s="166" t="s">
        <v>1576</v>
      </c>
    </row>
    <row r="63" spans="1:4">
      <c r="A63" s="100" t="s">
        <v>5186</v>
      </c>
      <c r="B63" s="165" t="s">
        <v>718</v>
      </c>
      <c r="C63" s="32" t="s">
        <v>5191</v>
      </c>
      <c r="D63" s="166" t="s">
        <v>5188</v>
      </c>
    </row>
    <row r="64" spans="1:4">
      <c r="A64" s="100" t="s">
        <v>5189</v>
      </c>
      <c r="B64" s="165" t="s">
        <v>718</v>
      </c>
      <c r="C64" s="166" t="s">
        <v>5192</v>
      </c>
      <c r="D64" s="166" t="s">
        <v>5190</v>
      </c>
    </row>
    <row r="65" spans="1:4">
      <c r="A65" s="32" t="s">
        <v>5549</v>
      </c>
      <c r="B65" s="33" t="s">
        <v>5550</v>
      </c>
      <c r="C65" s="32" t="s">
        <v>5551</v>
      </c>
      <c r="D65" s="32" t="s">
        <v>5552</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80"/>
  <sheetViews>
    <sheetView zoomScale="115" zoomScaleNormal="115" workbookViewId="0">
      <selection activeCell="A14" sqref="A14"/>
    </sheetView>
  </sheetViews>
  <sheetFormatPr defaultRowHeight="14"/>
  <cols>
    <col min="1" max="1" width="8.6640625" style="4"/>
    <col min="2" max="2" width="19.25" style="4" customWidth="1"/>
    <col min="3" max="3" width="10.75" style="4" customWidth="1"/>
    <col min="4" max="4" width="43.08203125" style="4" customWidth="1"/>
    <col min="5" max="5" width="40.58203125" style="4" customWidth="1"/>
    <col min="6" max="6" width="6.25" style="4" customWidth="1"/>
    <col min="7" max="7" width="21.25" style="4" customWidth="1"/>
    <col min="8" max="16384" width="8.6640625" style="4"/>
  </cols>
  <sheetData>
    <row r="1" spans="1:7">
      <c r="A1" s="4" t="s">
        <v>1499</v>
      </c>
      <c r="B1" s="4" t="s">
        <v>451</v>
      </c>
      <c r="C1" s="4" t="s">
        <v>452</v>
      </c>
      <c r="D1" s="4" t="s">
        <v>453</v>
      </c>
      <c r="E1" s="4" t="s">
        <v>454</v>
      </c>
      <c r="G1" s="4" t="s">
        <v>2747</v>
      </c>
    </row>
    <row r="2" spans="1:7">
      <c r="A2" s="249" t="s">
        <v>1625</v>
      </c>
      <c r="B2" s="248" t="s">
        <v>1625</v>
      </c>
      <c r="C2" s="4" t="s">
        <v>5582</v>
      </c>
      <c r="D2" s="4" t="s">
        <v>1626</v>
      </c>
      <c r="E2" s="4" t="s">
        <v>1626</v>
      </c>
      <c r="G2" s="250" t="s">
        <v>2750</v>
      </c>
    </row>
    <row r="3" spans="1:7">
      <c r="A3" s="248" t="s">
        <v>766</v>
      </c>
      <c r="B3" s="4" t="s">
        <v>764</v>
      </c>
      <c r="C3" s="4" t="s">
        <v>5582</v>
      </c>
      <c r="D3" s="4" t="s">
        <v>784</v>
      </c>
      <c r="E3" s="4" t="s">
        <v>784</v>
      </c>
      <c r="G3" s="250" t="s">
        <v>2748</v>
      </c>
    </row>
    <row r="4" spans="1:7">
      <c r="A4" s="248" t="s">
        <v>767</v>
      </c>
      <c r="B4" s="4" t="s">
        <v>765</v>
      </c>
      <c r="C4" s="4" t="s">
        <v>5582</v>
      </c>
      <c r="D4" s="4" t="s">
        <v>785</v>
      </c>
      <c r="E4" s="6" t="s">
        <v>5762</v>
      </c>
      <c r="G4" s="250" t="s">
        <v>2749</v>
      </c>
    </row>
    <row r="5" spans="1:7">
      <c r="A5" s="248" t="s">
        <v>4783</v>
      </c>
      <c r="B5" s="4" t="s">
        <v>4783</v>
      </c>
      <c r="C5" s="4" t="s">
        <v>5583</v>
      </c>
      <c r="D5" s="4" t="s">
        <v>4784</v>
      </c>
      <c r="E5" s="4" t="s">
        <v>4784</v>
      </c>
      <c r="G5" s="250"/>
    </row>
    <row r="6" spans="1:7">
      <c r="A6" s="248" t="s">
        <v>768</v>
      </c>
      <c r="B6" s="4" t="s">
        <v>768</v>
      </c>
      <c r="C6" s="4" t="s">
        <v>5582</v>
      </c>
      <c r="D6" s="4" t="s">
        <v>769</v>
      </c>
      <c r="E6" s="4" t="s">
        <v>769</v>
      </c>
      <c r="G6" s="251" t="s">
        <v>2751</v>
      </c>
    </row>
    <row r="7" spans="1:7">
      <c r="A7" s="248" t="s">
        <v>1477</v>
      </c>
      <c r="B7" s="4" t="s">
        <v>1477</v>
      </c>
      <c r="C7" s="4" t="s">
        <v>5582</v>
      </c>
      <c r="D7" s="4" t="s">
        <v>1478</v>
      </c>
      <c r="E7" s="4" t="s">
        <v>1478</v>
      </c>
      <c r="G7" s="251" t="s">
        <v>2752</v>
      </c>
    </row>
    <row r="8" spans="1:7">
      <c r="A8" s="248" t="s">
        <v>1479</v>
      </c>
      <c r="B8" s="4" t="s">
        <v>1480</v>
      </c>
      <c r="C8" s="4" t="s">
        <v>5582</v>
      </c>
      <c r="D8" s="4" t="s">
        <v>1480</v>
      </c>
      <c r="E8" s="4" t="s">
        <v>1480</v>
      </c>
      <c r="G8" s="251" t="s">
        <v>2753</v>
      </c>
    </row>
    <row r="9" spans="1:7">
      <c r="A9" s="248" t="s">
        <v>4781</v>
      </c>
      <c r="B9" s="4" t="s">
        <v>4781</v>
      </c>
      <c r="C9" s="4" t="s">
        <v>5582</v>
      </c>
      <c r="D9" s="4" t="s">
        <v>4781</v>
      </c>
      <c r="E9" s="4" t="s">
        <v>4781</v>
      </c>
      <c r="G9" s="251" t="s">
        <v>4782</v>
      </c>
    </row>
    <row r="10" spans="1:7">
      <c r="A10" s="248" t="s">
        <v>770</v>
      </c>
      <c r="B10" s="4" t="s">
        <v>126</v>
      </c>
      <c r="C10" s="4" t="s">
        <v>5582</v>
      </c>
      <c r="D10" s="4" t="s">
        <v>786</v>
      </c>
      <c r="E10" s="6" t="s">
        <v>786</v>
      </c>
      <c r="G10" s="251" t="s">
        <v>2754</v>
      </c>
    </row>
    <row r="11" spans="1:7">
      <c r="A11" s="249" t="s">
        <v>778</v>
      </c>
      <c r="B11" s="252" t="s">
        <v>779</v>
      </c>
      <c r="C11" s="252" t="s">
        <v>5582</v>
      </c>
      <c r="D11" s="252" t="s">
        <v>780</v>
      </c>
      <c r="E11" s="252" t="s">
        <v>780</v>
      </c>
      <c r="G11" s="251" t="s">
        <v>2755</v>
      </c>
    </row>
    <row r="12" spans="1:7">
      <c r="A12" s="248" t="s">
        <v>1473</v>
      </c>
      <c r="B12" s="4" t="s">
        <v>1474</v>
      </c>
      <c r="C12" s="4" t="s">
        <v>5583</v>
      </c>
      <c r="D12" s="4" t="s">
        <v>1589</v>
      </c>
      <c r="E12" s="4" t="s">
        <v>1474</v>
      </c>
      <c r="G12" s="251" t="s">
        <v>2756</v>
      </c>
    </row>
    <row r="13" spans="1:7">
      <c r="A13" s="248" t="s">
        <v>773</v>
      </c>
      <c r="B13" s="4" t="s">
        <v>776</v>
      </c>
      <c r="C13" s="4" t="s">
        <v>5583</v>
      </c>
      <c r="D13" s="4" t="s">
        <v>774</v>
      </c>
      <c r="E13" s="4" t="s">
        <v>776</v>
      </c>
      <c r="G13" s="251" t="s">
        <v>2757</v>
      </c>
    </row>
    <row r="14" spans="1:7">
      <c r="A14" s="248" t="s">
        <v>4785</v>
      </c>
      <c r="B14" s="4" t="s">
        <v>4785</v>
      </c>
      <c r="C14" s="4" t="s">
        <v>5582</v>
      </c>
      <c r="D14" s="4" t="s">
        <v>4785</v>
      </c>
      <c r="E14" s="4" t="s">
        <v>4785</v>
      </c>
      <c r="G14" s="251"/>
    </row>
    <row r="15" spans="1:7">
      <c r="A15" s="4" t="s">
        <v>690</v>
      </c>
      <c r="B15" s="4" t="s">
        <v>149</v>
      </c>
      <c r="C15" s="4" t="s">
        <v>5582</v>
      </c>
      <c r="D15" s="4" t="s">
        <v>1687</v>
      </c>
      <c r="E15" s="4" t="s">
        <v>1687</v>
      </c>
      <c r="G15" s="250" t="s">
        <v>2759</v>
      </c>
    </row>
    <row r="16" spans="1:7">
      <c r="A16" s="4" t="s">
        <v>692</v>
      </c>
      <c r="B16" s="4" t="s">
        <v>150</v>
      </c>
      <c r="C16" s="4" t="s">
        <v>5582</v>
      </c>
      <c r="D16" s="4" t="s">
        <v>1688</v>
      </c>
      <c r="E16" s="4" t="s">
        <v>1688</v>
      </c>
      <c r="G16" s="250" t="s">
        <v>2759</v>
      </c>
    </row>
    <row r="17" spans="1:7">
      <c r="A17" s="4" t="s">
        <v>693</v>
      </c>
      <c r="B17" s="4" t="s">
        <v>151</v>
      </c>
      <c r="C17" s="4" t="s">
        <v>5582</v>
      </c>
      <c r="D17" s="4" t="s">
        <v>1689</v>
      </c>
      <c r="E17" s="4" t="s">
        <v>1689</v>
      </c>
      <c r="G17" s="250" t="s">
        <v>2759</v>
      </c>
    </row>
    <row r="18" spans="1:7">
      <c r="A18" s="4" t="s">
        <v>694</v>
      </c>
      <c r="B18" s="4" t="s">
        <v>153</v>
      </c>
      <c r="C18" s="4" t="s">
        <v>5582</v>
      </c>
      <c r="D18" s="4" t="s">
        <v>1690</v>
      </c>
      <c r="E18" s="4" t="s">
        <v>1690</v>
      </c>
      <c r="G18" s="250" t="s">
        <v>2759</v>
      </c>
    </row>
    <row r="19" spans="1:7">
      <c r="A19" s="4" t="s">
        <v>695</v>
      </c>
      <c r="B19" s="4" t="s">
        <v>155</v>
      </c>
      <c r="C19" s="4" t="s">
        <v>5582</v>
      </c>
      <c r="D19" s="4" t="s">
        <v>1691</v>
      </c>
      <c r="E19" s="4" t="s">
        <v>1691</v>
      </c>
      <c r="G19" s="250" t="s">
        <v>2759</v>
      </c>
    </row>
    <row r="20" spans="1:7">
      <c r="A20" s="4" t="s">
        <v>696</v>
      </c>
      <c r="B20" s="4" t="s">
        <v>157</v>
      </c>
      <c r="C20" s="4" t="s">
        <v>5582</v>
      </c>
      <c r="D20" s="4" t="s">
        <v>1692</v>
      </c>
      <c r="E20" s="4" t="s">
        <v>1692</v>
      </c>
      <c r="G20" s="250" t="s">
        <v>2759</v>
      </c>
    </row>
    <row r="21" spans="1:7">
      <c r="A21" s="248" t="s">
        <v>781</v>
      </c>
      <c r="B21" s="4" t="s">
        <v>617</v>
      </c>
      <c r="C21" s="4" t="s">
        <v>5582</v>
      </c>
      <c r="D21" s="4" t="s">
        <v>787</v>
      </c>
      <c r="E21" s="4" t="s">
        <v>787</v>
      </c>
      <c r="G21" s="251" t="s">
        <v>2758</v>
      </c>
    </row>
    <row r="22" spans="1:7">
      <c r="A22" s="248" t="s">
        <v>1579</v>
      </c>
      <c r="B22" s="4" t="s">
        <v>1580</v>
      </c>
      <c r="C22" s="4" t="s">
        <v>5582</v>
      </c>
      <c r="D22" s="4" t="s">
        <v>1581</v>
      </c>
      <c r="E22" s="4" t="s">
        <v>1581</v>
      </c>
      <c r="G22" s="251" t="s">
        <v>2758</v>
      </c>
    </row>
    <row r="23" spans="1:7">
      <c r="A23" s="248" t="s">
        <v>1577</v>
      </c>
      <c r="B23" s="4" t="s">
        <v>1578</v>
      </c>
      <c r="C23" s="253" t="s">
        <v>5582</v>
      </c>
      <c r="D23" s="4" t="s">
        <v>1583</v>
      </c>
      <c r="E23" s="4" t="s">
        <v>1583</v>
      </c>
      <c r="G23" s="254" t="s">
        <v>2761</v>
      </c>
    </row>
    <row r="24" spans="1:7">
      <c r="A24" s="248" t="s">
        <v>1582</v>
      </c>
      <c r="B24" s="4" t="s">
        <v>1584</v>
      </c>
      <c r="C24" s="253" t="s">
        <v>5582</v>
      </c>
      <c r="D24" s="4" t="s">
        <v>1585</v>
      </c>
      <c r="E24" s="4" t="s">
        <v>1585</v>
      </c>
      <c r="G24" s="254" t="s">
        <v>2761</v>
      </c>
    </row>
    <row r="25" spans="1:7">
      <c r="A25" s="248" t="s">
        <v>1587</v>
      </c>
      <c r="B25" s="4" t="s">
        <v>1588</v>
      </c>
      <c r="C25" s="253" t="s">
        <v>5582</v>
      </c>
      <c r="D25" s="4" t="s">
        <v>1605</v>
      </c>
      <c r="E25" s="4" t="s">
        <v>1605</v>
      </c>
      <c r="G25" s="254" t="s">
        <v>2761</v>
      </c>
    </row>
    <row r="26" spans="1:7">
      <c r="A26" s="248" t="s">
        <v>1586</v>
      </c>
      <c r="B26" s="4" t="s">
        <v>1634</v>
      </c>
      <c r="C26" s="4" t="s">
        <v>5583</v>
      </c>
      <c r="D26" s="4" t="s">
        <v>1635</v>
      </c>
      <c r="E26" s="4" t="s">
        <v>5591</v>
      </c>
      <c r="G26" s="254" t="s">
        <v>2761</v>
      </c>
    </row>
    <row r="27" spans="1:7">
      <c r="A27" s="248" t="s">
        <v>2053</v>
      </c>
      <c r="B27" s="248" t="s">
        <v>2053</v>
      </c>
      <c r="C27" s="253" t="s">
        <v>5582</v>
      </c>
      <c r="D27" s="4" t="s">
        <v>2054</v>
      </c>
      <c r="E27" s="4" t="s">
        <v>2055</v>
      </c>
      <c r="G27" s="251" t="s">
        <v>2758</v>
      </c>
    </row>
    <row r="28" spans="1:7">
      <c r="A28" s="248" t="s">
        <v>1455</v>
      </c>
      <c r="B28" s="4" t="s">
        <v>1461</v>
      </c>
      <c r="C28" s="4" t="s">
        <v>5582</v>
      </c>
      <c r="D28" s="4" t="s">
        <v>1467</v>
      </c>
      <c r="E28" s="4" t="s">
        <v>1467</v>
      </c>
      <c r="G28" s="251" t="s">
        <v>2758</v>
      </c>
    </row>
    <row r="29" spans="1:7">
      <c r="A29" s="248" t="s">
        <v>1456</v>
      </c>
      <c r="B29" s="4" t="s">
        <v>1462</v>
      </c>
      <c r="C29" s="4" t="s">
        <v>5582</v>
      </c>
      <c r="D29" s="4" t="s">
        <v>1468</v>
      </c>
      <c r="E29" s="4" t="s">
        <v>1468</v>
      </c>
      <c r="G29" s="251" t="s">
        <v>2758</v>
      </c>
    </row>
    <row r="30" spans="1:7">
      <c r="A30" s="248" t="s">
        <v>1457</v>
      </c>
      <c r="B30" s="4" t="s">
        <v>1463</v>
      </c>
      <c r="C30" s="4" t="s">
        <v>5582</v>
      </c>
      <c r="D30" s="4" t="s">
        <v>1469</v>
      </c>
      <c r="E30" s="4" t="s">
        <v>1469</v>
      </c>
      <c r="G30" s="251" t="s">
        <v>2758</v>
      </c>
    </row>
    <row r="31" spans="1:7">
      <c r="A31" s="248" t="s">
        <v>1458</v>
      </c>
      <c r="B31" s="4" t="s">
        <v>1464</v>
      </c>
      <c r="C31" s="4" t="s">
        <v>5582</v>
      </c>
      <c r="D31" s="4" t="s">
        <v>1470</v>
      </c>
      <c r="E31" s="4" t="s">
        <v>1470</v>
      </c>
      <c r="G31" s="251" t="s">
        <v>2758</v>
      </c>
    </row>
    <row r="32" spans="1:7">
      <c r="A32" s="248" t="s">
        <v>1459</v>
      </c>
      <c r="B32" s="4" t="s">
        <v>1465</v>
      </c>
      <c r="C32" s="4" t="s">
        <v>5582</v>
      </c>
      <c r="D32" s="4" t="s">
        <v>1471</v>
      </c>
      <c r="E32" s="4" t="s">
        <v>1471</v>
      </c>
      <c r="G32" s="251" t="s">
        <v>2758</v>
      </c>
    </row>
    <row r="33" spans="1:7">
      <c r="A33" s="248" t="s">
        <v>1460</v>
      </c>
      <c r="B33" s="4" t="s">
        <v>1466</v>
      </c>
      <c r="C33" s="4" t="s">
        <v>5582</v>
      </c>
      <c r="D33" s="4" t="s">
        <v>1472</v>
      </c>
      <c r="E33" s="4" t="s">
        <v>1472</v>
      </c>
      <c r="G33" s="251" t="s">
        <v>2758</v>
      </c>
    </row>
    <row r="34" spans="1:7">
      <c r="A34" s="4" t="s">
        <v>455</v>
      </c>
      <c r="B34" s="4" t="s">
        <v>456</v>
      </c>
      <c r="C34" s="4" t="s">
        <v>5592</v>
      </c>
      <c r="D34" s="4" t="s">
        <v>1699</v>
      </c>
      <c r="E34" s="4" t="s">
        <v>1639</v>
      </c>
      <c r="G34" s="251" t="s">
        <v>2762</v>
      </c>
    </row>
    <row r="35" spans="1:7">
      <c r="A35" s="4" t="s">
        <v>637</v>
      </c>
      <c r="B35" s="4" t="s">
        <v>638</v>
      </c>
      <c r="C35" s="4" t="s">
        <v>5592</v>
      </c>
      <c r="D35" s="4" t="s">
        <v>1700</v>
      </c>
      <c r="E35" s="4" t="s">
        <v>1640</v>
      </c>
      <c r="G35" s="251" t="s">
        <v>2762</v>
      </c>
    </row>
    <row r="36" spans="1:7">
      <c r="A36" s="4" t="s">
        <v>639</v>
      </c>
      <c r="B36" s="4" t="s">
        <v>640</v>
      </c>
      <c r="C36" s="4" t="s">
        <v>5592</v>
      </c>
      <c r="D36" s="4" t="s">
        <v>1701</v>
      </c>
      <c r="E36" s="4" t="s">
        <v>1641</v>
      </c>
      <c r="G36" s="251" t="s">
        <v>2762</v>
      </c>
    </row>
    <row r="37" spans="1:7">
      <c r="A37" s="4" t="s">
        <v>641</v>
      </c>
      <c r="B37" s="4" t="s">
        <v>642</v>
      </c>
      <c r="C37" s="4" t="s">
        <v>5592</v>
      </c>
      <c r="D37" s="4" t="s">
        <v>1702</v>
      </c>
      <c r="E37" s="4" t="s">
        <v>1642</v>
      </c>
      <c r="G37" s="251" t="s">
        <v>2762</v>
      </c>
    </row>
    <row r="38" spans="1:7">
      <c r="A38" s="4" t="s">
        <v>643</v>
      </c>
      <c r="B38" s="4" t="s">
        <v>644</v>
      </c>
      <c r="C38" s="4" t="s">
        <v>5592</v>
      </c>
      <c r="D38" s="4" t="s">
        <v>1703</v>
      </c>
      <c r="E38" s="4" t="s">
        <v>1643</v>
      </c>
      <c r="G38" s="251" t="s">
        <v>2762</v>
      </c>
    </row>
    <row r="39" spans="1:7">
      <c r="A39" s="4" t="s">
        <v>645</v>
      </c>
      <c r="B39" s="4" t="s">
        <v>646</v>
      </c>
      <c r="C39" s="4" t="s">
        <v>5592</v>
      </c>
      <c r="D39" s="4" t="s">
        <v>1704</v>
      </c>
      <c r="E39" s="4" t="s">
        <v>1644</v>
      </c>
      <c r="G39" s="251" t="s">
        <v>2762</v>
      </c>
    </row>
    <row r="40" spans="1:7">
      <c r="A40" s="4" t="s">
        <v>647</v>
      </c>
      <c r="B40" s="4" t="s">
        <v>152</v>
      </c>
      <c r="C40" s="4" t="s">
        <v>5592</v>
      </c>
      <c r="D40" s="4" t="s">
        <v>1705</v>
      </c>
      <c r="E40" s="4" t="s">
        <v>1645</v>
      </c>
      <c r="G40" s="251" t="s">
        <v>2763</v>
      </c>
    </row>
    <row r="41" spans="1:7">
      <c r="A41" s="4" t="s">
        <v>648</v>
      </c>
      <c r="B41" s="4" t="s">
        <v>154</v>
      </c>
      <c r="C41" s="4" t="s">
        <v>5592</v>
      </c>
      <c r="D41" s="4" t="s">
        <v>1706</v>
      </c>
      <c r="E41" s="4" t="s">
        <v>1646</v>
      </c>
      <c r="G41" s="251" t="s">
        <v>2763</v>
      </c>
    </row>
    <row r="42" spans="1:7">
      <c r="A42" s="4" t="s">
        <v>649</v>
      </c>
      <c r="B42" s="4" t="s">
        <v>156</v>
      </c>
      <c r="C42" s="4" t="s">
        <v>5592</v>
      </c>
      <c r="D42" s="4" t="s">
        <v>1707</v>
      </c>
      <c r="E42" s="4" t="s">
        <v>1647</v>
      </c>
      <c r="G42" s="251" t="s">
        <v>2763</v>
      </c>
    </row>
    <row r="43" spans="1:7">
      <c r="A43" s="4" t="s">
        <v>650</v>
      </c>
      <c r="B43" s="4" t="s">
        <v>158</v>
      </c>
      <c r="C43" s="4" t="s">
        <v>5592</v>
      </c>
      <c r="D43" s="4" t="s">
        <v>1708</v>
      </c>
      <c r="E43" s="4" t="s">
        <v>1648</v>
      </c>
      <c r="G43" s="251" t="s">
        <v>2763</v>
      </c>
    </row>
    <row r="44" spans="1:7">
      <c r="A44" s="4" t="s">
        <v>651</v>
      </c>
      <c r="B44" s="4" t="s">
        <v>159</v>
      </c>
      <c r="C44" s="4" t="s">
        <v>5592</v>
      </c>
      <c r="D44" s="4" t="s">
        <v>1709</v>
      </c>
      <c r="E44" s="4" t="s">
        <v>1649</v>
      </c>
      <c r="G44" s="251" t="s">
        <v>2763</v>
      </c>
    </row>
    <row r="45" spans="1:7">
      <c r="A45" s="4" t="s">
        <v>652</v>
      </c>
      <c r="B45" s="4" t="s">
        <v>161</v>
      </c>
      <c r="C45" s="4" t="s">
        <v>5592</v>
      </c>
      <c r="D45" s="4" t="s">
        <v>1710</v>
      </c>
      <c r="E45" s="4" t="s">
        <v>1650</v>
      </c>
      <c r="G45" s="251" t="s">
        <v>2763</v>
      </c>
    </row>
    <row r="46" spans="1:7">
      <c r="A46" s="4" t="s">
        <v>653</v>
      </c>
      <c r="B46" s="4" t="s">
        <v>162</v>
      </c>
      <c r="C46" s="4" t="s">
        <v>5592</v>
      </c>
      <c r="D46" s="4" t="s">
        <v>1711</v>
      </c>
      <c r="E46" s="4" t="s">
        <v>1651</v>
      </c>
      <c r="G46" s="251" t="s">
        <v>2764</v>
      </c>
    </row>
    <row r="47" spans="1:7">
      <c r="A47" s="4" t="s">
        <v>654</v>
      </c>
      <c r="B47" s="4" t="s">
        <v>655</v>
      </c>
      <c r="C47" s="4" t="s">
        <v>5592</v>
      </c>
      <c r="D47" s="4" t="s">
        <v>1712</v>
      </c>
      <c r="E47" s="4" t="s">
        <v>1652</v>
      </c>
      <c r="G47" s="251" t="s">
        <v>2764</v>
      </c>
    </row>
    <row r="48" spans="1:7">
      <c r="A48" s="4" t="s">
        <v>656</v>
      </c>
      <c r="B48" s="4" t="s">
        <v>164</v>
      </c>
      <c r="C48" s="4" t="s">
        <v>5592</v>
      </c>
      <c r="D48" s="4" t="s">
        <v>1713</v>
      </c>
      <c r="E48" s="4" t="s">
        <v>1653</v>
      </c>
      <c r="G48" s="251" t="s">
        <v>2764</v>
      </c>
    </row>
    <row r="49" spans="1:7">
      <c r="A49" s="4" t="s">
        <v>657</v>
      </c>
      <c r="B49" s="4" t="s">
        <v>165</v>
      </c>
      <c r="C49" s="4" t="s">
        <v>5592</v>
      </c>
      <c r="D49" s="4" t="s">
        <v>1714</v>
      </c>
      <c r="E49" s="4" t="s">
        <v>1654</v>
      </c>
      <c r="G49" s="251" t="s">
        <v>2764</v>
      </c>
    </row>
    <row r="50" spans="1:7">
      <c r="A50" s="4" t="s">
        <v>658</v>
      </c>
      <c r="B50" s="4" t="s">
        <v>166</v>
      </c>
      <c r="C50" s="4" t="s">
        <v>5592</v>
      </c>
      <c r="D50" s="4" t="s">
        <v>1715</v>
      </c>
      <c r="E50" s="4" t="s">
        <v>1655</v>
      </c>
      <c r="G50" s="251" t="s">
        <v>2764</v>
      </c>
    </row>
    <row r="51" spans="1:7">
      <c r="A51" s="4" t="s">
        <v>659</v>
      </c>
      <c r="B51" s="4" t="s">
        <v>167</v>
      </c>
      <c r="C51" s="4" t="s">
        <v>5592</v>
      </c>
      <c r="D51" s="4" t="s">
        <v>1716</v>
      </c>
      <c r="E51" s="4" t="s">
        <v>1656</v>
      </c>
      <c r="G51" s="251" t="s">
        <v>2764</v>
      </c>
    </row>
    <row r="52" spans="1:7">
      <c r="A52" s="4" t="s">
        <v>660</v>
      </c>
      <c r="B52" s="4" t="s">
        <v>168</v>
      </c>
      <c r="C52" s="4" t="s">
        <v>5592</v>
      </c>
      <c r="D52" s="4" t="s">
        <v>1717</v>
      </c>
      <c r="E52" s="4" t="s">
        <v>1657</v>
      </c>
      <c r="G52" s="251" t="s">
        <v>2765</v>
      </c>
    </row>
    <row r="53" spans="1:7">
      <c r="A53" s="4" t="s">
        <v>661</v>
      </c>
      <c r="B53" s="4" t="s">
        <v>169</v>
      </c>
      <c r="C53" s="4" t="s">
        <v>5592</v>
      </c>
      <c r="D53" s="4" t="s">
        <v>1718</v>
      </c>
      <c r="E53" s="4" t="s">
        <v>1658</v>
      </c>
      <c r="G53" s="251" t="s">
        <v>2765</v>
      </c>
    </row>
    <row r="54" spans="1:7">
      <c r="A54" s="4" t="s">
        <v>662</v>
      </c>
      <c r="B54" s="4" t="s">
        <v>170</v>
      </c>
      <c r="C54" s="4" t="s">
        <v>5592</v>
      </c>
      <c r="D54" s="4" t="s">
        <v>1719</v>
      </c>
      <c r="E54" s="4" t="s">
        <v>1659</v>
      </c>
      <c r="G54" s="251" t="s">
        <v>2765</v>
      </c>
    </row>
    <row r="55" spans="1:7">
      <c r="A55" s="4" t="s">
        <v>663</v>
      </c>
      <c r="B55" s="4" t="s">
        <v>171</v>
      </c>
      <c r="C55" s="4" t="s">
        <v>5592</v>
      </c>
      <c r="D55" s="4" t="s">
        <v>1720</v>
      </c>
      <c r="E55" s="4" t="s">
        <v>1660</v>
      </c>
      <c r="G55" s="251" t="s">
        <v>2765</v>
      </c>
    </row>
    <row r="56" spans="1:7">
      <c r="A56" s="4" t="s">
        <v>664</v>
      </c>
      <c r="B56" s="4" t="s">
        <v>172</v>
      </c>
      <c r="C56" s="4" t="s">
        <v>5592</v>
      </c>
      <c r="D56" s="4" t="s">
        <v>1721</v>
      </c>
      <c r="E56" s="4" t="s">
        <v>1661</v>
      </c>
      <c r="G56" s="251" t="s">
        <v>2765</v>
      </c>
    </row>
    <row r="57" spans="1:7">
      <c r="A57" s="4" t="s">
        <v>665</v>
      </c>
      <c r="B57" s="4" t="s">
        <v>173</v>
      </c>
      <c r="C57" s="4" t="s">
        <v>5592</v>
      </c>
      <c r="D57" s="4" t="s">
        <v>1722</v>
      </c>
      <c r="E57" s="4" t="s">
        <v>1662</v>
      </c>
      <c r="G57" s="251" t="s">
        <v>2765</v>
      </c>
    </row>
    <row r="58" spans="1:7">
      <c r="A58" s="4" t="s">
        <v>666</v>
      </c>
      <c r="B58" s="4" t="s">
        <v>174</v>
      </c>
      <c r="C58" s="4" t="s">
        <v>5592</v>
      </c>
      <c r="D58" s="4" t="s">
        <v>1723</v>
      </c>
      <c r="E58" s="4" t="s">
        <v>1663</v>
      </c>
      <c r="G58" s="251" t="s">
        <v>2766</v>
      </c>
    </row>
    <row r="59" spans="1:7">
      <c r="A59" s="4" t="s">
        <v>667</v>
      </c>
      <c r="B59" s="4" t="s">
        <v>175</v>
      </c>
      <c r="C59" s="4" t="s">
        <v>5592</v>
      </c>
      <c r="D59" s="4" t="s">
        <v>1724</v>
      </c>
      <c r="E59" s="4" t="s">
        <v>1664</v>
      </c>
      <c r="G59" s="251" t="s">
        <v>2766</v>
      </c>
    </row>
    <row r="60" spans="1:7">
      <c r="A60" s="4" t="s">
        <v>668</v>
      </c>
      <c r="B60" s="4" t="s">
        <v>176</v>
      </c>
      <c r="C60" s="4" t="s">
        <v>5592</v>
      </c>
      <c r="D60" s="4" t="s">
        <v>1725</v>
      </c>
      <c r="E60" s="4" t="s">
        <v>1665</v>
      </c>
      <c r="G60" s="251" t="s">
        <v>2766</v>
      </c>
    </row>
    <row r="61" spans="1:7">
      <c r="A61" s="4" t="s">
        <v>669</v>
      </c>
      <c r="B61" s="4" t="s">
        <v>177</v>
      </c>
      <c r="C61" s="4" t="s">
        <v>5592</v>
      </c>
      <c r="D61" s="4" t="s">
        <v>1726</v>
      </c>
      <c r="E61" s="4" t="s">
        <v>1666</v>
      </c>
      <c r="G61" s="251" t="s">
        <v>2766</v>
      </c>
    </row>
    <row r="62" spans="1:7">
      <c r="A62" s="4" t="s">
        <v>670</v>
      </c>
      <c r="B62" s="4" t="s">
        <v>178</v>
      </c>
      <c r="C62" s="4" t="s">
        <v>5592</v>
      </c>
      <c r="D62" s="4" t="s">
        <v>1727</v>
      </c>
      <c r="E62" s="4" t="s">
        <v>1667</v>
      </c>
      <c r="G62" s="251" t="s">
        <v>2766</v>
      </c>
    </row>
    <row r="63" spans="1:7">
      <c r="A63" s="4" t="s">
        <v>671</v>
      </c>
      <c r="B63" s="4" t="s">
        <v>179</v>
      </c>
      <c r="C63" s="4" t="s">
        <v>5592</v>
      </c>
      <c r="D63" s="4" t="s">
        <v>1728</v>
      </c>
      <c r="E63" s="4" t="s">
        <v>1668</v>
      </c>
      <c r="G63" s="251" t="s">
        <v>2766</v>
      </c>
    </row>
    <row r="64" spans="1:7">
      <c r="A64" s="4" t="s">
        <v>672</v>
      </c>
      <c r="B64" s="4" t="s">
        <v>180</v>
      </c>
      <c r="C64" s="4" t="s">
        <v>5592</v>
      </c>
      <c r="D64" s="4" t="s">
        <v>1729</v>
      </c>
      <c r="E64" s="4" t="s">
        <v>1669</v>
      </c>
      <c r="G64" s="251" t="s">
        <v>2767</v>
      </c>
    </row>
    <row r="65" spans="1:7">
      <c r="A65" s="4" t="s">
        <v>673</v>
      </c>
      <c r="B65" s="4" t="s">
        <v>181</v>
      </c>
      <c r="C65" s="4" t="s">
        <v>5592</v>
      </c>
      <c r="D65" s="4" t="s">
        <v>1730</v>
      </c>
      <c r="E65" s="4" t="s">
        <v>1670</v>
      </c>
      <c r="G65" s="251" t="s">
        <v>2767</v>
      </c>
    </row>
    <row r="66" spans="1:7">
      <c r="A66" s="4" t="s">
        <v>674</v>
      </c>
      <c r="B66" s="4" t="s">
        <v>182</v>
      </c>
      <c r="C66" s="4" t="s">
        <v>5592</v>
      </c>
      <c r="D66" s="4" t="s">
        <v>1731</v>
      </c>
      <c r="E66" s="4" t="s">
        <v>1671</v>
      </c>
      <c r="G66" s="251" t="s">
        <v>2767</v>
      </c>
    </row>
    <row r="67" spans="1:7">
      <c r="A67" s="4" t="s">
        <v>675</v>
      </c>
      <c r="B67" s="4" t="s">
        <v>183</v>
      </c>
      <c r="C67" s="4" t="s">
        <v>5592</v>
      </c>
      <c r="D67" s="4" t="s">
        <v>1732</v>
      </c>
      <c r="E67" s="4" t="s">
        <v>1672</v>
      </c>
      <c r="G67" s="251" t="s">
        <v>2767</v>
      </c>
    </row>
    <row r="68" spans="1:7">
      <c r="A68" s="4" t="s">
        <v>676</v>
      </c>
      <c r="B68" s="4" t="s">
        <v>184</v>
      </c>
      <c r="C68" s="4" t="s">
        <v>5592</v>
      </c>
      <c r="D68" s="4" t="s">
        <v>1733</v>
      </c>
      <c r="E68" s="4" t="s">
        <v>1673</v>
      </c>
      <c r="G68" s="251" t="s">
        <v>2767</v>
      </c>
    </row>
    <row r="69" spans="1:7">
      <c r="A69" s="4" t="s">
        <v>677</v>
      </c>
      <c r="B69" s="4" t="s">
        <v>185</v>
      </c>
      <c r="C69" s="4" t="s">
        <v>5592</v>
      </c>
      <c r="D69" s="4" t="s">
        <v>1734</v>
      </c>
      <c r="E69" s="4" t="s">
        <v>1674</v>
      </c>
      <c r="G69" s="251" t="s">
        <v>2767</v>
      </c>
    </row>
    <row r="70" spans="1:7">
      <c r="A70" s="4" t="s">
        <v>678</v>
      </c>
      <c r="B70" s="4" t="s">
        <v>186</v>
      </c>
      <c r="C70" s="4" t="s">
        <v>5592</v>
      </c>
      <c r="D70" s="4" t="s">
        <v>1735</v>
      </c>
      <c r="E70" s="4" t="s">
        <v>1675</v>
      </c>
      <c r="G70" s="251" t="s">
        <v>2768</v>
      </c>
    </row>
    <row r="71" spans="1:7">
      <c r="A71" s="4" t="s">
        <v>679</v>
      </c>
      <c r="B71" s="4" t="s">
        <v>187</v>
      </c>
      <c r="C71" s="4" t="s">
        <v>5592</v>
      </c>
      <c r="D71" s="4" t="s">
        <v>1736</v>
      </c>
      <c r="E71" s="4" t="s">
        <v>1676</v>
      </c>
      <c r="G71" s="251" t="s">
        <v>2768</v>
      </c>
    </row>
    <row r="72" spans="1:7">
      <c r="A72" s="4" t="s">
        <v>680</v>
      </c>
      <c r="B72" s="4" t="s">
        <v>188</v>
      </c>
      <c r="C72" s="4" t="s">
        <v>5592</v>
      </c>
      <c r="D72" s="4" t="s">
        <v>1737</v>
      </c>
      <c r="E72" s="4" t="s">
        <v>1677</v>
      </c>
      <c r="G72" s="251" t="s">
        <v>2768</v>
      </c>
    </row>
    <row r="73" spans="1:7">
      <c r="A73" s="4" t="s">
        <v>681</v>
      </c>
      <c r="B73" s="4" t="s">
        <v>189</v>
      </c>
      <c r="C73" s="4" t="s">
        <v>5592</v>
      </c>
      <c r="D73" s="4" t="s">
        <v>1738</v>
      </c>
      <c r="E73" s="4" t="s">
        <v>1678</v>
      </c>
      <c r="G73" s="251" t="s">
        <v>2768</v>
      </c>
    </row>
    <row r="74" spans="1:7">
      <c r="A74" s="4" t="s">
        <v>682</v>
      </c>
      <c r="B74" s="4" t="s">
        <v>190</v>
      </c>
      <c r="C74" s="4" t="s">
        <v>5592</v>
      </c>
      <c r="D74" s="4" t="s">
        <v>1739</v>
      </c>
      <c r="E74" s="4" t="s">
        <v>1679</v>
      </c>
      <c r="G74" s="251" t="s">
        <v>2768</v>
      </c>
    </row>
    <row r="75" spans="1:7">
      <c r="A75" s="4" t="s">
        <v>683</v>
      </c>
      <c r="B75" s="4" t="s">
        <v>191</v>
      </c>
      <c r="C75" s="4" t="s">
        <v>5592</v>
      </c>
      <c r="D75" s="4" t="s">
        <v>1740</v>
      </c>
      <c r="E75" s="4" t="s">
        <v>1680</v>
      </c>
      <c r="G75" s="251" t="s">
        <v>2768</v>
      </c>
    </row>
    <row r="76" spans="1:7">
      <c r="A76" s="253" t="s">
        <v>684</v>
      </c>
      <c r="B76" s="4" t="s">
        <v>192</v>
      </c>
      <c r="C76" s="4" t="s">
        <v>5592</v>
      </c>
      <c r="D76" s="4" t="s">
        <v>1741</v>
      </c>
      <c r="E76" s="4" t="s">
        <v>1681</v>
      </c>
      <c r="G76" s="251" t="s">
        <v>2769</v>
      </c>
    </row>
    <row r="77" spans="1:7">
      <c r="A77" s="253" t="s">
        <v>685</v>
      </c>
      <c r="B77" s="4" t="s">
        <v>193</v>
      </c>
      <c r="C77" s="4" t="s">
        <v>5592</v>
      </c>
      <c r="D77" s="4" t="s">
        <v>1742</v>
      </c>
      <c r="E77" s="4" t="s">
        <v>1682</v>
      </c>
      <c r="G77" s="251" t="s">
        <v>2769</v>
      </c>
    </row>
    <row r="78" spans="1:7">
      <c r="A78" s="253" t="s">
        <v>686</v>
      </c>
      <c r="B78" s="4" t="s">
        <v>194</v>
      </c>
      <c r="C78" s="4" t="s">
        <v>5592</v>
      </c>
      <c r="D78" s="4" t="s">
        <v>1743</v>
      </c>
      <c r="E78" s="4" t="s">
        <v>1683</v>
      </c>
      <c r="G78" s="251" t="s">
        <v>2769</v>
      </c>
    </row>
    <row r="79" spans="1:7">
      <c r="A79" s="253" t="s">
        <v>687</v>
      </c>
      <c r="B79" s="4" t="s">
        <v>195</v>
      </c>
      <c r="C79" s="4" t="s">
        <v>5592</v>
      </c>
      <c r="D79" s="4" t="s">
        <v>1744</v>
      </c>
      <c r="E79" s="4" t="s">
        <v>1684</v>
      </c>
      <c r="G79" s="251" t="s">
        <v>2769</v>
      </c>
    </row>
    <row r="80" spans="1:7">
      <c r="A80" s="253" t="s">
        <v>688</v>
      </c>
      <c r="B80" s="4" t="s">
        <v>196</v>
      </c>
      <c r="C80" s="4" t="s">
        <v>5592</v>
      </c>
      <c r="D80" s="4" t="s">
        <v>1745</v>
      </c>
      <c r="E80" s="4" t="s">
        <v>1685</v>
      </c>
      <c r="G80" s="251" t="s">
        <v>2769</v>
      </c>
    </row>
    <row r="81" spans="1:7">
      <c r="A81" s="253" t="s">
        <v>689</v>
      </c>
      <c r="B81" s="4" t="s">
        <v>197</v>
      </c>
      <c r="C81" s="4" t="s">
        <v>5592</v>
      </c>
      <c r="D81" s="4" t="s">
        <v>1746</v>
      </c>
      <c r="E81" s="4" t="s">
        <v>1686</v>
      </c>
      <c r="G81" s="251" t="s">
        <v>2769</v>
      </c>
    </row>
    <row r="82" spans="1:7">
      <c r="A82" s="248" t="s">
        <v>1481</v>
      </c>
      <c r="B82" s="248" t="s">
        <v>1481</v>
      </c>
      <c r="C82" s="4" t="s">
        <v>5593</v>
      </c>
      <c r="D82" s="4" t="s">
        <v>5594</v>
      </c>
      <c r="E82" s="4" t="s">
        <v>5594</v>
      </c>
      <c r="G82" s="251" t="s">
        <v>2770</v>
      </c>
    </row>
    <row r="83" spans="1:7">
      <c r="A83" s="248" t="s">
        <v>1482</v>
      </c>
      <c r="B83" s="248" t="s">
        <v>1482</v>
      </c>
      <c r="C83" s="4" t="s">
        <v>5593</v>
      </c>
      <c r="D83" s="4" t="s">
        <v>5595</v>
      </c>
      <c r="E83" s="4" t="s">
        <v>5595</v>
      </c>
      <c r="G83" s="251" t="s">
        <v>2770</v>
      </c>
    </row>
    <row r="84" spans="1:7">
      <c r="A84" s="248" t="s">
        <v>1483</v>
      </c>
      <c r="B84" s="248" t="s">
        <v>1483</v>
      </c>
      <c r="C84" s="4" t="s">
        <v>5593</v>
      </c>
      <c r="D84" s="4" t="s">
        <v>5596</v>
      </c>
      <c r="E84" s="4" t="s">
        <v>5596</v>
      </c>
      <c r="G84" s="251" t="s">
        <v>2770</v>
      </c>
    </row>
    <row r="85" spans="1:7">
      <c r="A85" s="248" t="s">
        <v>1484</v>
      </c>
      <c r="B85" s="248" t="s">
        <v>1484</v>
      </c>
      <c r="C85" s="4" t="s">
        <v>5593</v>
      </c>
      <c r="D85" s="4" t="s">
        <v>5597</v>
      </c>
      <c r="E85" s="4" t="s">
        <v>5597</v>
      </c>
      <c r="G85" s="251" t="s">
        <v>2770</v>
      </c>
    </row>
    <row r="86" spans="1:7">
      <c r="A86" s="248" t="s">
        <v>1485</v>
      </c>
      <c r="B86" s="248" t="s">
        <v>1485</v>
      </c>
      <c r="C86" s="4" t="s">
        <v>5593</v>
      </c>
      <c r="D86" s="4" t="s">
        <v>5598</v>
      </c>
      <c r="E86" s="4" t="s">
        <v>5598</v>
      </c>
      <c r="G86" s="251" t="s">
        <v>2770</v>
      </c>
    </row>
    <row r="87" spans="1:7">
      <c r="A87" s="248" t="s">
        <v>1486</v>
      </c>
      <c r="B87" s="248" t="s">
        <v>1486</v>
      </c>
      <c r="C87" s="4" t="s">
        <v>5593</v>
      </c>
      <c r="D87" s="4" t="s">
        <v>5599</v>
      </c>
      <c r="E87" s="4" t="s">
        <v>5599</v>
      </c>
      <c r="G87" s="251" t="s">
        <v>2770</v>
      </c>
    </row>
    <row r="88" spans="1:7">
      <c r="A88" s="248" t="s">
        <v>1825</v>
      </c>
      <c r="B88" s="248" t="s">
        <v>1826</v>
      </c>
      <c r="C88" s="4" t="s">
        <v>5593</v>
      </c>
      <c r="D88" s="4" t="s">
        <v>5600</v>
      </c>
      <c r="E88" s="4" t="s">
        <v>5600</v>
      </c>
      <c r="G88" s="251" t="s">
        <v>2758</v>
      </c>
    </row>
    <row r="89" spans="1:7">
      <c r="A89" s="248" t="s">
        <v>1838</v>
      </c>
      <c r="B89" s="248" t="s">
        <v>1843</v>
      </c>
      <c r="C89" s="4" t="s">
        <v>5593</v>
      </c>
      <c r="D89" s="4" t="s">
        <v>5601</v>
      </c>
      <c r="E89" s="4" t="s">
        <v>5601</v>
      </c>
      <c r="G89" s="251" t="s">
        <v>2758</v>
      </c>
    </row>
    <row r="90" spans="1:7">
      <c r="A90" s="248" t="s">
        <v>1839</v>
      </c>
      <c r="B90" s="248" t="s">
        <v>1844</v>
      </c>
      <c r="C90" s="4" t="s">
        <v>5593</v>
      </c>
      <c r="D90" s="4" t="s">
        <v>5602</v>
      </c>
      <c r="E90" s="4" t="s">
        <v>5602</v>
      </c>
      <c r="G90" s="251" t="s">
        <v>2758</v>
      </c>
    </row>
    <row r="91" spans="1:7">
      <c r="A91" s="248" t="s">
        <v>1840</v>
      </c>
      <c r="B91" s="248" t="s">
        <v>1845</v>
      </c>
      <c r="C91" s="4" t="s">
        <v>5593</v>
      </c>
      <c r="D91" s="4" t="s">
        <v>5603</v>
      </c>
      <c r="E91" s="4" t="s">
        <v>5603</v>
      </c>
      <c r="G91" s="251" t="s">
        <v>2758</v>
      </c>
    </row>
    <row r="92" spans="1:7">
      <c r="A92" s="248" t="s">
        <v>1841</v>
      </c>
      <c r="B92" s="248" t="s">
        <v>1846</v>
      </c>
      <c r="C92" s="4" t="s">
        <v>5593</v>
      </c>
      <c r="D92" s="4" t="s">
        <v>5604</v>
      </c>
      <c r="E92" s="4" t="s">
        <v>5604</v>
      </c>
      <c r="G92" s="251" t="s">
        <v>2758</v>
      </c>
    </row>
    <row r="93" spans="1:7">
      <c r="A93" s="248" t="s">
        <v>1842</v>
      </c>
      <c r="B93" s="248" t="s">
        <v>1847</v>
      </c>
      <c r="C93" s="4" t="s">
        <v>5593</v>
      </c>
      <c r="D93" s="4" t="s">
        <v>5605</v>
      </c>
      <c r="E93" s="4" t="s">
        <v>5605</v>
      </c>
      <c r="G93" s="251" t="s">
        <v>2758</v>
      </c>
    </row>
    <row r="94" spans="1:7">
      <c r="A94" s="248" t="s">
        <v>1848</v>
      </c>
      <c r="B94" s="248" t="s">
        <v>1848</v>
      </c>
      <c r="C94" s="4" t="s">
        <v>5583</v>
      </c>
      <c r="D94" s="4" t="s">
        <v>5606</v>
      </c>
      <c r="E94" s="6" t="s">
        <v>5751</v>
      </c>
      <c r="G94" s="251" t="s">
        <v>2771</v>
      </c>
    </row>
    <row r="95" spans="1:7">
      <c r="A95" s="248" t="s">
        <v>1872</v>
      </c>
      <c r="B95" s="248" t="s">
        <v>1872</v>
      </c>
      <c r="C95" s="4" t="s">
        <v>5583</v>
      </c>
      <c r="D95" s="4" t="s">
        <v>1861</v>
      </c>
      <c r="E95" s="6" t="s">
        <v>5752</v>
      </c>
      <c r="G95" s="251" t="s">
        <v>2771</v>
      </c>
    </row>
    <row r="96" spans="1:7">
      <c r="A96" s="248" t="s">
        <v>1873</v>
      </c>
      <c r="B96" s="248" t="s">
        <v>1873</v>
      </c>
      <c r="C96" s="4" t="s">
        <v>5583</v>
      </c>
      <c r="D96" s="4" t="s">
        <v>1862</v>
      </c>
      <c r="E96" s="6" t="s">
        <v>5753</v>
      </c>
      <c r="G96" s="251" t="s">
        <v>2771</v>
      </c>
    </row>
    <row r="97" spans="1:7">
      <c r="A97" s="248" t="s">
        <v>1874</v>
      </c>
      <c r="B97" s="248" t="s">
        <v>1874</v>
      </c>
      <c r="C97" s="4" t="s">
        <v>5583</v>
      </c>
      <c r="D97" s="4" t="s">
        <v>1863</v>
      </c>
      <c r="E97" s="6" t="s">
        <v>5754</v>
      </c>
      <c r="G97" s="251" t="s">
        <v>2771</v>
      </c>
    </row>
    <row r="98" spans="1:7">
      <c r="A98" s="248" t="s">
        <v>1875</v>
      </c>
      <c r="B98" s="248" t="s">
        <v>1875</v>
      </c>
      <c r="C98" s="4" t="s">
        <v>5583</v>
      </c>
      <c r="D98" s="4" t="s">
        <v>1864</v>
      </c>
      <c r="E98" s="6" t="s">
        <v>5755</v>
      </c>
      <c r="G98" s="251" t="s">
        <v>2771</v>
      </c>
    </row>
    <row r="99" spans="1:7">
      <c r="A99" s="248" t="s">
        <v>1876</v>
      </c>
      <c r="B99" s="248" t="s">
        <v>1876</v>
      </c>
      <c r="C99" s="4" t="s">
        <v>5583</v>
      </c>
      <c r="D99" s="4" t="s">
        <v>1865</v>
      </c>
      <c r="E99" s="6" t="s">
        <v>5756</v>
      </c>
      <c r="G99" s="251" t="s">
        <v>2771</v>
      </c>
    </row>
    <row r="100" spans="1:7">
      <c r="A100" s="4" t="s">
        <v>1877</v>
      </c>
      <c r="B100" s="4" t="s">
        <v>1877</v>
      </c>
      <c r="C100" s="4" t="s">
        <v>5592</v>
      </c>
      <c r="D100" s="4" t="s">
        <v>1883</v>
      </c>
      <c r="E100" s="4" t="s">
        <v>1889</v>
      </c>
      <c r="G100" s="251" t="s">
        <v>2772</v>
      </c>
    </row>
    <row r="101" spans="1:7">
      <c r="A101" s="4" t="s">
        <v>1878</v>
      </c>
      <c r="B101" s="4" t="s">
        <v>1878</v>
      </c>
      <c r="C101" s="4" t="s">
        <v>5592</v>
      </c>
      <c r="D101" s="4" t="s">
        <v>1884</v>
      </c>
      <c r="E101" s="4" t="s">
        <v>1890</v>
      </c>
      <c r="G101" s="251" t="s">
        <v>2772</v>
      </c>
    </row>
    <row r="102" spans="1:7">
      <c r="A102" s="4" t="s">
        <v>1879</v>
      </c>
      <c r="B102" s="4" t="s">
        <v>1879</v>
      </c>
      <c r="C102" s="4" t="s">
        <v>5592</v>
      </c>
      <c r="D102" s="4" t="s">
        <v>1885</v>
      </c>
      <c r="E102" s="4" t="s">
        <v>1891</v>
      </c>
      <c r="G102" s="251" t="s">
        <v>2772</v>
      </c>
    </row>
    <row r="103" spans="1:7">
      <c r="A103" s="4" t="s">
        <v>1880</v>
      </c>
      <c r="B103" s="4" t="s">
        <v>1880</v>
      </c>
      <c r="C103" s="4" t="s">
        <v>5592</v>
      </c>
      <c r="D103" s="4" t="s">
        <v>1886</v>
      </c>
      <c r="E103" s="4" t="s">
        <v>1892</v>
      </c>
      <c r="G103" s="251" t="s">
        <v>2772</v>
      </c>
    </row>
    <row r="104" spans="1:7">
      <c r="A104" s="4" t="s">
        <v>1881</v>
      </c>
      <c r="B104" s="4" t="s">
        <v>1881</v>
      </c>
      <c r="C104" s="4" t="s">
        <v>5592</v>
      </c>
      <c r="D104" s="4" t="s">
        <v>1887</v>
      </c>
      <c r="E104" s="4" t="s">
        <v>1893</v>
      </c>
      <c r="G104" s="251" t="s">
        <v>2772</v>
      </c>
    </row>
    <row r="105" spans="1:7">
      <c r="A105" s="4" t="s">
        <v>1882</v>
      </c>
      <c r="B105" s="4" t="s">
        <v>1882</v>
      </c>
      <c r="C105" s="4" t="s">
        <v>5592</v>
      </c>
      <c r="D105" s="4" t="s">
        <v>1888</v>
      </c>
      <c r="E105" s="4" t="s">
        <v>1894</v>
      </c>
      <c r="G105" s="251" t="s">
        <v>2772</v>
      </c>
    </row>
    <row r="106" spans="1:7">
      <c r="A106" s="4" t="s">
        <v>1895</v>
      </c>
      <c r="B106" s="4" t="s">
        <v>1895</v>
      </c>
      <c r="C106" s="4" t="s">
        <v>5592</v>
      </c>
      <c r="D106" s="4" t="s">
        <v>1896</v>
      </c>
      <c r="E106" s="4" t="s">
        <v>1907</v>
      </c>
      <c r="G106" s="251" t="s">
        <v>2773</v>
      </c>
    </row>
    <row r="107" spans="1:7">
      <c r="A107" s="4" t="s">
        <v>1897</v>
      </c>
      <c r="B107" s="4" t="s">
        <v>1897</v>
      </c>
      <c r="C107" s="4" t="s">
        <v>5658</v>
      </c>
      <c r="D107" s="4" t="s">
        <v>1898</v>
      </c>
      <c r="E107" s="4" t="s">
        <v>1908</v>
      </c>
      <c r="G107" s="251" t="s">
        <v>2773</v>
      </c>
    </row>
    <row r="108" spans="1:7">
      <c r="A108" s="4" t="s">
        <v>1899</v>
      </c>
      <c r="B108" s="4" t="s">
        <v>1899</v>
      </c>
      <c r="C108" s="4" t="s">
        <v>5658</v>
      </c>
      <c r="D108" s="4" t="s">
        <v>1900</v>
      </c>
      <c r="E108" s="4" t="s">
        <v>1909</v>
      </c>
      <c r="G108" s="251" t="s">
        <v>2773</v>
      </c>
    </row>
    <row r="109" spans="1:7">
      <c r="A109" s="4" t="s">
        <v>1901</v>
      </c>
      <c r="B109" s="4" t="s">
        <v>1901</v>
      </c>
      <c r="C109" s="4" t="s">
        <v>5658</v>
      </c>
      <c r="D109" s="4" t="s">
        <v>1902</v>
      </c>
      <c r="E109" s="4" t="s">
        <v>1910</v>
      </c>
      <c r="G109" s="251" t="s">
        <v>2773</v>
      </c>
    </row>
    <row r="110" spans="1:7">
      <c r="A110" s="4" t="s">
        <v>1903</v>
      </c>
      <c r="B110" s="4" t="s">
        <v>1903</v>
      </c>
      <c r="C110" s="4" t="s">
        <v>5658</v>
      </c>
      <c r="D110" s="4" t="s">
        <v>1904</v>
      </c>
      <c r="E110" s="4" t="s">
        <v>1911</v>
      </c>
      <c r="G110" s="251" t="s">
        <v>2773</v>
      </c>
    </row>
    <row r="111" spans="1:7">
      <c r="A111" s="4" t="s">
        <v>1905</v>
      </c>
      <c r="B111" s="4" t="s">
        <v>1905</v>
      </c>
      <c r="C111" s="4" t="s">
        <v>5658</v>
      </c>
      <c r="D111" s="4" t="s">
        <v>1906</v>
      </c>
      <c r="E111" s="4" t="s">
        <v>1912</v>
      </c>
      <c r="G111" s="251" t="s">
        <v>2773</v>
      </c>
    </row>
    <row r="112" spans="1:7">
      <c r="A112" s="4" t="s">
        <v>1913</v>
      </c>
      <c r="B112" s="4" t="s">
        <v>1913</v>
      </c>
      <c r="C112" s="4" t="s">
        <v>5658</v>
      </c>
      <c r="D112" s="4" t="s">
        <v>1914</v>
      </c>
      <c r="E112" s="4" t="s">
        <v>1925</v>
      </c>
      <c r="G112" s="251" t="s">
        <v>2774</v>
      </c>
    </row>
    <row r="113" spans="1:7">
      <c r="A113" s="4" t="s">
        <v>1915</v>
      </c>
      <c r="B113" s="4" t="s">
        <v>1915</v>
      </c>
      <c r="C113" s="4" t="s">
        <v>5658</v>
      </c>
      <c r="D113" s="4" t="s">
        <v>1916</v>
      </c>
      <c r="E113" s="4" t="s">
        <v>1926</v>
      </c>
      <c r="G113" s="251" t="s">
        <v>2774</v>
      </c>
    </row>
    <row r="114" spans="1:7">
      <c r="A114" s="4" t="s">
        <v>1917</v>
      </c>
      <c r="B114" s="4" t="s">
        <v>1917</v>
      </c>
      <c r="C114" s="4" t="s">
        <v>5658</v>
      </c>
      <c r="D114" s="4" t="s">
        <v>1918</v>
      </c>
      <c r="E114" s="4" t="s">
        <v>1927</v>
      </c>
      <c r="G114" s="251" t="s">
        <v>2774</v>
      </c>
    </row>
    <row r="115" spans="1:7">
      <c r="A115" s="4" t="s">
        <v>1919</v>
      </c>
      <c r="B115" s="4" t="s">
        <v>1919</v>
      </c>
      <c r="C115" s="4" t="s">
        <v>5658</v>
      </c>
      <c r="D115" s="4" t="s">
        <v>1920</v>
      </c>
      <c r="E115" s="4" t="s">
        <v>1928</v>
      </c>
      <c r="G115" s="251" t="s">
        <v>2774</v>
      </c>
    </row>
    <row r="116" spans="1:7">
      <c r="A116" s="4" t="s">
        <v>1921</v>
      </c>
      <c r="B116" s="4" t="s">
        <v>1921</v>
      </c>
      <c r="C116" s="4" t="s">
        <v>5658</v>
      </c>
      <c r="D116" s="4" t="s">
        <v>1922</v>
      </c>
      <c r="E116" s="4" t="s">
        <v>1929</v>
      </c>
      <c r="G116" s="251" t="s">
        <v>2774</v>
      </c>
    </row>
    <row r="117" spans="1:7">
      <c r="A117" s="4" t="s">
        <v>1923</v>
      </c>
      <c r="B117" s="4" t="s">
        <v>1923</v>
      </c>
      <c r="C117" s="4" t="s">
        <v>5658</v>
      </c>
      <c r="D117" s="4" t="s">
        <v>1924</v>
      </c>
      <c r="E117" s="4" t="s">
        <v>1930</v>
      </c>
      <c r="G117" s="251" t="s">
        <v>2774</v>
      </c>
    </row>
    <row r="118" spans="1:7">
      <c r="A118" s="4" t="s">
        <v>1931</v>
      </c>
      <c r="B118" s="4" t="s">
        <v>1931</v>
      </c>
      <c r="C118" s="4" t="s">
        <v>5659</v>
      </c>
      <c r="D118" s="4" t="s">
        <v>1932</v>
      </c>
      <c r="E118" s="4" t="s">
        <v>5660</v>
      </c>
      <c r="G118" s="251" t="s">
        <v>2775</v>
      </c>
    </row>
    <row r="119" spans="1:7">
      <c r="A119" s="4" t="s">
        <v>1933</v>
      </c>
      <c r="B119" s="4" t="s">
        <v>1933</v>
      </c>
      <c r="C119" s="4" t="s">
        <v>5659</v>
      </c>
      <c r="D119" s="4" t="s">
        <v>1934</v>
      </c>
      <c r="E119" s="4" t="s">
        <v>5661</v>
      </c>
      <c r="G119" s="251" t="s">
        <v>2775</v>
      </c>
    </row>
    <row r="120" spans="1:7">
      <c r="A120" s="4" t="s">
        <v>1935</v>
      </c>
      <c r="B120" s="4" t="s">
        <v>1935</v>
      </c>
      <c r="C120" s="4" t="s">
        <v>5659</v>
      </c>
      <c r="D120" s="4" t="s">
        <v>1936</v>
      </c>
      <c r="E120" s="4" t="s">
        <v>5662</v>
      </c>
      <c r="G120" s="251" t="s">
        <v>2775</v>
      </c>
    </row>
    <row r="121" spans="1:7">
      <c r="A121" s="4" t="s">
        <v>1937</v>
      </c>
      <c r="B121" s="4" t="s">
        <v>1937</v>
      </c>
      <c r="C121" s="4" t="s">
        <v>5659</v>
      </c>
      <c r="D121" s="4" t="s">
        <v>1938</v>
      </c>
      <c r="E121" s="4" t="s">
        <v>5663</v>
      </c>
      <c r="G121" s="251" t="s">
        <v>2775</v>
      </c>
    </row>
    <row r="122" spans="1:7">
      <c r="A122" s="4" t="s">
        <v>1939</v>
      </c>
      <c r="B122" s="4" t="s">
        <v>1939</v>
      </c>
      <c r="C122" s="4" t="s">
        <v>5659</v>
      </c>
      <c r="D122" s="4" t="s">
        <v>1940</v>
      </c>
      <c r="E122" s="4" t="s">
        <v>5664</v>
      </c>
      <c r="G122" s="251" t="s">
        <v>2775</v>
      </c>
    </row>
    <row r="123" spans="1:7">
      <c r="A123" s="4" t="s">
        <v>1941</v>
      </c>
      <c r="B123" s="4" t="s">
        <v>1941</v>
      </c>
      <c r="C123" s="4" t="s">
        <v>5659</v>
      </c>
      <c r="D123" s="4" t="s">
        <v>1942</v>
      </c>
      <c r="E123" s="4" t="s">
        <v>5665</v>
      </c>
      <c r="G123" s="251" t="s">
        <v>2775</v>
      </c>
    </row>
    <row r="124" spans="1:7">
      <c r="A124" s="4" t="s">
        <v>1949</v>
      </c>
      <c r="B124" s="4" t="s">
        <v>1949</v>
      </c>
      <c r="C124" s="4" t="s">
        <v>5659</v>
      </c>
      <c r="D124" s="4" t="s">
        <v>1950</v>
      </c>
      <c r="E124" s="4" t="s">
        <v>5666</v>
      </c>
      <c r="G124" s="251" t="s">
        <v>2776</v>
      </c>
    </row>
    <row r="125" spans="1:7">
      <c r="A125" s="4" t="s">
        <v>1951</v>
      </c>
      <c r="B125" s="4" t="s">
        <v>1951</v>
      </c>
      <c r="C125" s="4" t="s">
        <v>5659</v>
      </c>
      <c r="D125" s="4" t="s">
        <v>1952</v>
      </c>
      <c r="E125" s="4" t="s">
        <v>5667</v>
      </c>
      <c r="G125" s="251" t="s">
        <v>2776</v>
      </c>
    </row>
    <row r="126" spans="1:7">
      <c r="A126" s="4" t="s">
        <v>1953</v>
      </c>
      <c r="B126" s="4" t="s">
        <v>1953</v>
      </c>
      <c r="C126" s="4" t="s">
        <v>5659</v>
      </c>
      <c r="D126" s="4" t="s">
        <v>1954</v>
      </c>
      <c r="E126" s="4" t="s">
        <v>5668</v>
      </c>
      <c r="G126" s="251" t="s">
        <v>2776</v>
      </c>
    </row>
    <row r="127" spans="1:7">
      <c r="A127" s="4" t="s">
        <v>1955</v>
      </c>
      <c r="B127" s="4" t="s">
        <v>1955</v>
      </c>
      <c r="C127" s="4" t="s">
        <v>5659</v>
      </c>
      <c r="D127" s="4" t="s">
        <v>1956</v>
      </c>
      <c r="E127" s="4" t="s">
        <v>5669</v>
      </c>
      <c r="G127" s="251" t="s">
        <v>2776</v>
      </c>
    </row>
    <row r="128" spans="1:7">
      <c r="A128" s="4" t="s">
        <v>1957</v>
      </c>
      <c r="B128" s="4" t="s">
        <v>1957</v>
      </c>
      <c r="C128" s="4" t="s">
        <v>5659</v>
      </c>
      <c r="D128" s="4" t="s">
        <v>1958</v>
      </c>
      <c r="E128" s="4" t="s">
        <v>5670</v>
      </c>
      <c r="G128" s="251" t="s">
        <v>2776</v>
      </c>
    </row>
    <row r="129" spans="1:7">
      <c r="A129" s="4" t="s">
        <v>1959</v>
      </c>
      <c r="B129" s="4" t="s">
        <v>1959</v>
      </c>
      <c r="C129" s="4" t="s">
        <v>5659</v>
      </c>
      <c r="D129" s="4" t="s">
        <v>1960</v>
      </c>
      <c r="E129" s="4" t="s">
        <v>5671</v>
      </c>
      <c r="G129" s="251" t="s">
        <v>2776</v>
      </c>
    </row>
    <row r="130" spans="1:7">
      <c r="A130" s="4" t="s">
        <v>1966</v>
      </c>
      <c r="B130" s="4" t="s">
        <v>1966</v>
      </c>
      <c r="C130" s="4" t="s">
        <v>5672</v>
      </c>
      <c r="D130" s="4" t="s">
        <v>1967</v>
      </c>
      <c r="E130" s="4" t="s">
        <v>1978</v>
      </c>
      <c r="G130" s="251" t="s">
        <v>2777</v>
      </c>
    </row>
    <row r="131" spans="1:7">
      <c r="A131" s="4" t="s">
        <v>1968</v>
      </c>
      <c r="B131" s="4" t="s">
        <v>1968</v>
      </c>
      <c r="C131" s="4" t="s">
        <v>5672</v>
      </c>
      <c r="D131" s="4" t="s">
        <v>1969</v>
      </c>
      <c r="E131" s="4" t="s">
        <v>1979</v>
      </c>
      <c r="G131" s="251" t="s">
        <v>2777</v>
      </c>
    </row>
    <row r="132" spans="1:7">
      <c r="A132" s="4" t="s">
        <v>1970</v>
      </c>
      <c r="B132" s="4" t="s">
        <v>1970</v>
      </c>
      <c r="C132" s="4" t="s">
        <v>5672</v>
      </c>
      <c r="D132" s="4" t="s">
        <v>1971</v>
      </c>
      <c r="E132" s="4" t="s">
        <v>1980</v>
      </c>
      <c r="G132" s="251" t="s">
        <v>2777</v>
      </c>
    </row>
    <row r="133" spans="1:7">
      <c r="A133" s="4" t="s">
        <v>1972</v>
      </c>
      <c r="B133" s="4" t="s">
        <v>1972</v>
      </c>
      <c r="C133" s="4" t="s">
        <v>5672</v>
      </c>
      <c r="D133" s="4" t="s">
        <v>1973</v>
      </c>
      <c r="E133" s="4" t="s">
        <v>1981</v>
      </c>
      <c r="G133" s="251" t="s">
        <v>2777</v>
      </c>
    </row>
    <row r="134" spans="1:7">
      <c r="A134" s="4" t="s">
        <v>1974</v>
      </c>
      <c r="B134" s="4" t="s">
        <v>1974</v>
      </c>
      <c r="C134" s="4" t="s">
        <v>5672</v>
      </c>
      <c r="D134" s="4" t="s">
        <v>1975</v>
      </c>
      <c r="E134" s="4" t="s">
        <v>1982</v>
      </c>
      <c r="G134" s="251" t="s">
        <v>2777</v>
      </c>
    </row>
    <row r="135" spans="1:7">
      <c r="A135" s="4" t="s">
        <v>1976</v>
      </c>
      <c r="B135" s="4" t="s">
        <v>1976</v>
      </c>
      <c r="C135" s="4" t="s">
        <v>5672</v>
      </c>
      <c r="D135" s="4" t="s">
        <v>1977</v>
      </c>
      <c r="E135" s="4" t="s">
        <v>1983</v>
      </c>
      <c r="G135" s="251" t="s">
        <v>2777</v>
      </c>
    </row>
    <row r="136" spans="1:7">
      <c r="A136" s="4" t="s">
        <v>1984</v>
      </c>
      <c r="B136" s="4" t="s">
        <v>1984</v>
      </c>
      <c r="C136" s="4" t="s">
        <v>5672</v>
      </c>
      <c r="D136" s="4" t="s">
        <v>1985</v>
      </c>
      <c r="E136" s="4" t="s">
        <v>1996</v>
      </c>
      <c r="G136" s="251" t="s">
        <v>2778</v>
      </c>
    </row>
    <row r="137" spans="1:7">
      <c r="A137" s="4" t="s">
        <v>1986</v>
      </c>
      <c r="B137" s="4" t="s">
        <v>1986</v>
      </c>
      <c r="C137" s="4" t="s">
        <v>5672</v>
      </c>
      <c r="D137" s="4" t="s">
        <v>1987</v>
      </c>
      <c r="E137" s="4" t="s">
        <v>1997</v>
      </c>
      <c r="G137" s="251" t="s">
        <v>2778</v>
      </c>
    </row>
    <row r="138" spans="1:7">
      <c r="A138" s="4" t="s">
        <v>1988</v>
      </c>
      <c r="B138" s="4" t="s">
        <v>1988</v>
      </c>
      <c r="C138" s="4" t="s">
        <v>5672</v>
      </c>
      <c r="D138" s="4" t="s">
        <v>1989</v>
      </c>
      <c r="E138" s="4" t="s">
        <v>1998</v>
      </c>
      <c r="G138" s="251" t="s">
        <v>2778</v>
      </c>
    </row>
    <row r="139" spans="1:7">
      <c r="A139" s="4" t="s">
        <v>1990</v>
      </c>
      <c r="B139" s="4" t="s">
        <v>1990</v>
      </c>
      <c r="C139" s="4" t="s">
        <v>5672</v>
      </c>
      <c r="D139" s="4" t="s">
        <v>1991</v>
      </c>
      <c r="E139" s="4" t="s">
        <v>1999</v>
      </c>
      <c r="G139" s="251" t="s">
        <v>2778</v>
      </c>
    </row>
    <row r="140" spans="1:7">
      <c r="A140" s="4" t="s">
        <v>1992</v>
      </c>
      <c r="B140" s="4" t="s">
        <v>1992</v>
      </c>
      <c r="C140" s="4" t="s">
        <v>5672</v>
      </c>
      <c r="D140" s="4" t="s">
        <v>1993</v>
      </c>
      <c r="E140" s="4" t="s">
        <v>2000</v>
      </c>
      <c r="G140" s="251" t="s">
        <v>2778</v>
      </c>
    </row>
    <row r="141" spans="1:7">
      <c r="A141" s="4" t="s">
        <v>1994</v>
      </c>
      <c r="B141" s="4" t="s">
        <v>1994</v>
      </c>
      <c r="C141" s="4" t="s">
        <v>5672</v>
      </c>
      <c r="D141" s="4" t="s">
        <v>1995</v>
      </c>
      <c r="E141" s="4" t="s">
        <v>2001</v>
      </c>
      <c r="G141" s="251" t="s">
        <v>2778</v>
      </c>
    </row>
    <row r="142" spans="1:7">
      <c r="A142" s="4" t="s">
        <v>5673</v>
      </c>
      <c r="B142" s="4" t="s">
        <v>5673</v>
      </c>
      <c r="C142" s="4" t="s">
        <v>5582</v>
      </c>
      <c r="D142" s="4" t="s">
        <v>5674</v>
      </c>
      <c r="E142" s="4" t="s">
        <v>5674</v>
      </c>
      <c r="G142" s="246" t="s">
        <v>2779</v>
      </c>
    </row>
    <row r="143" spans="1:7">
      <c r="A143" s="4" t="s">
        <v>5675</v>
      </c>
      <c r="B143" s="4" t="s">
        <v>5675</v>
      </c>
      <c r="C143" s="4" t="s">
        <v>5582</v>
      </c>
      <c r="D143" s="4" t="s">
        <v>5676</v>
      </c>
      <c r="E143" s="4" t="s">
        <v>5677</v>
      </c>
      <c r="G143" s="246" t="s">
        <v>2779</v>
      </c>
    </row>
    <row r="144" spans="1:7">
      <c r="A144" s="4" t="s">
        <v>5678</v>
      </c>
      <c r="B144" s="4" t="s">
        <v>5678</v>
      </c>
      <c r="C144" s="4" t="s">
        <v>5582</v>
      </c>
      <c r="D144" s="4" t="s">
        <v>5679</v>
      </c>
      <c r="E144" s="4" t="s">
        <v>5680</v>
      </c>
      <c r="G144" s="246" t="s">
        <v>2779</v>
      </c>
    </row>
    <row r="145" spans="1:7">
      <c r="A145" s="4" t="s">
        <v>5681</v>
      </c>
      <c r="B145" s="4" t="s">
        <v>5681</v>
      </c>
      <c r="C145" s="4" t="s">
        <v>5682</v>
      </c>
      <c r="D145" s="4" t="s">
        <v>5683</v>
      </c>
      <c r="E145" s="4" t="s">
        <v>5684</v>
      </c>
      <c r="G145" s="246" t="s">
        <v>2779</v>
      </c>
    </row>
    <row r="146" spans="1:7">
      <c r="A146" s="4" t="s">
        <v>5685</v>
      </c>
      <c r="B146" s="4" t="s">
        <v>5685</v>
      </c>
      <c r="C146" s="4" t="s">
        <v>5682</v>
      </c>
      <c r="D146" s="4" t="s">
        <v>5686</v>
      </c>
      <c r="E146" s="4" t="s">
        <v>5687</v>
      </c>
      <c r="G146" s="246" t="s">
        <v>2779</v>
      </c>
    </row>
    <row r="147" spans="1:7">
      <c r="A147" s="4" t="s">
        <v>5688</v>
      </c>
      <c r="B147" s="4" t="s">
        <v>5688</v>
      </c>
      <c r="C147" s="4" t="s">
        <v>5682</v>
      </c>
      <c r="D147" s="4" t="s">
        <v>5689</v>
      </c>
      <c r="E147" s="4" t="s">
        <v>5690</v>
      </c>
      <c r="G147" s="246" t="s">
        <v>2779</v>
      </c>
    </row>
    <row r="148" spans="1:7">
      <c r="A148" s="4" t="s">
        <v>3690</v>
      </c>
      <c r="G148" s="246"/>
    </row>
    <row r="149" spans="1:7">
      <c r="A149" s="4" t="s">
        <v>5691</v>
      </c>
      <c r="B149" s="4" t="s">
        <v>5692</v>
      </c>
      <c r="C149" s="4" t="s">
        <v>5693</v>
      </c>
      <c r="D149" s="4" t="s">
        <v>5694</v>
      </c>
      <c r="E149" s="4" t="s">
        <v>5695</v>
      </c>
      <c r="G149" s="246" t="s">
        <v>3599</v>
      </c>
    </row>
    <row r="150" spans="1:7">
      <c r="A150" s="4" t="s">
        <v>5696</v>
      </c>
      <c r="B150" s="4" t="s">
        <v>5697</v>
      </c>
      <c r="C150" s="4" t="s">
        <v>5682</v>
      </c>
      <c r="D150" s="4" t="s">
        <v>5698</v>
      </c>
      <c r="E150" s="4" t="s">
        <v>5699</v>
      </c>
      <c r="G150" s="246"/>
    </row>
    <row r="151" spans="1:7">
      <c r="A151" s="4" t="s">
        <v>5700</v>
      </c>
      <c r="B151" s="4" t="s">
        <v>5700</v>
      </c>
      <c r="C151" s="4" t="s">
        <v>5693</v>
      </c>
      <c r="D151" s="4" t="s">
        <v>5701</v>
      </c>
      <c r="E151" s="4" t="s">
        <v>5701</v>
      </c>
      <c r="G151" s="246"/>
    </row>
    <row r="152" spans="1:7">
      <c r="A152" s="4" t="s">
        <v>5702</v>
      </c>
      <c r="B152" s="4" t="s">
        <v>5702</v>
      </c>
      <c r="C152" s="4" t="s">
        <v>5682</v>
      </c>
      <c r="D152" s="4" t="s">
        <v>5703</v>
      </c>
      <c r="E152" s="4" t="s">
        <v>5703</v>
      </c>
    </row>
    <row r="153" spans="1:7">
      <c r="A153" s="4" t="s">
        <v>3691</v>
      </c>
    </row>
    <row r="154" spans="1:7">
      <c r="A154" s="4" t="s">
        <v>5692</v>
      </c>
      <c r="B154" s="4" t="s">
        <v>5692</v>
      </c>
      <c r="C154" s="4" t="s">
        <v>5682</v>
      </c>
      <c r="D154" s="247" t="s">
        <v>5704</v>
      </c>
      <c r="E154" s="247" t="s">
        <v>5705</v>
      </c>
    </row>
    <row r="155" spans="1:7">
      <c r="A155" s="4" t="s">
        <v>5697</v>
      </c>
      <c r="B155" s="4" t="s">
        <v>5697</v>
      </c>
      <c r="C155" s="4" t="s">
        <v>5682</v>
      </c>
      <c r="D155" s="247" t="s">
        <v>5706</v>
      </c>
      <c r="E155" s="247" t="s">
        <v>5707</v>
      </c>
    </row>
    <row r="156" spans="1:7">
      <c r="A156" s="4" t="s">
        <v>5708</v>
      </c>
    </row>
    <row r="157" spans="1:7">
      <c r="A157" s="4" t="s">
        <v>5709</v>
      </c>
      <c r="B157" s="4" t="s">
        <v>5709</v>
      </c>
      <c r="C157" s="4" t="s">
        <v>5658</v>
      </c>
      <c r="D157" s="4" t="s">
        <v>3895</v>
      </c>
      <c r="E157" s="4" t="s">
        <v>3849</v>
      </c>
    </row>
    <row r="158" spans="1:7">
      <c r="A158" s="4" t="s">
        <v>5710</v>
      </c>
      <c r="B158" s="4" t="s">
        <v>5710</v>
      </c>
      <c r="C158" s="4" t="s">
        <v>5658</v>
      </c>
      <c r="D158" s="4" t="s">
        <v>3896</v>
      </c>
      <c r="E158" s="4" t="s">
        <v>3850</v>
      </c>
    </row>
    <row r="159" spans="1:7">
      <c r="A159" s="4" t="s">
        <v>5711</v>
      </c>
      <c r="B159" s="4" t="s">
        <v>5711</v>
      </c>
      <c r="C159" s="4" t="s">
        <v>5658</v>
      </c>
      <c r="D159" s="4" t="s">
        <v>3897</v>
      </c>
      <c r="E159" s="4" t="s">
        <v>3851</v>
      </c>
    </row>
    <row r="160" spans="1:7">
      <c r="A160" s="4" t="s">
        <v>5712</v>
      </c>
      <c r="B160" s="4" t="s">
        <v>5712</v>
      </c>
      <c r="C160" s="4" t="s">
        <v>5658</v>
      </c>
      <c r="D160" s="4" t="s">
        <v>3898</v>
      </c>
      <c r="E160" s="4" t="s">
        <v>3852</v>
      </c>
    </row>
    <row r="161" spans="1:5">
      <c r="A161" s="4" t="s">
        <v>5713</v>
      </c>
      <c r="B161" s="4" t="s">
        <v>5713</v>
      </c>
      <c r="C161" s="4" t="s">
        <v>5658</v>
      </c>
      <c r="D161" s="4" t="s">
        <v>3899</v>
      </c>
      <c r="E161" s="4" t="s">
        <v>3853</v>
      </c>
    </row>
    <row r="162" spans="1:5">
      <c r="A162" s="4" t="s">
        <v>5714</v>
      </c>
      <c r="B162" s="4" t="s">
        <v>5714</v>
      </c>
      <c r="C162" s="4" t="s">
        <v>5658</v>
      </c>
      <c r="D162" s="4" t="s">
        <v>3900</v>
      </c>
      <c r="E162" s="4" t="s">
        <v>3854</v>
      </c>
    </row>
    <row r="163" spans="1:5">
      <c r="A163" s="4" t="s">
        <v>5715</v>
      </c>
      <c r="B163" s="4" t="s">
        <v>5715</v>
      </c>
      <c r="C163" s="4" t="s">
        <v>5658</v>
      </c>
      <c r="D163" s="4" t="s">
        <v>3845</v>
      </c>
      <c r="E163" s="4" t="s">
        <v>5716</v>
      </c>
    </row>
    <row r="164" spans="1:5">
      <c r="A164" s="4" t="s">
        <v>5717</v>
      </c>
      <c r="B164" s="4" t="s">
        <v>5717</v>
      </c>
      <c r="C164" s="4" t="s">
        <v>5658</v>
      </c>
      <c r="D164" s="4" t="s">
        <v>3846</v>
      </c>
      <c r="E164" s="4" t="s">
        <v>5718</v>
      </c>
    </row>
    <row r="165" spans="1:5">
      <c r="A165" s="4" t="s">
        <v>3855</v>
      </c>
      <c r="B165" s="4" t="s">
        <v>3855</v>
      </c>
      <c r="C165" s="4" t="s">
        <v>5658</v>
      </c>
      <c r="D165" s="4" t="s">
        <v>3901</v>
      </c>
      <c r="E165" s="4" t="s">
        <v>3863</v>
      </c>
    </row>
    <row r="166" spans="1:5">
      <c r="A166" s="4" t="s">
        <v>3856</v>
      </c>
      <c r="B166" s="4" t="s">
        <v>3856</v>
      </c>
      <c r="C166" s="4" t="s">
        <v>5658</v>
      </c>
      <c r="D166" s="4" t="s">
        <v>3902</v>
      </c>
      <c r="E166" s="4" t="s">
        <v>3864</v>
      </c>
    </row>
    <row r="167" spans="1:5">
      <c r="A167" s="4" t="s">
        <v>3857</v>
      </c>
      <c r="B167" s="4" t="s">
        <v>3857</v>
      </c>
      <c r="C167" s="4" t="s">
        <v>5658</v>
      </c>
      <c r="D167" s="4" t="s">
        <v>3903</v>
      </c>
      <c r="E167" s="4" t="s">
        <v>3865</v>
      </c>
    </row>
    <row r="168" spans="1:5">
      <c r="A168" s="4" t="s">
        <v>3858</v>
      </c>
      <c r="B168" s="4" t="s">
        <v>3858</v>
      </c>
      <c r="C168" s="4" t="s">
        <v>5658</v>
      </c>
      <c r="D168" s="4" t="s">
        <v>3904</v>
      </c>
      <c r="E168" s="4" t="s">
        <v>3866</v>
      </c>
    </row>
    <row r="169" spans="1:5">
      <c r="A169" s="4" t="s">
        <v>3859</v>
      </c>
      <c r="B169" s="4" t="s">
        <v>3859</v>
      </c>
      <c r="C169" s="4" t="s">
        <v>5658</v>
      </c>
      <c r="D169" s="4" t="s">
        <v>3905</v>
      </c>
      <c r="E169" s="4" t="s">
        <v>3867</v>
      </c>
    </row>
    <row r="170" spans="1:5">
      <c r="A170" s="4" t="s">
        <v>3860</v>
      </c>
      <c r="B170" s="4" t="s">
        <v>3860</v>
      </c>
      <c r="C170" s="4" t="s">
        <v>5658</v>
      </c>
      <c r="D170" s="4" t="s">
        <v>3906</v>
      </c>
      <c r="E170" s="4" t="s">
        <v>3868</v>
      </c>
    </row>
    <row r="171" spans="1:5">
      <c r="A171" s="4" t="s">
        <v>3861</v>
      </c>
      <c r="B171" s="4" t="s">
        <v>3861</v>
      </c>
      <c r="C171" s="4" t="s">
        <v>5658</v>
      </c>
      <c r="D171" s="4" t="s">
        <v>3869</v>
      </c>
      <c r="E171" s="4" t="s">
        <v>5719</v>
      </c>
    </row>
    <row r="172" spans="1:5">
      <c r="A172" s="4" t="s">
        <v>3862</v>
      </c>
      <c r="B172" s="4" t="s">
        <v>3862</v>
      </c>
      <c r="C172" s="4" t="s">
        <v>5658</v>
      </c>
      <c r="D172" s="4" t="s">
        <v>3870</v>
      </c>
      <c r="E172" s="4" t="s">
        <v>5720</v>
      </c>
    </row>
    <row r="173" spans="1:5">
      <c r="A173" s="4" t="s">
        <v>3873</v>
      </c>
      <c r="B173" s="4" t="s">
        <v>3873</v>
      </c>
      <c r="C173" s="4" t="s">
        <v>5658</v>
      </c>
      <c r="D173" s="4" t="s">
        <v>3907</v>
      </c>
      <c r="E173" s="4" t="s">
        <v>3874</v>
      </c>
    </row>
    <row r="174" spans="1:5">
      <c r="A174" s="4" t="s">
        <v>3875</v>
      </c>
      <c r="B174" s="4" t="s">
        <v>3875</v>
      </c>
      <c r="C174" s="4" t="s">
        <v>5658</v>
      </c>
      <c r="D174" s="4" t="s">
        <v>3908</v>
      </c>
      <c r="E174" s="4" t="s">
        <v>3876</v>
      </c>
    </row>
    <row r="175" spans="1:5">
      <c r="A175" s="4" t="s">
        <v>3877</v>
      </c>
      <c r="B175" s="4" t="s">
        <v>3877</v>
      </c>
      <c r="C175" s="4" t="s">
        <v>5658</v>
      </c>
      <c r="D175" s="4" t="s">
        <v>3909</v>
      </c>
      <c r="E175" s="4" t="s">
        <v>3878</v>
      </c>
    </row>
    <row r="176" spans="1:5">
      <c r="A176" s="4" t="s">
        <v>3879</v>
      </c>
      <c r="B176" s="4" t="s">
        <v>3879</v>
      </c>
      <c r="C176" s="4" t="s">
        <v>5658</v>
      </c>
      <c r="D176" s="4" t="s">
        <v>3910</v>
      </c>
      <c r="E176" s="4" t="s">
        <v>3880</v>
      </c>
    </row>
    <row r="177" spans="1:5">
      <c r="A177" s="4" t="s">
        <v>3881</v>
      </c>
      <c r="B177" s="4" t="s">
        <v>3881</v>
      </c>
      <c r="C177" s="4" t="s">
        <v>5658</v>
      </c>
      <c r="D177" s="4" t="s">
        <v>3911</v>
      </c>
      <c r="E177" s="4" t="s">
        <v>3882</v>
      </c>
    </row>
    <row r="178" spans="1:5">
      <c r="A178" s="4" t="s">
        <v>3883</v>
      </c>
      <c r="B178" s="4" t="s">
        <v>3883</v>
      </c>
      <c r="C178" s="4" t="s">
        <v>5658</v>
      </c>
      <c r="D178" s="4" t="s">
        <v>3912</v>
      </c>
      <c r="E178" s="4" t="s">
        <v>3884</v>
      </c>
    </row>
    <row r="179" spans="1:5">
      <c r="A179" s="4" t="s">
        <v>3885</v>
      </c>
      <c r="B179" s="4" t="s">
        <v>3885</v>
      </c>
      <c r="C179" s="4" t="s">
        <v>5658</v>
      </c>
      <c r="D179" s="4" t="s">
        <v>5721</v>
      </c>
      <c r="E179" s="4" t="s">
        <v>5722</v>
      </c>
    </row>
    <row r="180" spans="1:5">
      <c r="A180" s="4" t="s">
        <v>5723</v>
      </c>
      <c r="B180" s="4" t="s">
        <v>3886</v>
      </c>
      <c r="C180" s="4" t="s">
        <v>5658</v>
      </c>
      <c r="D180" s="4" t="s">
        <v>5724</v>
      </c>
      <c r="E180" s="4" t="s">
        <v>5725</v>
      </c>
    </row>
    <row r="181" spans="1:5">
      <c r="A181" s="4" t="s">
        <v>5726</v>
      </c>
    </row>
    <row r="182" spans="1:5">
      <c r="A182" s="4" t="s">
        <v>4214</v>
      </c>
      <c r="B182" s="4" t="s">
        <v>4214</v>
      </c>
      <c r="C182" s="4" t="s">
        <v>5693</v>
      </c>
      <c r="D182" s="4" t="s">
        <v>4215</v>
      </c>
      <c r="E182" s="4" t="s">
        <v>4216</v>
      </c>
    </row>
    <row r="183" spans="1:5">
      <c r="A183" s="4" t="s">
        <v>4217</v>
      </c>
      <c r="B183" s="4" t="s">
        <v>4217</v>
      </c>
      <c r="C183" s="4" t="s">
        <v>5693</v>
      </c>
      <c r="D183" s="4" t="s">
        <v>4236</v>
      </c>
      <c r="E183" s="4" t="s">
        <v>4255</v>
      </c>
    </row>
    <row r="184" spans="1:5">
      <c r="A184" s="4" t="s">
        <v>4218</v>
      </c>
      <c r="B184" s="4" t="s">
        <v>4218</v>
      </c>
      <c r="C184" s="4" t="s">
        <v>5693</v>
      </c>
      <c r="D184" s="4" t="s">
        <v>4237</v>
      </c>
      <c r="E184" s="4" t="s">
        <v>4256</v>
      </c>
    </row>
    <row r="185" spans="1:5">
      <c r="A185" s="4" t="s">
        <v>4219</v>
      </c>
      <c r="B185" s="4" t="s">
        <v>4219</v>
      </c>
      <c r="C185" s="4" t="s">
        <v>5693</v>
      </c>
      <c r="D185" s="4" t="s">
        <v>4238</v>
      </c>
      <c r="E185" s="4" t="s">
        <v>4257</v>
      </c>
    </row>
    <row r="186" spans="1:5">
      <c r="A186" s="4" t="s">
        <v>4220</v>
      </c>
      <c r="B186" s="4" t="s">
        <v>4220</v>
      </c>
      <c r="C186" s="4" t="s">
        <v>5693</v>
      </c>
      <c r="D186" s="4" t="s">
        <v>4239</v>
      </c>
      <c r="E186" s="4" t="s">
        <v>4258</v>
      </c>
    </row>
    <row r="187" spans="1:5">
      <c r="A187" s="4" t="s">
        <v>4221</v>
      </c>
      <c r="B187" s="4" t="s">
        <v>4221</v>
      </c>
      <c r="C187" s="4" t="s">
        <v>5693</v>
      </c>
      <c r="D187" s="4" t="s">
        <v>4240</v>
      </c>
      <c r="E187" s="4" t="s">
        <v>4259</v>
      </c>
    </row>
    <row r="188" spans="1:5">
      <c r="A188" s="4" t="s">
        <v>4222</v>
      </c>
      <c r="B188" s="4" t="s">
        <v>4222</v>
      </c>
      <c r="C188" s="4" t="s">
        <v>5693</v>
      </c>
      <c r="D188" s="4" t="s">
        <v>4241</v>
      </c>
      <c r="E188" s="4" t="s">
        <v>4260</v>
      </c>
    </row>
    <row r="189" spans="1:5">
      <c r="A189" s="4" t="s">
        <v>4223</v>
      </c>
      <c r="B189" s="4" t="s">
        <v>4223</v>
      </c>
      <c r="C189" s="4" t="s">
        <v>5693</v>
      </c>
      <c r="D189" s="4" t="s">
        <v>4242</v>
      </c>
      <c r="E189" s="4" t="s">
        <v>4261</v>
      </c>
    </row>
    <row r="190" spans="1:5">
      <c r="A190" s="4" t="s">
        <v>4224</v>
      </c>
      <c r="B190" s="4" t="s">
        <v>4224</v>
      </c>
      <c r="C190" s="4" t="s">
        <v>5693</v>
      </c>
      <c r="D190" s="4" t="s">
        <v>4243</v>
      </c>
      <c r="E190" s="4" t="s">
        <v>4262</v>
      </c>
    </row>
    <row r="191" spans="1:5">
      <c r="A191" s="4" t="s">
        <v>4225</v>
      </c>
      <c r="B191" s="4" t="s">
        <v>4225</v>
      </c>
      <c r="C191" s="4" t="s">
        <v>5693</v>
      </c>
      <c r="D191" s="4" t="s">
        <v>4244</v>
      </c>
      <c r="E191" s="4" t="s">
        <v>4263</v>
      </c>
    </row>
    <row r="192" spans="1:5">
      <c r="A192" s="4" t="s">
        <v>4226</v>
      </c>
      <c r="B192" s="4" t="s">
        <v>4226</v>
      </c>
      <c r="C192" s="4" t="s">
        <v>5693</v>
      </c>
      <c r="D192" s="4" t="s">
        <v>4245</v>
      </c>
      <c r="E192" s="4" t="s">
        <v>4264</v>
      </c>
    </row>
    <row r="193" spans="1:5">
      <c r="A193" s="4" t="s">
        <v>4227</v>
      </c>
      <c r="B193" s="4" t="s">
        <v>4227</v>
      </c>
      <c r="C193" s="4" t="s">
        <v>5693</v>
      </c>
      <c r="D193" s="4" t="s">
        <v>4246</v>
      </c>
      <c r="E193" s="4" t="s">
        <v>4265</v>
      </c>
    </row>
    <row r="194" spans="1:5">
      <c r="A194" s="4" t="s">
        <v>4228</v>
      </c>
      <c r="B194" s="4" t="s">
        <v>4228</v>
      </c>
      <c r="C194" s="4" t="s">
        <v>5693</v>
      </c>
      <c r="D194" s="4" t="s">
        <v>4247</v>
      </c>
      <c r="E194" s="4" t="s">
        <v>4266</v>
      </c>
    </row>
    <row r="195" spans="1:5">
      <c r="A195" s="4" t="s">
        <v>4229</v>
      </c>
      <c r="B195" s="4" t="s">
        <v>4229</v>
      </c>
      <c r="C195" s="4" t="s">
        <v>5693</v>
      </c>
      <c r="D195" s="4" t="s">
        <v>4248</v>
      </c>
      <c r="E195" s="4" t="s">
        <v>4267</v>
      </c>
    </row>
    <row r="196" spans="1:5">
      <c r="A196" s="4" t="s">
        <v>4230</v>
      </c>
      <c r="B196" s="4" t="s">
        <v>4230</v>
      </c>
      <c r="C196" s="4" t="s">
        <v>5693</v>
      </c>
      <c r="D196" s="4" t="s">
        <v>4249</v>
      </c>
      <c r="E196" s="4" t="s">
        <v>4268</v>
      </c>
    </row>
    <row r="197" spans="1:5">
      <c r="A197" s="4" t="s">
        <v>4231</v>
      </c>
      <c r="B197" s="4" t="s">
        <v>4231</v>
      </c>
      <c r="C197" s="4" t="s">
        <v>5693</v>
      </c>
      <c r="D197" s="4" t="s">
        <v>4250</v>
      </c>
      <c r="E197" s="4" t="s">
        <v>4269</v>
      </c>
    </row>
    <row r="198" spans="1:5">
      <c r="A198" s="4" t="s">
        <v>4232</v>
      </c>
      <c r="B198" s="4" t="s">
        <v>4232</v>
      </c>
      <c r="C198" s="4" t="s">
        <v>5693</v>
      </c>
      <c r="D198" s="4" t="s">
        <v>4251</v>
      </c>
      <c r="E198" s="4" t="s">
        <v>4270</v>
      </c>
    </row>
    <row r="199" spans="1:5">
      <c r="A199" s="4" t="s">
        <v>4233</v>
      </c>
      <c r="B199" s="4" t="s">
        <v>4233</v>
      </c>
      <c r="C199" s="4" t="s">
        <v>5693</v>
      </c>
      <c r="D199" s="4" t="s">
        <v>4252</v>
      </c>
      <c r="E199" s="4" t="s">
        <v>4271</v>
      </c>
    </row>
    <row r="200" spans="1:5">
      <c r="A200" s="4" t="s">
        <v>4234</v>
      </c>
      <c r="B200" s="4" t="s">
        <v>4234</v>
      </c>
      <c r="C200" s="4" t="s">
        <v>5693</v>
      </c>
      <c r="D200" s="4" t="s">
        <v>4253</v>
      </c>
      <c r="E200" s="4" t="s">
        <v>4272</v>
      </c>
    </row>
    <row r="201" spans="1:5">
      <c r="A201" s="4" t="s">
        <v>4235</v>
      </c>
      <c r="B201" s="4" t="s">
        <v>4235</v>
      </c>
      <c r="C201" s="4" t="s">
        <v>5693</v>
      </c>
      <c r="D201" s="4" t="s">
        <v>4254</v>
      </c>
      <c r="E201" s="4" t="s">
        <v>4273</v>
      </c>
    </row>
    <row r="202" spans="1:5">
      <c r="A202" s="248" t="s">
        <v>5727</v>
      </c>
      <c r="B202" s="248"/>
    </row>
    <row r="203" spans="1:5">
      <c r="A203" s="248" t="s">
        <v>5728</v>
      </c>
      <c r="B203" s="248" t="s">
        <v>5729</v>
      </c>
      <c r="C203" s="4" t="s">
        <v>5682</v>
      </c>
      <c r="D203" s="4" t="s">
        <v>5730</v>
      </c>
      <c r="E203" s="4" t="s">
        <v>5731</v>
      </c>
    </row>
    <row r="204" spans="1:5">
      <c r="A204" s="4" t="s">
        <v>4274</v>
      </c>
      <c r="B204" s="4" t="s">
        <v>4274</v>
      </c>
      <c r="C204" s="4" t="s">
        <v>5682</v>
      </c>
      <c r="D204" s="4" t="s">
        <v>4276</v>
      </c>
      <c r="E204" s="4" t="s">
        <v>4278</v>
      </c>
    </row>
    <row r="205" spans="1:5">
      <c r="A205" s="4" t="s">
        <v>4280</v>
      </c>
      <c r="B205" s="4" t="s">
        <v>4280</v>
      </c>
      <c r="C205" s="4" t="s">
        <v>5682</v>
      </c>
      <c r="D205" s="4" t="s">
        <v>4300</v>
      </c>
      <c r="E205" s="4" t="s">
        <v>4319</v>
      </c>
    </row>
    <row r="206" spans="1:5">
      <c r="A206" s="4" t="s">
        <v>4281</v>
      </c>
      <c r="B206" s="4" t="s">
        <v>4281</v>
      </c>
      <c r="C206" s="4" t="s">
        <v>5682</v>
      </c>
      <c r="D206" s="4" t="s">
        <v>4301</v>
      </c>
      <c r="E206" s="4" t="s">
        <v>4320</v>
      </c>
    </row>
    <row r="207" spans="1:5">
      <c r="A207" s="4" t="s">
        <v>4282</v>
      </c>
      <c r="B207" s="4" t="s">
        <v>4282</v>
      </c>
      <c r="C207" s="4" t="s">
        <v>5682</v>
      </c>
      <c r="D207" s="4" t="s">
        <v>4302</v>
      </c>
      <c r="E207" s="4" t="s">
        <v>4321</v>
      </c>
    </row>
    <row r="208" spans="1:5">
      <c r="A208" s="4" t="s">
        <v>4283</v>
      </c>
      <c r="B208" s="4" t="s">
        <v>4283</v>
      </c>
      <c r="C208" s="4" t="s">
        <v>5682</v>
      </c>
      <c r="D208" s="4" t="s">
        <v>4303</v>
      </c>
      <c r="E208" s="4" t="s">
        <v>4322</v>
      </c>
    </row>
    <row r="209" spans="1:5">
      <c r="A209" s="4" t="s">
        <v>4284</v>
      </c>
      <c r="B209" s="4" t="s">
        <v>4284</v>
      </c>
      <c r="C209" s="4" t="s">
        <v>5682</v>
      </c>
      <c r="D209" s="4" t="s">
        <v>4304</v>
      </c>
      <c r="E209" s="4" t="s">
        <v>4323</v>
      </c>
    </row>
    <row r="210" spans="1:5">
      <c r="A210" s="4" t="s">
        <v>4285</v>
      </c>
      <c r="B210" s="4" t="s">
        <v>4285</v>
      </c>
      <c r="C210" s="4" t="s">
        <v>5682</v>
      </c>
      <c r="D210" s="4" t="s">
        <v>4305</v>
      </c>
      <c r="E210" s="4" t="s">
        <v>4324</v>
      </c>
    </row>
    <row r="211" spans="1:5">
      <c r="A211" s="4" t="s">
        <v>4286</v>
      </c>
      <c r="B211" s="4" t="s">
        <v>4286</v>
      </c>
      <c r="C211" s="4" t="s">
        <v>5682</v>
      </c>
      <c r="D211" s="4" t="s">
        <v>4306</v>
      </c>
      <c r="E211" s="4" t="s">
        <v>4325</v>
      </c>
    </row>
    <row r="212" spans="1:5">
      <c r="A212" s="4" t="s">
        <v>4287</v>
      </c>
      <c r="B212" s="4" t="s">
        <v>4287</v>
      </c>
      <c r="C212" s="4" t="s">
        <v>5682</v>
      </c>
      <c r="D212" s="4" t="s">
        <v>4307</v>
      </c>
      <c r="E212" s="4" t="s">
        <v>4326</v>
      </c>
    </row>
    <row r="213" spans="1:5">
      <c r="A213" s="4" t="s">
        <v>4288</v>
      </c>
      <c r="B213" s="4" t="s">
        <v>4288</v>
      </c>
      <c r="C213" s="4" t="s">
        <v>5682</v>
      </c>
      <c r="D213" s="4" t="s">
        <v>4308</v>
      </c>
      <c r="E213" s="4" t="s">
        <v>4327</v>
      </c>
    </row>
    <row r="214" spans="1:5">
      <c r="A214" s="4" t="s">
        <v>4289</v>
      </c>
      <c r="B214" s="4" t="s">
        <v>4289</v>
      </c>
      <c r="C214" s="4" t="s">
        <v>5682</v>
      </c>
      <c r="D214" s="4" t="s">
        <v>4309</v>
      </c>
      <c r="E214" s="4" t="s">
        <v>4328</v>
      </c>
    </row>
    <row r="215" spans="1:5">
      <c r="A215" s="4" t="s">
        <v>4290</v>
      </c>
      <c r="B215" s="4" t="s">
        <v>4290</v>
      </c>
      <c r="C215" s="4" t="s">
        <v>5682</v>
      </c>
      <c r="D215" s="4" t="s">
        <v>4310</v>
      </c>
      <c r="E215" s="4" t="s">
        <v>4329</v>
      </c>
    </row>
    <row r="216" spans="1:5">
      <c r="A216" s="4" t="s">
        <v>4291</v>
      </c>
      <c r="B216" s="4" t="s">
        <v>4291</v>
      </c>
      <c r="C216" s="4" t="s">
        <v>5682</v>
      </c>
      <c r="D216" s="4" t="s">
        <v>4311</v>
      </c>
      <c r="E216" s="4" t="s">
        <v>4330</v>
      </c>
    </row>
    <row r="217" spans="1:5">
      <c r="A217" s="4" t="s">
        <v>4292</v>
      </c>
      <c r="B217" s="4" t="s">
        <v>4292</v>
      </c>
      <c r="C217" s="4" t="s">
        <v>5682</v>
      </c>
      <c r="D217" s="4" t="s">
        <v>4312</v>
      </c>
      <c r="E217" s="4" t="s">
        <v>4331</v>
      </c>
    </row>
    <row r="218" spans="1:5">
      <c r="A218" s="4" t="s">
        <v>4293</v>
      </c>
      <c r="B218" s="4" t="s">
        <v>4293</v>
      </c>
      <c r="C218" s="4" t="s">
        <v>5682</v>
      </c>
      <c r="D218" s="4" t="s">
        <v>4313</v>
      </c>
      <c r="E218" s="4" t="s">
        <v>4332</v>
      </c>
    </row>
    <row r="219" spans="1:5">
      <c r="A219" s="4" t="s">
        <v>4294</v>
      </c>
      <c r="B219" s="4" t="s">
        <v>4294</v>
      </c>
      <c r="C219" s="4" t="s">
        <v>5682</v>
      </c>
      <c r="D219" s="4" t="s">
        <v>4314</v>
      </c>
      <c r="E219" s="4" t="s">
        <v>4333</v>
      </c>
    </row>
    <row r="220" spans="1:5">
      <c r="A220" s="4" t="s">
        <v>4295</v>
      </c>
      <c r="B220" s="4" t="s">
        <v>4295</v>
      </c>
      <c r="C220" s="4" t="s">
        <v>5682</v>
      </c>
      <c r="D220" s="4" t="s">
        <v>4315</v>
      </c>
      <c r="E220" s="4" t="s">
        <v>4334</v>
      </c>
    </row>
    <row r="221" spans="1:5">
      <c r="A221" s="4" t="s">
        <v>4296</v>
      </c>
      <c r="B221" s="4" t="s">
        <v>4296</v>
      </c>
      <c r="C221" s="4" t="s">
        <v>5682</v>
      </c>
      <c r="D221" s="4" t="s">
        <v>4316</v>
      </c>
      <c r="E221" s="4" t="s">
        <v>4335</v>
      </c>
    </row>
    <row r="222" spans="1:5">
      <c r="A222" s="4" t="s">
        <v>4297</v>
      </c>
      <c r="B222" s="4" t="s">
        <v>4297</v>
      </c>
      <c r="C222" s="4" t="s">
        <v>5682</v>
      </c>
      <c r="D222" s="4" t="s">
        <v>4317</v>
      </c>
      <c r="E222" s="4" t="s">
        <v>4336</v>
      </c>
    </row>
    <row r="223" spans="1:5">
      <c r="A223" s="4" t="s">
        <v>4298</v>
      </c>
      <c r="B223" s="4" t="s">
        <v>4298</v>
      </c>
      <c r="C223" s="4" t="s">
        <v>5682</v>
      </c>
      <c r="D223" s="4" t="s">
        <v>4318</v>
      </c>
      <c r="E223" s="4" t="s">
        <v>4337</v>
      </c>
    </row>
    <row r="224" spans="1:5">
      <c r="A224" s="4" t="s">
        <v>5732</v>
      </c>
    </row>
    <row r="225" spans="1:5">
      <c r="A225" s="4" t="s">
        <v>4341</v>
      </c>
      <c r="B225" s="4" t="s">
        <v>4341</v>
      </c>
      <c r="C225" s="4" t="s">
        <v>457</v>
      </c>
      <c r="D225" s="4" t="s">
        <v>4342</v>
      </c>
      <c r="E225" s="4" t="s">
        <v>4343</v>
      </c>
    </row>
    <row r="226" spans="1:5">
      <c r="A226" s="4" t="s">
        <v>4344</v>
      </c>
      <c r="B226" s="4" t="s">
        <v>4344</v>
      </c>
      <c r="C226" s="4" t="s">
        <v>457</v>
      </c>
      <c r="D226" s="4" t="s">
        <v>4345</v>
      </c>
      <c r="E226" s="4" t="s">
        <v>4346</v>
      </c>
    </row>
    <row r="227" spans="1:5">
      <c r="A227" s="4" t="s">
        <v>4347</v>
      </c>
      <c r="B227" s="4" t="s">
        <v>4347</v>
      </c>
      <c r="C227" s="4" t="s">
        <v>457</v>
      </c>
      <c r="D227" s="4" t="s">
        <v>4348</v>
      </c>
      <c r="E227" s="4" t="s">
        <v>4349</v>
      </c>
    </row>
    <row r="228" spans="1:5">
      <c r="A228" s="4" t="s">
        <v>4350</v>
      </c>
      <c r="B228" s="4" t="s">
        <v>4350</v>
      </c>
      <c r="C228" s="4" t="s">
        <v>457</v>
      </c>
      <c r="D228" s="4" t="s">
        <v>4351</v>
      </c>
      <c r="E228" s="4" t="s">
        <v>4352</v>
      </c>
    </row>
    <row r="229" spans="1:5">
      <c r="A229" s="4" t="s">
        <v>4353</v>
      </c>
      <c r="B229" s="4" t="s">
        <v>4353</v>
      </c>
      <c r="C229" s="4" t="s">
        <v>457</v>
      </c>
      <c r="D229" s="4" t="s">
        <v>4354</v>
      </c>
      <c r="E229" s="4" t="s">
        <v>4355</v>
      </c>
    </row>
    <row r="230" spans="1:5">
      <c r="A230" s="4" t="s">
        <v>4356</v>
      </c>
      <c r="B230" s="4" t="s">
        <v>4356</v>
      </c>
      <c r="C230" s="4" t="s">
        <v>457</v>
      </c>
      <c r="D230" s="4" t="s">
        <v>4357</v>
      </c>
      <c r="E230" s="4" t="s">
        <v>4358</v>
      </c>
    </row>
    <row r="231" spans="1:5">
      <c r="A231" s="4" t="s">
        <v>4359</v>
      </c>
      <c r="B231" s="4" t="s">
        <v>4359</v>
      </c>
      <c r="C231" s="4" t="s">
        <v>457</v>
      </c>
      <c r="D231" s="4" t="s">
        <v>4360</v>
      </c>
      <c r="E231" s="4" t="s">
        <v>4361</v>
      </c>
    </row>
    <row r="232" spans="1:5">
      <c r="A232" s="4" t="s">
        <v>4362</v>
      </c>
      <c r="B232" s="4" t="s">
        <v>4362</v>
      </c>
      <c r="C232" s="4" t="s">
        <v>457</v>
      </c>
      <c r="D232" s="4" t="s">
        <v>4363</v>
      </c>
      <c r="E232" s="4" t="s">
        <v>4364</v>
      </c>
    </row>
    <row r="233" spans="1:5">
      <c r="A233" s="4" t="s">
        <v>4365</v>
      </c>
      <c r="B233" s="4" t="s">
        <v>4365</v>
      </c>
      <c r="C233" s="4" t="s">
        <v>457</v>
      </c>
      <c r="D233" s="4" t="s">
        <v>4366</v>
      </c>
      <c r="E233" s="4" t="s">
        <v>4367</v>
      </c>
    </row>
    <row r="234" spans="1:5">
      <c r="A234" s="4" t="s">
        <v>4368</v>
      </c>
      <c r="B234" s="4" t="s">
        <v>4368</v>
      </c>
      <c r="C234" s="4" t="s">
        <v>457</v>
      </c>
      <c r="D234" s="4" t="s">
        <v>4369</v>
      </c>
      <c r="E234" s="4" t="s">
        <v>4370</v>
      </c>
    </row>
    <row r="235" spans="1:5">
      <c r="A235" s="4" t="s">
        <v>4371</v>
      </c>
      <c r="B235" s="4" t="s">
        <v>4371</v>
      </c>
      <c r="C235" s="4" t="s">
        <v>457</v>
      </c>
      <c r="D235" s="4" t="s">
        <v>4372</v>
      </c>
      <c r="E235" s="4" t="s">
        <v>4373</v>
      </c>
    </row>
    <row r="236" spans="1:5">
      <c r="A236" s="4" t="s">
        <v>4374</v>
      </c>
      <c r="B236" s="4" t="s">
        <v>4374</v>
      </c>
      <c r="C236" s="4" t="s">
        <v>457</v>
      </c>
      <c r="D236" s="4" t="s">
        <v>4375</v>
      </c>
      <c r="E236" s="4" t="s">
        <v>4376</v>
      </c>
    </row>
    <row r="237" spans="1:5">
      <c r="A237" s="4" t="s">
        <v>4377</v>
      </c>
      <c r="B237" s="4" t="s">
        <v>4377</v>
      </c>
      <c r="C237" s="4" t="s">
        <v>457</v>
      </c>
      <c r="D237" s="4" t="s">
        <v>4378</v>
      </c>
      <c r="E237" s="4" t="s">
        <v>4379</v>
      </c>
    </row>
    <row r="238" spans="1:5">
      <c r="A238" s="4" t="s">
        <v>4380</v>
      </c>
      <c r="B238" s="4" t="s">
        <v>4380</v>
      </c>
      <c r="C238" s="4" t="s">
        <v>457</v>
      </c>
      <c r="D238" s="4" t="s">
        <v>4381</v>
      </c>
      <c r="E238" s="4" t="s">
        <v>4382</v>
      </c>
    </row>
    <row r="239" spans="1:5">
      <c r="A239" s="4" t="s">
        <v>4383</v>
      </c>
      <c r="B239" s="4" t="s">
        <v>4383</v>
      </c>
      <c r="C239" s="4" t="s">
        <v>457</v>
      </c>
      <c r="D239" s="4" t="s">
        <v>4384</v>
      </c>
      <c r="E239" s="4" t="s">
        <v>4385</v>
      </c>
    </row>
    <row r="240" spans="1:5">
      <c r="A240" s="4" t="s">
        <v>4386</v>
      </c>
      <c r="B240" s="4" t="s">
        <v>4386</v>
      </c>
      <c r="C240" s="4" t="s">
        <v>457</v>
      </c>
      <c r="D240" s="4" t="s">
        <v>4387</v>
      </c>
      <c r="E240" s="4" t="s">
        <v>4388</v>
      </c>
    </row>
    <row r="241" spans="1:5">
      <c r="A241" s="4" t="s">
        <v>4389</v>
      </c>
      <c r="B241" s="4" t="s">
        <v>4389</v>
      </c>
      <c r="C241" s="4" t="s">
        <v>457</v>
      </c>
      <c r="D241" s="4" t="s">
        <v>4390</v>
      </c>
      <c r="E241" s="4" t="s">
        <v>4391</v>
      </c>
    </row>
    <row r="242" spans="1:5">
      <c r="A242" s="4" t="s">
        <v>4392</v>
      </c>
      <c r="B242" s="4" t="s">
        <v>4392</v>
      </c>
      <c r="C242" s="4" t="s">
        <v>457</v>
      </c>
      <c r="D242" s="4" t="s">
        <v>4393</v>
      </c>
      <c r="E242" s="4" t="s">
        <v>4394</v>
      </c>
    </row>
    <row r="243" spans="1:5">
      <c r="A243" s="4" t="s">
        <v>4395</v>
      </c>
      <c r="B243" s="4" t="s">
        <v>4395</v>
      </c>
      <c r="C243" s="4" t="s">
        <v>457</v>
      </c>
      <c r="D243" s="4" t="s">
        <v>4396</v>
      </c>
      <c r="E243" s="4" t="s">
        <v>4397</v>
      </c>
    </row>
    <row r="244" spans="1:5">
      <c r="A244" s="4" t="s">
        <v>4398</v>
      </c>
      <c r="B244" s="4" t="s">
        <v>4398</v>
      </c>
      <c r="C244" s="4" t="s">
        <v>457</v>
      </c>
      <c r="D244" s="4" t="s">
        <v>4399</v>
      </c>
      <c r="E244" s="4" t="s">
        <v>4400</v>
      </c>
    </row>
    <row r="245" spans="1:5">
      <c r="A245" s="4" t="s">
        <v>5733</v>
      </c>
    </row>
    <row r="246" spans="1:5">
      <c r="A246" s="4" t="s">
        <v>4402</v>
      </c>
      <c r="B246" s="4" t="s">
        <v>4402</v>
      </c>
      <c r="C246" s="4" t="s">
        <v>457</v>
      </c>
      <c r="D246" s="4" t="s">
        <v>4403</v>
      </c>
      <c r="E246" s="4" t="s">
        <v>4404</v>
      </c>
    </row>
    <row r="247" spans="1:5">
      <c r="A247" s="4" t="s">
        <v>4405</v>
      </c>
      <c r="B247" s="4" t="s">
        <v>4405</v>
      </c>
      <c r="C247" s="4" t="s">
        <v>457</v>
      </c>
      <c r="D247" s="4" t="s">
        <v>4406</v>
      </c>
      <c r="E247" s="4" t="s">
        <v>4407</v>
      </c>
    </row>
    <row r="248" spans="1:5">
      <c r="A248" s="4" t="s">
        <v>4408</v>
      </c>
      <c r="B248" s="4" t="s">
        <v>4408</v>
      </c>
      <c r="C248" s="4" t="s">
        <v>457</v>
      </c>
      <c r="D248" s="4" t="s">
        <v>4409</v>
      </c>
      <c r="E248" s="4" t="s">
        <v>4410</v>
      </c>
    </row>
    <row r="249" spans="1:5">
      <c r="A249" s="4" t="s">
        <v>4411</v>
      </c>
      <c r="B249" s="4" t="s">
        <v>4411</v>
      </c>
      <c r="C249" s="4" t="s">
        <v>457</v>
      </c>
      <c r="D249" s="4" t="s">
        <v>4412</v>
      </c>
      <c r="E249" s="4" t="s">
        <v>4413</v>
      </c>
    </row>
    <row r="250" spans="1:5">
      <c r="A250" s="4" t="s">
        <v>4414</v>
      </c>
      <c r="B250" s="4" t="s">
        <v>4414</v>
      </c>
      <c r="C250" s="4" t="s">
        <v>457</v>
      </c>
      <c r="D250" s="4" t="s">
        <v>4415</v>
      </c>
      <c r="E250" s="4" t="s">
        <v>4416</v>
      </c>
    </row>
    <row r="251" spans="1:5">
      <c r="A251" s="4" t="s">
        <v>4417</v>
      </c>
      <c r="B251" s="4" t="s">
        <v>4417</v>
      </c>
      <c r="C251" s="4" t="s">
        <v>457</v>
      </c>
      <c r="D251" s="4" t="s">
        <v>4418</v>
      </c>
      <c r="E251" s="4" t="s">
        <v>4419</v>
      </c>
    </row>
    <row r="252" spans="1:5">
      <c r="A252" s="4" t="s">
        <v>4420</v>
      </c>
      <c r="B252" s="4" t="s">
        <v>4420</v>
      </c>
      <c r="C252" s="4" t="s">
        <v>457</v>
      </c>
      <c r="D252" s="4" t="s">
        <v>4421</v>
      </c>
      <c r="E252" s="4" t="s">
        <v>4422</v>
      </c>
    </row>
    <row r="253" spans="1:5">
      <c r="A253" s="4" t="s">
        <v>4423</v>
      </c>
      <c r="B253" s="4" t="s">
        <v>4423</v>
      </c>
      <c r="C253" s="4" t="s">
        <v>457</v>
      </c>
      <c r="D253" s="4" t="s">
        <v>4424</v>
      </c>
      <c r="E253" s="4" t="s">
        <v>4425</v>
      </c>
    </row>
    <row r="254" spans="1:5">
      <c r="A254" s="4" t="s">
        <v>4426</v>
      </c>
      <c r="B254" s="4" t="s">
        <v>4426</v>
      </c>
      <c r="C254" s="4" t="s">
        <v>457</v>
      </c>
      <c r="D254" s="4" t="s">
        <v>4427</v>
      </c>
      <c r="E254" s="4" t="s">
        <v>4428</v>
      </c>
    </row>
    <row r="255" spans="1:5">
      <c r="A255" s="4" t="s">
        <v>4429</v>
      </c>
      <c r="B255" s="4" t="s">
        <v>4429</v>
      </c>
      <c r="C255" s="4" t="s">
        <v>457</v>
      </c>
      <c r="D255" s="4" t="s">
        <v>4430</v>
      </c>
      <c r="E255" s="4" t="s">
        <v>4431</v>
      </c>
    </row>
    <row r="256" spans="1:5">
      <c r="A256" s="4" t="s">
        <v>4432</v>
      </c>
      <c r="B256" s="4" t="s">
        <v>4432</v>
      </c>
      <c r="C256" s="4" t="s">
        <v>457</v>
      </c>
      <c r="D256" s="4" t="s">
        <v>4433</v>
      </c>
      <c r="E256" s="4" t="s">
        <v>4434</v>
      </c>
    </row>
    <row r="257" spans="1:5">
      <c r="A257" s="4" t="s">
        <v>4435</v>
      </c>
      <c r="B257" s="4" t="s">
        <v>4435</v>
      </c>
      <c r="C257" s="4" t="s">
        <v>457</v>
      </c>
      <c r="D257" s="4" t="s">
        <v>4436</v>
      </c>
      <c r="E257" s="4" t="s">
        <v>4437</v>
      </c>
    </row>
    <row r="258" spans="1:5">
      <c r="A258" s="4" t="s">
        <v>4438</v>
      </c>
      <c r="B258" s="4" t="s">
        <v>4438</v>
      </c>
      <c r="C258" s="4" t="s">
        <v>457</v>
      </c>
      <c r="D258" s="4" t="s">
        <v>4439</v>
      </c>
      <c r="E258" s="4" t="s">
        <v>4440</v>
      </c>
    </row>
    <row r="259" spans="1:5">
      <c r="A259" s="4" t="s">
        <v>4441</v>
      </c>
      <c r="B259" s="4" t="s">
        <v>4441</v>
      </c>
      <c r="C259" s="4" t="s">
        <v>457</v>
      </c>
      <c r="D259" s="4" t="s">
        <v>4442</v>
      </c>
      <c r="E259" s="4" t="s">
        <v>4443</v>
      </c>
    </row>
    <row r="260" spans="1:5">
      <c r="A260" s="4" t="s">
        <v>4444</v>
      </c>
      <c r="B260" s="4" t="s">
        <v>4444</v>
      </c>
      <c r="C260" s="4" t="s">
        <v>457</v>
      </c>
      <c r="D260" s="4" t="s">
        <v>4445</v>
      </c>
      <c r="E260" s="4" t="s">
        <v>4446</v>
      </c>
    </row>
    <row r="261" spans="1:5">
      <c r="A261" s="4" t="s">
        <v>4447</v>
      </c>
      <c r="B261" s="4" t="s">
        <v>4447</v>
      </c>
      <c r="C261" s="4" t="s">
        <v>457</v>
      </c>
      <c r="D261" s="4" t="s">
        <v>4448</v>
      </c>
      <c r="E261" s="4" t="s">
        <v>4449</v>
      </c>
    </row>
    <row r="262" spans="1:5">
      <c r="A262" s="4" t="s">
        <v>4450</v>
      </c>
      <c r="B262" s="4" t="s">
        <v>4450</v>
      </c>
      <c r="C262" s="4" t="s">
        <v>457</v>
      </c>
      <c r="D262" s="4" t="s">
        <v>4451</v>
      </c>
      <c r="E262" s="4" t="s">
        <v>4452</v>
      </c>
    </row>
    <row r="263" spans="1:5">
      <c r="A263" s="4" t="s">
        <v>4453</v>
      </c>
      <c r="B263" s="4" t="s">
        <v>4453</v>
      </c>
      <c r="C263" s="4" t="s">
        <v>457</v>
      </c>
      <c r="D263" s="4" t="s">
        <v>4454</v>
      </c>
      <c r="E263" s="4" t="s">
        <v>4455</v>
      </c>
    </row>
    <row r="264" spans="1:5">
      <c r="A264" s="4" t="s">
        <v>4456</v>
      </c>
      <c r="B264" s="4" t="s">
        <v>4456</v>
      </c>
      <c r="C264" s="4" t="s">
        <v>457</v>
      </c>
      <c r="D264" s="4" t="s">
        <v>4457</v>
      </c>
      <c r="E264" s="4" t="s">
        <v>4458</v>
      </c>
    </row>
    <row r="265" spans="1:5">
      <c r="A265" s="4" t="s">
        <v>4459</v>
      </c>
      <c r="B265" s="4" t="s">
        <v>4459</v>
      </c>
      <c r="C265" s="4" t="s">
        <v>457</v>
      </c>
      <c r="D265" s="4" t="s">
        <v>4460</v>
      </c>
      <c r="E265" s="4" t="s">
        <v>4461</v>
      </c>
    </row>
    <row r="266" spans="1:5">
      <c r="A266" s="4" t="s">
        <v>5734</v>
      </c>
      <c r="B266" s="4" t="s">
        <v>5734</v>
      </c>
      <c r="C266" s="4" t="s">
        <v>5693</v>
      </c>
      <c r="D266" s="4" t="s">
        <v>5735</v>
      </c>
      <c r="E266" s="4" t="s">
        <v>5735</v>
      </c>
    </row>
    <row r="267" spans="1:5">
      <c r="A267" s="4" t="s">
        <v>4478</v>
      </c>
      <c r="B267" s="4" t="s">
        <v>4478</v>
      </c>
      <c r="C267" s="4" t="s">
        <v>457</v>
      </c>
      <c r="D267" s="4" t="s">
        <v>4477</v>
      </c>
      <c r="E267" s="4" t="s">
        <v>4479</v>
      </c>
    </row>
    <row r="268" spans="1:5">
      <c r="A268" s="4" t="s">
        <v>4562</v>
      </c>
      <c r="B268" s="4" t="s">
        <v>4562</v>
      </c>
      <c r="C268" s="4" t="s">
        <v>457</v>
      </c>
      <c r="D268" s="4" t="s">
        <v>4482</v>
      </c>
      <c r="E268" s="4" t="s">
        <v>4642</v>
      </c>
    </row>
    <row r="269" spans="1:5">
      <c r="A269" s="4" t="s">
        <v>4563</v>
      </c>
      <c r="B269" s="4" t="s">
        <v>4563</v>
      </c>
      <c r="C269" s="4" t="s">
        <v>457</v>
      </c>
      <c r="D269" s="4" t="s">
        <v>4483</v>
      </c>
      <c r="E269" s="4" t="s">
        <v>4643</v>
      </c>
    </row>
    <row r="270" spans="1:5">
      <c r="A270" s="4" t="s">
        <v>4564</v>
      </c>
      <c r="B270" s="4" t="s">
        <v>4564</v>
      </c>
      <c r="C270" s="4" t="s">
        <v>457</v>
      </c>
      <c r="D270" s="4" t="s">
        <v>4484</v>
      </c>
      <c r="E270" s="4" t="s">
        <v>4644</v>
      </c>
    </row>
    <row r="271" spans="1:5">
      <c r="A271" s="4" t="s">
        <v>4565</v>
      </c>
      <c r="B271" s="4" t="s">
        <v>4565</v>
      </c>
      <c r="C271" s="4" t="s">
        <v>457</v>
      </c>
      <c r="D271" s="4" t="s">
        <v>4485</v>
      </c>
      <c r="E271" s="4" t="s">
        <v>4645</v>
      </c>
    </row>
    <row r="272" spans="1:5">
      <c r="A272" s="4" t="s">
        <v>4566</v>
      </c>
      <c r="B272" s="4" t="s">
        <v>4566</v>
      </c>
      <c r="C272" s="4" t="s">
        <v>457</v>
      </c>
      <c r="D272" s="4" t="s">
        <v>4486</v>
      </c>
      <c r="E272" s="4" t="s">
        <v>4646</v>
      </c>
    </row>
    <row r="273" spans="1:5">
      <c r="A273" s="4" t="s">
        <v>4567</v>
      </c>
      <c r="B273" s="4" t="s">
        <v>4567</v>
      </c>
      <c r="C273" s="4" t="s">
        <v>457</v>
      </c>
      <c r="D273" s="4" t="s">
        <v>4487</v>
      </c>
      <c r="E273" s="4" t="s">
        <v>4647</v>
      </c>
    </row>
    <row r="274" spans="1:5">
      <c r="A274" s="4" t="s">
        <v>4568</v>
      </c>
      <c r="B274" s="4" t="s">
        <v>4568</v>
      </c>
      <c r="C274" s="4" t="s">
        <v>457</v>
      </c>
      <c r="D274" s="4" t="s">
        <v>4488</v>
      </c>
      <c r="E274" s="4" t="s">
        <v>4648</v>
      </c>
    </row>
    <row r="275" spans="1:5">
      <c r="A275" s="4" t="s">
        <v>4569</v>
      </c>
      <c r="B275" s="4" t="s">
        <v>4569</v>
      </c>
      <c r="C275" s="4" t="s">
        <v>457</v>
      </c>
      <c r="D275" s="4" t="s">
        <v>4489</v>
      </c>
      <c r="E275" s="4" t="s">
        <v>4649</v>
      </c>
    </row>
    <row r="276" spans="1:5">
      <c r="A276" s="4" t="s">
        <v>4570</v>
      </c>
      <c r="B276" s="4" t="s">
        <v>4570</v>
      </c>
      <c r="C276" s="4" t="s">
        <v>457</v>
      </c>
      <c r="D276" s="4" t="s">
        <v>4490</v>
      </c>
      <c r="E276" s="4" t="s">
        <v>4650</v>
      </c>
    </row>
    <row r="277" spans="1:5">
      <c r="A277" s="4" t="s">
        <v>4571</v>
      </c>
      <c r="B277" s="4" t="s">
        <v>4571</v>
      </c>
      <c r="C277" s="4" t="s">
        <v>457</v>
      </c>
      <c r="D277" s="4" t="s">
        <v>4491</v>
      </c>
      <c r="E277" s="4" t="s">
        <v>4651</v>
      </c>
    </row>
    <row r="278" spans="1:5">
      <c r="A278" s="4" t="s">
        <v>4572</v>
      </c>
      <c r="B278" s="4" t="s">
        <v>4572</v>
      </c>
      <c r="C278" s="4" t="s">
        <v>457</v>
      </c>
      <c r="D278" s="4" t="s">
        <v>4492</v>
      </c>
      <c r="E278" s="4" t="s">
        <v>4652</v>
      </c>
    </row>
    <row r="279" spans="1:5">
      <c r="A279" s="4" t="s">
        <v>4573</v>
      </c>
      <c r="B279" s="4" t="s">
        <v>4573</v>
      </c>
      <c r="C279" s="4" t="s">
        <v>457</v>
      </c>
      <c r="D279" s="4" t="s">
        <v>4493</v>
      </c>
      <c r="E279" s="4" t="s">
        <v>4653</v>
      </c>
    </row>
    <row r="280" spans="1:5">
      <c r="A280" s="4" t="s">
        <v>4574</v>
      </c>
      <c r="B280" s="4" t="s">
        <v>4574</v>
      </c>
      <c r="C280" s="4" t="s">
        <v>457</v>
      </c>
      <c r="D280" s="4" t="s">
        <v>4494</v>
      </c>
      <c r="E280" s="4" t="s">
        <v>4654</v>
      </c>
    </row>
    <row r="281" spans="1:5">
      <c r="A281" s="4" t="s">
        <v>4575</v>
      </c>
      <c r="B281" s="4" t="s">
        <v>4575</v>
      </c>
      <c r="C281" s="4" t="s">
        <v>457</v>
      </c>
      <c r="D281" s="4" t="s">
        <v>4495</v>
      </c>
      <c r="E281" s="4" t="s">
        <v>4655</v>
      </c>
    </row>
    <row r="282" spans="1:5">
      <c r="A282" s="4" t="s">
        <v>4576</v>
      </c>
      <c r="B282" s="4" t="s">
        <v>4576</v>
      </c>
      <c r="C282" s="4" t="s">
        <v>457</v>
      </c>
      <c r="D282" s="4" t="s">
        <v>4496</v>
      </c>
      <c r="E282" s="4" t="s">
        <v>4656</v>
      </c>
    </row>
    <row r="283" spans="1:5">
      <c r="A283" s="4" t="s">
        <v>4577</v>
      </c>
      <c r="B283" s="4" t="s">
        <v>4577</v>
      </c>
      <c r="C283" s="4" t="s">
        <v>457</v>
      </c>
      <c r="D283" s="4" t="s">
        <v>4497</v>
      </c>
      <c r="E283" s="4" t="s">
        <v>4657</v>
      </c>
    </row>
    <row r="284" spans="1:5">
      <c r="A284" s="4" t="s">
        <v>4578</v>
      </c>
      <c r="B284" s="4" t="s">
        <v>4578</v>
      </c>
      <c r="C284" s="4" t="s">
        <v>457</v>
      </c>
      <c r="D284" s="4" t="s">
        <v>4498</v>
      </c>
      <c r="E284" s="4" t="s">
        <v>4658</v>
      </c>
    </row>
    <row r="285" spans="1:5">
      <c r="A285" s="4" t="s">
        <v>4579</v>
      </c>
      <c r="B285" s="4" t="s">
        <v>4579</v>
      </c>
      <c r="C285" s="4" t="s">
        <v>457</v>
      </c>
      <c r="D285" s="4" t="s">
        <v>4499</v>
      </c>
      <c r="E285" s="4" t="s">
        <v>4659</v>
      </c>
    </row>
    <row r="286" spans="1:5">
      <c r="A286" s="4" t="s">
        <v>4580</v>
      </c>
      <c r="B286" s="4" t="s">
        <v>4580</v>
      </c>
      <c r="C286" s="4" t="s">
        <v>457</v>
      </c>
      <c r="D286" s="4" t="s">
        <v>4500</v>
      </c>
      <c r="E286" s="4" t="s">
        <v>4660</v>
      </c>
    </row>
    <row r="287" spans="1:5">
      <c r="A287" s="4" t="s">
        <v>4581</v>
      </c>
      <c r="B287" s="4" t="s">
        <v>4581</v>
      </c>
      <c r="C287" s="4" t="s">
        <v>457</v>
      </c>
      <c r="D287" s="4" t="s">
        <v>4501</v>
      </c>
      <c r="E287" s="4" t="s">
        <v>4661</v>
      </c>
    </row>
    <row r="288" spans="1:5">
      <c r="A288" s="4" t="s">
        <v>4582</v>
      </c>
      <c r="B288" s="4" t="s">
        <v>4582</v>
      </c>
      <c r="C288" s="4" t="s">
        <v>457</v>
      </c>
      <c r="D288" s="4" t="s">
        <v>4502</v>
      </c>
      <c r="E288" s="4" t="s">
        <v>4662</v>
      </c>
    </row>
    <row r="289" spans="1:5">
      <c r="A289" s="4" t="s">
        <v>4583</v>
      </c>
      <c r="B289" s="4" t="s">
        <v>4583</v>
      </c>
      <c r="C289" s="4" t="s">
        <v>457</v>
      </c>
      <c r="D289" s="4" t="s">
        <v>4503</v>
      </c>
      <c r="E289" s="4" t="s">
        <v>4663</v>
      </c>
    </row>
    <row r="290" spans="1:5">
      <c r="A290" s="4" t="s">
        <v>4584</v>
      </c>
      <c r="B290" s="4" t="s">
        <v>4584</v>
      </c>
      <c r="C290" s="4" t="s">
        <v>457</v>
      </c>
      <c r="D290" s="4" t="s">
        <v>4504</v>
      </c>
      <c r="E290" s="4" t="s">
        <v>4664</v>
      </c>
    </row>
    <row r="291" spans="1:5">
      <c r="A291" s="4" t="s">
        <v>4585</v>
      </c>
      <c r="B291" s="4" t="s">
        <v>4585</v>
      </c>
      <c r="C291" s="4" t="s">
        <v>457</v>
      </c>
      <c r="D291" s="4" t="s">
        <v>4505</v>
      </c>
      <c r="E291" s="4" t="s">
        <v>4665</v>
      </c>
    </row>
    <row r="292" spans="1:5">
      <c r="A292" s="4" t="s">
        <v>4586</v>
      </c>
      <c r="B292" s="4" t="s">
        <v>4586</v>
      </c>
      <c r="C292" s="4" t="s">
        <v>457</v>
      </c>
      <c r="D292" s="4" t="s">
        <v>4506</v>
      </c>
      <c r="E292" s="4" t="s">
        <v>4666</v>
      </c>
    </row>
    <row r="293" spans="1:5">
      <c r="A293" s="4" t="s">
        <v>4587</v>
      </c>
      <c r="B293" s="4" t="s">
        <v>4587</v>
      </c>
      <c r="C293" s="4" t="s">
        <v>457</v>
      </c>
      <c r="D293" s="4" t="s">
        <v>4507</v>
      </c>
      <c r="E293" s="4" t="s">
        <v>4667</v>
      </c>
    </row>
    <row r="294" spans="1:5">
      <c r="A294" s="4" t="s">
        <v>4588</v>
      </c>
      <c r="B294" s="4" t="s">
        <v>4588</v>
      </c>
      <c r="C294" s="4" t="s">
        <v>457</v>
      </c>
      <c r="D294" s="4" t="s">
        <v>4508</v>
      </c>
      <c r="E294" s="4" t="s">
        <v>4668</v>
      </c>
    </row>
    <row r="295" spans="1:5">
      <c r="A295" s="4" t="s">
        <v>4589</v>
      </c>
      <c r="B295" s="4" t="s">
        <v>4589</v>
      </c>
      <c r="C295" s="4" t="s">
        <v>457</v>
      </c>
      <c r="D295" s="4" t="s">
        <v>4509</v>
      </c>
      <c r="E295" s="4" t="s">
        <v>4669</v>
      </c>
    </row>
    <row r="296" spans="1:5">
      <c r="A296" s="4" t="s">
        <v>4590</v>
      </c>
      <c r="B296" s="4" t="s">
        <v>4590</v>
      </c>
      <c r="C296" s="4" t="s">
        <v>457</v>
      </c>
      <c r="D296" s="4" t="s">
        <v>4510</v>
      </c>
      <c r="E296" s="4" t="s">
        <v>4670</v>
      </c>
    </row>
    <row r="297" spans="1:5">
      <c r="A297" s="4" t="s">
        <v>4591</v>
      </c>
      <c r="B297" s="4" t="s">
        <v>4591</v>
      </c>
      <c r="C297" s="4" t="s">
        <v>457</v>
      </c>
      <c r="D297" s="4" t="s">
        <v>4511</v>
      </c>
      <c r="E297" s="4" t="s">
        <v>4671</v>
      </c>
    </row>
    <row r="298" spans="1:5">
      <c r="A298" s="4" t="s">
        <v>4592</v>
      </c>
      <c r="B298" s="4" t="s">
        <v>4592</v>
      </c>
      <c r="C298" s="4" t="s">
        <v>457</v>
      </c>
      <c r="D298" s="4" t="s">
        <v>4512</v>
      </c>
      <c r="E298" s="4" t="s">
        <v>4672</v>
      </c>
    </row>
    <row r="299" spans="1:5">
      <c r="A299" s="4" t="s">
        <v>4593</v>
      </c>
      <c r="B299" s="4" t="s">
        <v>4593</v>
      </c>
      <c r="C299" s="4" t="s">
        <v>457</v>
      </c>
      <c r="D299" s="4" t="s">
        <v>4513</v>
      </c>
      <c r="E299" s="4" t="s">
        <v>4673</v>
      </c>
    </row>
    <row r="300" spans="1:5">
      <c r="A300" s="4" t="s">
        <v>4594</v>
      </c>
      <c r="B300" s="4" t="s">
        <v>4594</v>
      </c>
      <c r="C300" s="4" t="s">
        <v>457</v>
      </c>
      <c r="D300" s="4" t="s">
        <v>4514</v>
      </c>
      <c r="E300" s="4" t="s">
        <v>4674</v>
      </c>
    </row>
    <row r="301" spans="1:5">
      <c r="A301" s="4" t="s">
        <v>4595</v>
      </c>
      <c r="B301" s="4" t="s">
        <v>4595</v>
      </c>
      <c r="C301" s="4" t="s">
        <v>457</v>
      </c>
      <c r="D301" s="4" t="s">
        <v>4515</v>
      </c>
      <c r="E301" s="4" t="s">
        <v>4675</v>
      </c>
    </row>
    <row r="302" spans="1:5">
      <c r="A302" s="4" t="s">
        <v>4596</v>
      </c>
      <c r="B302" s="4" t="s">
        <v>4596</v>
      </c>
      <c r="C302" s="4" t="s">
        <v>457</v>
      </c>
      <c r="D302" s="4" t="s">
        <v>4516</v>
      </c>
      <c r="E302" s="4" t="s">
        <v>4676</v>
      </c>
    </row>
    <row r="303" spans="1:5">
      <c r="A303" s="4" t="s">
        <v>4597</v>
      </c>
      <c r="B303" s="4" t="s">
        <v>4597</v>
      </c>
      <c r="C303" s="4" t="s">
        <v>457</v>
      </c>
      <c r="D303" s="4" t="s">
        <v>4517</v>
      </c>
      <c r="E303" s="4" t="s">
        <v>4677</v>
      </c>
    </row>
    <row r="304" spans="1:5">
      <c r="A304" s="4" t="s">
        <v>4598</v>
      </c>
      <c r="B304" s="4" t="s">
        <v>4598</v>
      </c>
      <c r="C304" s="4" t="s">
        <v>457</v>
      </c>
      <c r="D304" s="4" t="s">
        <v>4518</v>
      </c>
      <c r="E304" s="4" t="s">
        <v>4678</v>
      </c>
    </row>
    <row r="305" spans="1:5">
      <c r="A305" s="4" t="s">
        <v>4599</v>
      </c>
      <c r="B305" s="4" t="s">
        <v>4599</v>
      </c>
      <c r="C305" s="4" t="s">
        <v>457</v>
      </c>
      <c r="D305" s="4" t="s">
        <v>4519</v>
      </c>
      <c r="E305" s="4" t="s">
        <v>4679</v>
      </c>
    </row>
    <row r="306" spans="1:5">
      <c r="A306" s="4" t="s">
        <v>4600</v>
      </c>
      <c r="B306" s="4" t="s">
        <v>4600</v>
      </c>
      <c r="C306" s="4" t="s">
        <v>457</v>
      </c>
      <c r="D306" s="4" t="s">
        <v>4520</v>
      </c>
      <c r="E306" s="4" t="s">
        <v>4680</v>
      </c>
    </row>
    <row r="307" spans="1:5">
      <c r="A307" s="4" t="s">
        <v>4601</v>
      </c>
      <c r="B307" s="4" t="s">
        <v>4601</v>
      </c>
      <c r="C307" s="4" t="s">
        <v>457</v>
      </c>
      <c r="D307" s="4" t="s">
        <v>4521</v>
      </c>
      <c r="E307" s="4" t="s">
        <v>4681</v>
      </c>
    </row>
    <row r="308" spans="1:5">
      <c r="A308" s="4" t="s">
        <v>4602</v>
      </c>
      <c r="B308" s="4" t="s">
        <v>4602</v>
      </c>
      <c r="C308" s="4" t="s">
        <v>457</v>
      </c>
      <c r="D308" s="4" t="s">
        <v>4522</v>
      </c>
      <c r="E308" s="4" t="s">
        <v>4682</v>
      </c>
    </row>
    <row r="309" spans="1:5">
      <c r="A309" s="4" t="s">
        <v>4603</v>
      </c>
      <c r="B309" s="4" t="s">
        <v>4603</v>
      </c>
      <c r="C309" s="4" t="s">
        <v>457</v>
      </c>
      <c r="D309" s="4" t="s">
        <v>4523</v>
      </c>
      <c r="E309" s="4" t="s">
        <v>4683</v>
      </c>
    </row>
    <row r="310" spans="1:5">
      <c r="A310" s="4" t="s">
        <v>4604</v>
      </c>
      <c r="B310" s="4" t="s">
        <v>4604</v>
      </c>
      <c r="C310" s="4" t="s">
        <v>457</v>
      </c>
      <c r="D310" s="4" t="s">
        <v>4524</v>
      </c>
      <c r="E310" s="4" t="s">
        <v>4684</v>
      </c>
    </row>
    <row r="311" spans="1:5">
      <c r="A311" s="4" t="s">
        <v>4605</v>
      </c>
      <c r="B311" s="4" t="s">
        <v>4605</v>
      </c>
      <c r="C311" s="4" t="s">
        <v>457</v>
      </c>
      <c r="D311" s="4" t="s">
        <v>4525</v>
      </c>
      <c r="E311" s="4" t="s">
        <v>4685</v>
      </c>
    </row>
    <row r="312" spans="1:5">
      <c r="A312" s="4" t="s">
        <v>4606</v>
      </c>
      <c r="B312" s="4" t="s">
        <v>4606</v>
      </c>
      <c r="C312" s="4" t="s">
        <v>457</v>
      </c>
      <c r="D312" s="4" t="s">
        <v>4526</v>
      </c>
      <c r="E312" s="4" t="s">
        <v>4686</v>
      </c>
    </row>
    <row r="313" spans="1:5">
      <c r="A313" s="4" t="s">
        <v>4607</v>
      </c>
      <c r="B313" s="4" t="s">
        <v>4607</v>
      </c>
      <c r="C313" s="4" t="s">
        <v>457</v>
      </c>
      <c r="D313" s="4" t="s">
        <v>4527</v>
      </c>
      <c r="E313" s="4" t="s">
        <v>4687</v>
      </c>
    </row>
    <row r="314" spans="1:5">
      <c r="A314" s="4" t="s">
        <v>4608</v>
      </c>
      <c r="B314" s="4" t="s">
        <v>4608</v>
      </c>
      <c r="C314" s="4" t="s">
        <v>457</v>
      </c>
      <c r="D314" s="4" t="s">
        <v>4528</v>
      </c>
      <c r="E314" s="4" t="s">
        <v>4688</v>
      </c>
    </row>
    <row r="315" spans="1:5">
      <c r="A315" s="4" t="s">
        <v>4609</v>
      </c>
      <c r="B315" s="4" t="s">
        <v>4609</v>
      </c>
      <c r="C315" s="4" t="s">
        <v>457</v>
      </c>
      <c r="D315" s="4" t="s">
        <v>4529</v>
      </c>
      <c r="E315" s="4" t="s">
        <v>4689</v>
      </c>
    </row>
    <row r="316" spans="1:5">
      <c r="A316" s="4" t="s">
        <v>4610</v>
      </c>
      <c r="B316" s="4" t="s">
        <v>4610</v>
      </c>
      <c r="C316" s="4" t="s">
        <v>457</v>
      </c>
      <c r="D316" s="4" t="s">
        <v>4530</v>
      </c>
      <c r="E316" s="4" t="s">
        <v>4690</v>
      </c>
    </row>
    <row r="317" spans="1:5">
      <c r="A317" s="4" t="s">
        <v>4611</v>
      </c>
      <c r="B317" s="4" t="s">
        <v>4611</v>
      </c>
      <c r="C317" s="4" t="s">
        <v>457</v>
      </c>
      <c r="D317" s="4" t="s">
        <v>4531</v>
      </c>
      <c r="E317" s="4" t="s">
        <v>4691</v>
      </c>
    </row>
    <row r="318" spans="1:5">
      <c r="A318" s="4" t="s">
        <v>4612</v>
      </c>
      <c r="B318" s="4" t="s">
        <v>4612</v>
      </c>
      <c r="C318" s="4" t="s">
        <v>457</v>
      </c>
      <c r="D318" s="4" t="s">
        <v>4532</v>
      </c>
      <c r="E318" s="4" t="s">
        <v>4692</v>
      </c>
    </row>
    <row r="319" spans="1:5">
      <c r="A319" s="4" t="s">
        <v>4613</v>
      </c>
      <c r="B319" s="4" t="s">
        <v>4613</v>
      </c>
      <c r="C319" s="4" t="s">
        <v>457</v>
      </c>
      <c r="D319" s="4" t="s">
        <v>4533</v>
      </c>
      <c r="E319" s="4" t="s">
        <v>4693</v>
      </c>
    </row>
    <row r="320" spans="1:5">
      <c r="A320" s="4" t="s">
        <v>4614</v>
      </c>
      <c r="B320" s="4" t="s">
        <v>4614</v>
      </c>
      <c r="C320" s="4" t="s">
        <v>457</v>
      </c>
      <c r="D320" s="4" t="s">
        <v>4534</v>
      </c>
      <c r="E320" s="4" t="s">
        <v>4694</v>
      </c>
    </row>
    <row r="321" spans="1:5">
      <c r="A321" s="4" t="s">
        <v>4615</v>
      </c>
      <c r="B321" s="4" t="s">
        <v>4615</v>
      </c>
      <c r="C321" s="4" t="s">
        <v>457</v>
      </c>
      <c r="D321" s="4" t="s">
        <v>4535</v>
      </c>
      <c r="E321" s="4" t="s">
        <v>4695</v>
      </c>
    </row>
    <row r="322" spans="1:5">
      <c r="A322" s="4" t="s">
        <v>4616</v>
      </c>
      <c r="B322" s="4" t="s">
        <v>4616</v>
      </c>
      <c r="C322" s="4" t="s">
        <v>457</v>
      </c>
      <c r="D322" s="4" t="s">
        <v>4536</v>
      </c>
      <c r="E322" s="4" t="s">
        <v>4696</v>
      </c>
    </row>
    <row r="323" spans="1:5">
      <c r="A323" s="4" t="s">
        <v>4617</v>
      </c>
      <c r="B323" s="4" t="s">
        <v>4617</v>
      </c>
      <c r="C323" s="4" t="s">
        <v>457</v>
      </c>
      <c r="D323" s="4" t="s">
        <v>4537</v>
      </c>
      <c r="E323" s="4" t="s">
        <v>4697</v>
      </c>
    </row>
    <row r="324" spans="1:5">
      <c r="A324" s="4" t="s">
        <v>4618</v>
      </c>
      <c r="B324" s="4" t="s">
        <v>4618</v>
      </c>
      <c r="C324" s="4" t="s">
        <v>457</v>
      </c>
      <c r="D324" s="4" t="s">
        <v>4538</v>
      </c>
      <c r="E324" s="4" t="s">
        <v>4698</v>
      </c>
    </row>
    <row r="325" spans="1:5">
      <c r="A325" s="4" t="s">
        <v>4619</v>
      </c>
      <c r="B325" s="4" t="s">
        <v>4619</v>
      </c>
      <c r="C325" s="4" t="s">
        <v>457</v>
      </c>
      <c r="D325" s="4" t="s">
        <v>4539</v>
      </c>
      <c r="E325" s="4" t="s">
        <v>4699</v>
      </c>
    </row>
    <row r="326" spans="1:5">
      <c r="A326" s="4" t="s">
        <v>4620</v>
      </c>
      <c r="B326" s="4" t="s">
        <v>4620</v>
      </c>
      <c r="C326" s="4" t="s">
        <v>457</v>
      </c>
      <c r="D326" s="4" t="s">
        <v>4540</v>
      </c>
      <c r="E326" s="4" t="s">
        <v>4700</v>
      </c>
    </row>
    <row r="327" spans="1:5">
      <c r="A327" s="4" t="s">
        <v>4621</v>
      </c>
      <c r="B327" s="4" t="s">
        <v>4621</v>
      </c>
      <c r="C327" s="4" t="s">
        <v>457</v>
      </c>
      <c r="D327" s="4" t="s">
        <v>4541</v>
      </c>
      <c r="E327" s="4" t="s">
        <v>4701</v>
      </c>
    </row>
    <row r="328" spans="1:5">
      <c r="A328" s="4" t="s">
        <v>4622</v>
      </c>
      <c r="B328" s="4" t="s">
        <v>4622</v>
      </c>
      <c r="C328" s="4" t="s">
        <v>457</v>
      </c>
      <c r="D328" s="4" t="s">
        <v>4542</v>
      </c>
      <c r="E328" s="4" t="s">
        <v>4702</v>
      </c>
    </row>
    <row r="329" spans="1:5">
      <c r="A329" s="4" t="s">
        <v>4623</v>
      </c>
      <c r="B329" s="4" t="s">
        <v>4623</v>
      </c>
      <c r="C329" s="4" t="s">
        <v>457</v>
      </c>
      <c r="D329" s="4" t="s">
        <v>4543</v>
      </c>
      <c r="E329" s="4" t="s">
        <v>4703</v>
      </c>
    </row>
    <row r="330" spans="1:5">
      <c r="A330" s="4" t="s">
        <v>4624</v>
      </c>
      <c r="B330" s="4" t="s">
        <v>4624</v>
      </c>
      <c r="C330" s="4" t="s">
        <v>457</v>
      </c>
      <c r="D330" s="4" t="s">
        <v>4544</v>
      </c>
      <c r="E330" s="4" t="s">
        <v>4704</v>
      </c>
    </row>
    <row r="331" spans="1:5">
      <c r="A331" s="4" t="s">
        <v>4625</v>
      </c>
      <c r="B331" s="4" t="s">
        <v>4625</v>
      </c>
      <c r="C331" s="4" t="s">
        <v>457</v>
      </c>
      <c r="D331" s="4" t="s">
        <v>4545</v>
      </c>
      <c r="E331" s="4" t="s">
        <v>4705</v>
      </c>
    </row>
    <row r="332" spans="1:5">
      <c r="A332" s="4" t="s">
        <v>4626</v>
      </c>
      <c r="B332" s="4" t="s">
        <v>4626</v>
      </c>
      <c r="C332" s="4" t="s">
        <v>457</v>
      </c>
      <c r="D332" s="4" t="s">
        <v>4546</v>
      </c>
      <c r="E332" s="4" t="s">
        <v>4706</v>
      </c>
    </row>
    <row r="333" spans="1:5">
      <c r="A333" s="4" t="s">
        <v>4627</v>
      </c>
      <c r="B333" s="4" t="s">
        <v>4627</v>
      </c>
      <c r="C333" s="4" t="s">
        <v>457</v>
      </c>
      <c r="D333" s="4" t="s">
        <v>4547</v>
      </c>
      <c r="E333" s="4" t="s">
        <v>4707</v>
      </c>
    </row>
    <row r="334" spans="1:5">
      <c r="A334" s="4" t="s">
        <v>4628</v>
      </c>
      <c r="B334" s="4" t="s">
        <v>4628</v>
      </c>
      <c r="C334" s="4" t="s">
        <v>457</v>
      </c>
      <c r="D334" s="4" t="s">
        <v>4548</v>
      </c>
      <c r="E334" s="4" t="s">
        <v>4708</v>
      </c>
    </row>
    <row r="335" spans="1:5">
      <c r="A335" s="4" t="s">
        <v>4629</v>
      </c>
      <c r="B335" s="4" t="s">
        <v>4629</v>
      </c>
      <c r="C335" s="4" t="s">
        <v>457</v>
      </c>
      <c r="D335" s="4" t="s">
        <v>4549</v>
      </c>
      <c r="E335" s="4" t="s">
        <v>4709</v>
      </c>
    </row>
    <row r="336" spans="1:5">
      <c r="A336" s="4" t="s">
        <v>4630</v>
      </c>
      <c r="B336" s="4" t="s">
        <v>4630</v>
      </c>
      <c r="C336" s="4" t="s">
        <v>457</v>
      </c>
      <c r="D336" s="4" t="s">
        <v>4550</v>
      </c>
      <c r="E336" s="4" t="s">
        <v>4710</v>
      </c>
    </row>
    <row r="337" spans="1:5">
      <c r="A337" s="4" t="s">
        <v>4631</v>
      </c>
      <c r="B337" s="4" t="s">
        <v>4631</v>
      </c>
      <c r="C337" s="4" t="s">
        <v>457</v>
      </c>
      <c r="D337" s="4" t="s">
        <v>4551</v>
      </c>
      <c r="E337" s="4" t="s">
        <v>4711</v>
      </c>
    </row>
    <row r="338" spans="1:5">
      <c r="A338" s="4" t="s">
        <v>4632</v>
      </c>
      <c r="B338" s="4" t="s">
        <v>4632</v>
      </c>
      <c r="C338" s="4" t="s">
        <v>457</v>
      </c>
      <c r="D338" s="4" t="s">
        <v>4552</v>
      </c>
      <c r="E338" s="4" t="s">
        <v>4712</v>
      </c>
    </row>
    <row r="339" spans="1:5">
      <c r="A339" s="4" t="s">
        <v>4633</v>
      </c>
      <c r="B339" s="4" t="s">
        <v>4633</v>
      </c>
      <c r="C339" s="4" t="s">
        <v>457</v>
      </c>
      <c r="D339" s="4" t="s">
        <v>4553</v>
      </c>
      <c r="E339" s="4" t="s">
        <v>4713</v>
      </c>
    </row>
    <row r="340" spans="1:5">
      <c r="A340" s="4" t="s">
        <v>4634</v>
      </c>
      <c r="B340" s="4" t="s">
        <v>4634</v>
      </c>
      <c r="C340" s="4" t="s">
        <v>457</v>
      </c>
      <c r="D340" s="4" t="s">
        <v>4554</v>
      </c>
      <c r="E340" s="4" t="s">
        <v>4714</v>
      </c>
    </row>
    <row r="341" spans="1:5">
      <c r="A341" s="4" t="s">
        <v>4635</v>
      </c>
      <c r="B341" s="4" t="s">
        <v>4635</v>
      </c>
      <c r="C341" s="4" t="s">
        <v>457</v>
      </c>
      <c r="D341" s="4" t="s">
        <v>4555</v>
      </c>
      <c r="E341" s="4" t="s">
        <v>4715</v>
      </c>
    </row>
    <row r="342" spans="1:5">
      <c r="A342" s="4" t="s">
        <v>4636</v>
      </c>
      <c r="B342" s="4" t="s">
        <v>4636</v>
      </c>
      <c r="C342" s="4" t="s">
        <v>457</v>
      </c>
      <c r="D342" s="4" t="s">
        <v>4556</v>
      </c>
      <c r="E342" s="4" t="s">
        <v>4716</v>
      </c>
    </row>
    <row r="343" spans="1:5">
      <c r="A343" s="4" t="s">
        <v>4637</v>
      </c>
      <c r="B343" s="4" t="s">
        <v>4637</v>
      </c>
      <c r="C343" s="4" t="s">
        <v>457</v>
      </c>
      <c r="D343" s="4" t="s">
        <v>4557</v>
      </c>
      <c r="E343" s="4" t="s">
        <v>4717</v>
      </c>
    </row>
    <row r="344" spans="1:5">
      <c r="A344" s="4" t="s">
        <v>4638</v>
      </c>
      <c r="B344" s="4" t="s">
        <v>4638</v>
      </c>
      <c r="C344" s="4" t="s">
        <v>457</v>
      </c>
      <c r="D344" s="4" t="s">
        <v>4558</v>
      </c>
      <c r="E344" s="4" t="s">
        <v>4718</v>
      </c>
    </row>
    <row r="345" spans="1:5">
      <c r="A345" s="4" t="s">
        <v>4639</v>
      </c>
      <c r="B345" s="4" t="s">
        <v>4639</v>
      </c>
      <c r="C345" s="4" t="s">
        <v>457</v>
      </c>
      <c r="D345" s="4" t="s">
        <v>4559</v>
      </c>
      <c r="E345" s="4" t="s">
        <v>4719</v>
      </c>
    </row>
    <row r="346" spans="1:5">
      <c r="A346" s="4" t="s">
        <v>4640</v>
      </c>
      <c r="B346" s="4" t="s">
        <v>4640</v>
      </c>
      <c r="C346" s="4" t="s">
        <v>457</v>
      </c>
      <c r="D346" s="4" t="s">
        <v>4560</v>
      </c>
      <c r="E346" s="4" t="s">
        <v>4720</v>
      </c>
    </row>
    <row r="347" spans="1:5">
      <c r="A347" s="4" t="s">
        <v>4837</v>
      </c>
      <c r="B347" s="4" t="s">
        <v>4837</v>
      </c>
      <c r="C347" s="4" t="s">
        <v>5736</v>
      </c>
      <c r="D347" s="4" t="s">
        <v>4838</v>
      </c>
      <c r="E347" s="4" t="s">
        <v>4839</v>
      </c>
    </row>
    <row r="348" spans="1:5">
      <c r="A348" s="4" t="s">
        <v>4840</v>
      </c>
      <c r="B348" s="4" t="s">
        <v>4840</v>
      </c>
      <c r="C348" s="4" t="s">
        <v>5736</v>
      </c>
      <c r="D348" s="4" t="s">
        <v>4845</v>
      </c>
      <c r="E348" s="4" t="s">
        <v>4846</v>
      </c>
    </row>
    <row r="349" spans="1:5">
      <c r="A349" s="4" t="s">
        <v>4841</v>
      </c>
      <c r="B349" s="4" t="s">
        <v>4841</v>
      </c>
      <c r="C349" s="4" t="s">
        <v>5736</v>
      </c>
      <c r="D349" s="4" t="s">
        <v>4847</v>
      </c>
      <c r="E349" s="4" t="s">
        <v>4848</v>
      </c>
    </row>
    <row r="350" spans="1:5">
      <c r="A350" s="4" t="s">
        <v>4842</v>
      </c>
      <c r="B350" s="4" t="s">
        <v>4842</v>
      </c>
      <c r="C350" s="4" t="s">
        <v>5736</v>
      </c>
      <c r="D350" s="4" t="s">
        <v>4849</v>
      </c>
      <c r="E350" s="4" t="s">
        <v>4850</v>
      </c>
    </row>
    <row r="351" spans="1:5">
      <c r="A351" s="4" t="s">
        <v>4843</v>
      </c>
      <c r="B351" s="4" t="s">
        <v>4843</v>
      </c>
      <c r="C351" s="4" t="s">
        <v>5736</v>
      </c>
      <c r="D351" s="4" t="s">
        <v>4851</v>
      </c>
      <c r="E351" s="4" t="s">
        <v>4852</v>
      </c>
    </row>
    <row r="352" spans="1:5">
      <c r="A352" s="4" t="s">
        <v>4844</v>
      </c>
      <c r="B352" s="4" t="s">
        <v>4844</v>
      </c>
      <c r="C352" s="4" t="s">
        <v>5736</v>
      </c>
      <c r="D352" s="4" t="s">
        <v>4853</v>
      </c>
      <c r="E352" s="4" t="s">
        <v>4854</v>
      </c>
    </row>
    <row r="353" spans="1:5">
      <c r="A353" s="4" t="s">
        <v>4855</v>
      </c>
      <c r="B353" s="4" t="s">
        <v>4855</v>
      </c>
      <c r="C353" s="4" t="s">
        <v>5737</v>
      </c>
      <c r="D353" s="4" t="s">
        <v>4856</v>
      </c>
      <c r="E353" s="4" t="s">
        <v>4857</v>
      </c>
    </row>
    <row r="354" spans="1:5">
      <c r="A354" s="4" t="s">
        <v>4858</v>
      </c>
      <c r="B354" s="4" t="s">
        <v>4858</v>
      </c>
      <c r="C354" s="4" t="s">
        <v>5738</v>
      </c>
      <c r="D354" s="4" t="s">
        <v>4859</v>
      </c>
      <c r="E354" s="4" t="s">
        <v>4860</v>
      </c>
    </row>
    <row r="355" spans="1:5">
      <c r="A355" s="4" t="s">
        <v>4861</v>
      </c>
      <c r="B355" s="4" t="s">
        <v>4861</v>
      </c>
      <c r="C355" s="4" t="s">
        <v>5737</v>
      </c>
      <c r="D355" s="4" t="s">
        <v>4862</v>
      </c>
      <c r="E355" s="4" t="s">
        <v>4863</v>
      </c>
    </row>
    <row r="356" spans="1:5">
      <c r="A356" s="4" t="s">
        <v>4864</v>
      </c>
      <c r="B356" s="4" t="s">
        <v>4864</v>
      </c>
      <c r="C356" s="4" t="s">
        <v>5737</v>
      </c>
      <c r="D356" s="4" t="s">
        <v>4865</v>
      </c>
      <c r="E356" s="4" t="s">
        <v>4866</v>
      </c>
    </row>
    <row r="357" spans="1:5">
      <c r="A357" s="4" t="s">
        <v>4867</v>
      </c>
      <c r="B357" s="4" t="s">
        <v>4867</v>
      </c>
      <c r="C357" s="4" t="s">
        <v>5737</v>
      </c>
      <c r="D357" s="4" t="s">
        <v>4868</v>
      </c>
      <c r="E357" s="4" t="s">
        <v>4869</v>
      </c>
    </row>
    <row r="358" spans="1:5">
      <c r="A358" s="4" t="s">
        <v>4870</v>
      </c>
      <c r="B358" s="4" t="s">
        <v>4870</v>
      </c>
      <c r="C358" s="4" t="s">
        <v>5737</v>
      </c>
      <c r="D358" s="4" t="s">
        <v>4871</v>
      </c>
      <c r="E358" s="4" t="s">
        <v>4872</v>
      </c>
    </row>
    <row r="359" spans="1:5">
      <c r="A359" s="4" t="s">
        <v>4873</v>
      </c>
      <c r="B359" s="4" t="s">
        <v>4873</v>
      </c>
      <c r="C359" s="4" t="s">
        <v>5739</v>
      </c>
      <c r="D359" s="4" t="s">
        <v>4879</v>
      </c>
      <c r="E359" s="4" t="s">
        <v>4880</v>
      </c>
    </row>
    <row r="360" spans="1:5">
      <c r="A360" s="4" t="s">
        <v>4874</v>
      </c>
      <c r="B360" s="4" t="s">
        <v>4874</v>
      </c>
      <c r="C360" s="4" t="s">
        <v>5739</v>
      </c>
      <c r="D360" s="4" t="s">
        <v>4881</v>
      </c>
      <c r="E360" s="4" t="s">
        <v>4882</v>
      </c>
    </row>
    <row r="361" spans="1:5">
      <c r="A361" s="4" t="s">
        <v>4875</v>
      </c>
      <c r="B361" s="4" t="s">
        <v>4875</v>
      </c>
      <c r="C361" s="4" t="s">
        <v>5739</v>
      </c>
      <c r="D361" s="4" t="s">
        <v>4883</v>
      </c>
      <c r="E361" s="4" t="s">
        <v>4884</v>
      </c>
    </row>
    <row r="362" spans="1:5">
      <c r="A362" s="4" t="s">
        <v>4876</v>
      </c>
      <c r="B362" s="4" t="s">
        <v>4876</v>
      </c>
      <c r="C362" s="4" t="s">
        <v>5739</v>
      </c>
      <c r="D362" s="4" t="s">
        <v>4885</v>
      </c>
      <c r="E362" s="4" t="s">
        <v>4886</v>
      </c>
    </row>
    <row r="363" spans="1:5">
      <c r="A363" s="4" t="s">
        <v>4877</v>
      </c>
      <c r="B363" s="4" t="s">
        <v>4877</v>
      </c>
      <c r="C363" s="4" t="s">
        <v>5739</v>
      </c>
      <c r="D363" s="4" t="s">
        <v>4887</v>
      </c>
      <c r="E363" s="4" t="s">
        <v>4888</v>
      </c>
    </row>
    <row r="364" spans="1:5">
      <c r="A364" s="4" t="s">
        <v>4878</v>
      </c>
      <c r="B364" s="4" t="s">
        <v>4878</v>
      </c>
      <c r="C364" s="4" t="s">
        <v>5739</v>
      </c>
      <c r="D364" s="4" t="s">
        <v>4889</v>
      </c>
      <c r="E364" s="4" t="s">
        <v>4890</v>
      </c>
    </row>
    <row r="365" spans="1:5">
      <c r="A365" s="4" t="s">
        <v>4891</v>
      </c>
      <c r="B365" s="4" t="s">
        <v>4891</v>
      </c>
      <c r="C365" s="4" t="s">
        <v>5609</v>
      </c>
      <c r="D365" s="4" t="s">
        <v>4892</v>
      </c>
      <c r="E365" s="4" t="s">
        <v>4893</v>
      </c>
    </row>
    <row r="366" spans="1:5">
      <c r="A366" s="4" t="s">
        <v>4894</v>
      </c>
      <c r="B366" s="4" t="s">
        <v>4894</v>
      </c>
      <c r="C366" s="4" t="s">
        <v>5609</v>
      </c>
      <c r="D366" s="4" t="s">
        <v>4895</v>
      </c>
      <c r="E366" s="4" t="s">
        <v>4896</v>
      </c>
    </row>
    <row r="367" spans="1:5">
      <c r="A367" s="4" t="s">
        <v>4897</v>
      </c>
      <c r="B367" s="4" t="s">
        <v>4897</v>
      </c>
      <c r="C367" s="4" t="s">
        <v>5740</v>
      </c>
      <c r="D367" s="4" t="s">
        <v>4898</v>
      </c>
      <c r="E367" s="4" t="s">
        <v>4899</v>
      </c>
    </row>
    <row r="368" spans="1:5">
      <c r="A368" s="4" t="s">
        <v>4900</v>
      </c>
      <c r="B368" s="4" t="s">
        <v>4900</v>
      </c>
      <c r="C368" s="4" t="s">
        <v>5609</v>
      </c>
      <c r="D368" s="4" t="s">
        <v>4901</v>
      </c>
      <c r="E368" s="4" t="s">
        <v>4902</v>
      </c>
    </row>
    <row r="369" spans="1:5">
      <c r="A369" s="4" t="s">
        <v>4903</v>
      </c>
      <c r="B369" s="4" t="s">
        <v>4903</v>
      </c>
      <c r="C369" s="4" t="s">
        <v>5609</v>
      </c>
      <c r="D369" s="4" t="s">
        <v>4904</v>
      </c>
      <c r="E369" s="4" t="s">
        <v>4905</v>
      </c>
    </row>
    <row r="370" spans="1:5">
      <c r="A370" s="4" t="s">
        <v>4906</v>
      </c>
      <c r="B370" s="4" t="s">
        <v>4906</v>
      </c>
      <c r="C370" s="4" t="s">
        <v>5740</v>
      </c>
      <c r="D370" s="4" t="s">
        <v>4907</v>
      </c>
      <c r="E370" s="4" t="s">
        <v>4908</v>
      </c>
    </row>
    <row r="371" spans="1:5">
      <c r="A371" s="4" t="s">
        <v>4909</v>
      </c>
      <c r="B371" s="4" t="s">
        <v>4909</v>
      </c>
      <c r="C371" s="4" t="s">
        <v>5609</v>
      </c>
      <c r="D371" s="4" t="s">
        <v>4927</v>
      </c>
      <c r="E371" s="4" t="s">
        <v>4928</v>
      </c>
    </row>
    <row r="372" spans="1:5">
      <c r="A372" s="4" t="s">
        <v>4910</v>
      </c>
      <c r="B372" s="4" t="s">
        <v>4910</v>
      </c>
      <c r="C372" s="4" t="s">
        <v>5609</v>
      </c>
      <c r="D372" s="4" t="s">
        <v>4929</v>
      </c>
      <c r="E372" s="4" t="s">
        <v>4930</v>
      </c>
    </row>
    <row r="373" spans="1:5">
      <c r="A373" s="4" t="s">
        <v>4911</v>
      </c>
      <c r="B373" s="4" t="s">
        <v>4911</v>
      </c>
      <c r="C373" s="4" t="s">
        <v>5609</v>
      </c>
      <c r="D373" s="4" t="s">
        <v>4931</v>
      </c>
      <c r="E373" s="4" t="s">
        <v>4932</v>
      </c>
    </row>
    <row r="374" spans="1:5">
      <c r="A374" s="4" t="s">
        <v>4912</v>
      </c>
      <c r="B374" s="4" t="s">
        <v>4912</v>
      </c>
      <c r="C374" s="4" t="s">
        <v>5609</v>
      </c>
      <c r="D374" s="4" t="s">
        <v>4933</v>
      </c>
      <c r="E374" s="4" t="s">
        <v>4934</v>
      </c>
    </row>
    <row r="375" spans="1:5">
      <c r="A375" s="4" t="s">
        <v>4913</v>
      </c>
      <c r="B375" s="4" t="s">
        <v>4913</v>
      </c>
      <c r="C375" s="4" t="s">
        <v>5609</v>
      </c>
      <c r="D375" s="4" t="s">
        <v>4935</v>
      </c>
      <c r="E375" s="4" t="s">
        <v>4936</v>
      </c>
    </row>
    <row r="376" spans="1:5">
      <c r="A376" s="4" t="s">
        <v>4914</v>
      </c>
      <c r="B376" s="4" t="s">
        <v>4914</v>
      </c>
      <c r="C376" s="4" t="s">
        <v>5740</v>
      </c>
      <c r="D376" s="4" t="s">
        <v>4937</v>
      </c>
      <c r="E376" s="4" t="s">
        <v>4938</v>
      </c>
    </row>
    <row r="377" spans="1:5">
      <c r="A377" s="4" t="s">
        <v>4963</v>
      </c>
      <c r="B377" s="4" t="s">
        <v>4963</v>
      </c>
      <c r="C377" s="4" t="s">
        <v>5609</v>
      </c>
      <c r="D377" s="4" t="s">
        <v>4964</v>
      </c>
      <c r="E377" s="4" t="s">
        <v>4965</v>
      </c>
    </row>
    <row r="378" spans="1:5">
      <c r="A378" s="4" t="s">
        <v>4966</v>
      </c>
      <c r="B378" s="4" t="s">
        <v>4966</v>
      </c>
      <c r="C378" s="4" t="s">
        <v>5609</v>
      </c>
      <c r="D378" s="4" t="s">
        <v>4967</v>
      </c>
      <c r="E378" s="4" t="s">
        <v>4968</v>
      </c>
    </row>
    <row r="379" spans="1:5">
      <c r="A379" s="4" t="s">
        <v>4969</v>
      </c>
      <c r="B379" s="4" t="s">
        <v>4969</v>
      </c>
      <c r="C379" s="4" t="s">
        <v>5609</v>
      </c>
      <c r="D379" s="4" t="s">
        <v>4970</v>
      </c>
      <c r="E379" s="4" t="s">
        <v>4971</v>
      </c>
    </row>
    <row r="380" spans="1:5">
      <c r="A380" s="4" t="s">
        <v>4972</v>
      </c>
      <c r="B380" s="4" t="s">
        <v>4972</v>
      </c>
      <c r="C380" s="4" t="s">
        <v>5740</v>
      </c>
      <c r="D380" s="4" t="s">
        <v>4973</v>
      </c>
      <c r="E380" s="4" t="s">
        <v>4974</v>
      </c>
    </row>
    <row r="381" spans="1:5">
      <c r="A381" s="4" t="s">
        <v>4975</v>
      </c>
      <c r="B381" s="4" t="s">
        <v>4975</v>
      </c>
      <c r="C381" s="4" t="s">
        <v>5609</v>
      </c>
      <c r="D381" s="4" t="s">
        <v>4976</v>
      </c>
      <c r="E381" s="4" t="s">
        <v>4977</v>
      </c>
    </row>
    <row r="382" spans="1:5">
      <c r="A382" s="4" t="s">
        <v>4978</v>
      </c>
      <c r="B382" s="4" t="s">
        <v>4978</v>
      </c>
      <c r="C382" s="4" t="s">
        <v>5609</v>
      </c>
      <c r="D382" s="4" t="s">
        <v>4979</v>
      </c>
      <c r="E382" s="4" t="s">
        <v>4980</v>
      </c>
    </row>
    <row r="383" spans="1:5">
      <c r="A383" s="4" t="s">
        <v>4915</v>
      </c>
      <c r="B383" s="4" t="s">
        <v>4915</v>
      </c>
      <c r="C383" s="4" t="s">
        <v>5740</v>
      </c>
      <c r="D383" s="4" t="s">
        <v>4939</v>
      </c>
      <c r="E383" s="4" t="s">
        <v>4940</v>
      </c>
    </row>
    <row r="384" spans="1:5">
      <c r="A384" s="4" t="s">
        <v>4916</v>
      </c>
      <c r="B384" s="4" t="s">
        <v>4916</v>
      </c>
      <c r="C384" s="4" t="s">
        <v>5609</v>
      </c>
      <c r="D384" s="4" t="s">
        <v>4941</v>
      </c>
      <c r="E384" s="4" t="s">
        <v>4942</v>
      </c>
    </row>
    <row r="385" spans="1:5">
      <c r="A385" s="4" t="s">
        <v>4917</v>
      </c>
      <c r="B385" s="4" t="s">
        <v>4917</v>
      </c>
      <c r="C385" s="4" t="s">
        <v>5609</v>
      </c>
      <c r="D385" s="4" t="s">
        <v>4943</v>
      </c>
      <c r="E385" s="4" t="s">
        <v>4944</v>
      </c>
    </row>
    <row r="386" spans="1:5">
      <c r="A386" s="4" t="s">
        <v>4918</v>
      </c>
      <c r="B386" s="4" t="s">
        <v>4918</v>
      </c>
      <c r="C386" s="4" t="s">
        <v>5609</v>
      </c>
      <c r="D386" s="4" t="s">
        <v>4945</v>
      </c>
      <c r="E386" s="4" t="s">
        <v>4946</v>
      </c>
    </row>
    <row r="387" spans="1:5">
      <c r="A387" s="4" t="s">
        <v>4919</v>
      </c>
      <c r="B387" s="4" t="s">
        <v>4919</v>
      </c>
      <c r="C387" s="4" t="s">
        <v>5609</v>
      </c>
      <c r="D387" s="4" t="s">
        <v>4947</v>
      </c>
      <c r="E387" s="4" t="s">
        <v>4948</v>
      </c>
    </row>
    <row r="388" spans="1:5">
      <c r="A388" s="4" t="s">
        <v>4920</v>
      </c>
      <c r="B388" s="4" t="s">
        <v>4920</v>
      </c>
      <c r="C388" s="4" t="s">
        <v>5609</v>
      </c>
      <c r="D388" s="4" t="s">
        <v>4949</v>
      </c>
      <c r="E388" s="4" t="s">
        <v>4950</v>
      </c>
    </row>
    <row r="389" spans="1:5">
      <c r="A389" s="4" t="s">
        <v>4981</v>
      </c>
      <c r="B389" s="4" t="s">
        <v>4981</v>
      </c>
      <c r="C389" s="4" t="s">
        <v>5609</v>
      </c>
      <c r="D389" s="4" t="s">
        <v>4982</v>
      </c>
      <c r="E389" s="4" t="s">
        <v>4983</v>
      </c>
    </row>
    <row r="390" spans="1:5">
      <c r="A390" s="4" t="s">
        <v>4984</v>
      </c>
      <c r="B390" s="4" t="s">
        <v>4984</v>
      </c>
      <c r="C390" s="4" t="s">
        <v>5609</v>
      </c>
      <c r="D390" s="4" t="s">
        <v>4985</v>
      </c>
      <c r="E390" s="4" t="s">
        <v>4986</v>
      </c>
    </row>
    <row r="391" spans="1:5">
      <c r="A391" s="4" t="s">
        <v>4987</v>
      </c>
      <c r="B391" s="4" t="s">
        <v>4987</v>
      </c>
      <c r="C391" s="4" t="s">
        <v>5609</v>
      </c>
      <c r="D391" s="4" t="s">
        <v>4988</v>
      </c>
      <c r="E391" s="4" t="s">
        <v>4989</v>
      </c>
    </row>
    <row r="392" spans="1:5">
      <c r="A392" s="4" t="s">
        <v>4990</v>
      </c>
      <c r="B392" s="4" t="s">
        <v>4990</v>
      </c>
      <c r="C392" s="4" t="s">
        <v>5609</v>
      </c>
      <c r="D392" s="4" t="s">
        <v>4991</v>
      </c>
      <c r="E392" s="4" t="s">
        <v>4992</v>
      </c>
    </row>
    <row r="393" spans="1:5">
      <c r="A393" s="4" t="s">
        <v>4993</v>
      </c>
      <c r="B393" s="4" t="s">
        <v>4993</v>
      </c>
      <c r="C393" s="4" t="s">
        <v>5609</v>
      </c>
      <c r="D393" s="4" t="s">
        <v>4994</v>
      </c>
      <c r="E393" s="4" t="s">
        <v>4995</v>
      </c>
    </row>
    <row r="394" spans="1:5">
      <c r="A394" s="4" t="s">
        <v>4996</v>
      </c>
      <c r="B394" s="4" t="s">
        <v>4996</v>
      </c>
      <c r="C394" s="4" t="s">
        <v>5609</v>
      </c>
      <c r="D394" s="4" t="s">
        <v>4997</v>
      </c>
      <c r="E394" s="4" t="s">
        <v>4998</v>
      </c>
    </row>
    <row r="395" spans="1:5">
      <c r="A395" s="4" t="s">
        <v>4921</v>
      </c>
      <c r="B395" s="4" t="s">
        <v>4921</v>
      </c>
      <c r="C395" s="4" t="s">
        <v>5609</v>
      </c>
      <c r="D395" s="4" t="s">
        <v>4951</v>
      </c>
      <c r="E395" s="4" t="s">
        <v>4952</v>
      </c>
    </row>
    <row r="396" spans="1:5">
      <c r="A396" s="4" t="s">
        <v>4922</v>
      </c>
      <c r="B396" s="4" t="s">
        <v>4922</v>
      </c>
      <c r="C396" s="4" t="s">
        <v>5609</v>
      </c>
      <c r="D396" s="4" t="s">
        <v>4953</v>
      </c>
      <c r="E396" s="4" t="s">
        <v>4954</v>
      </c>
    </row>
    <row r="397" spans="1:5">
      <c r="A397" s="4" t="s">
        <v>4923</v>
      </c>
      <c r="B397" s="4" t="s">
        <v>4923</v>
      </c>
      <c r="C397" s="4" t="s">
        <v>5609</v>
      </c>
      <c r="D397" s="4" t="s">
        <v>4955</v>
      </c>
      <c r="E397" s="4" t="s">
        <v>4956</v>
      </c>
    </row>
    <row r="398" spans="1:5">
      <c r="A398" s="4" t="s">
        <v>4924</v>
      </c>
      <c r="B398" s="4" t="s">
        <v>4924</v>
      </c>
      <c r="C398" s="4" t="s">
        <v>5740</v>
      </c>
      <c r="D398" s="4" t="s">
        <v>4957</v>
      </c>
      <c r="E398" s="4" t="s">
        <v>4958</v>
      </c>
    </row>
    <row r="399" spans="1:5">
      <c r="A399" s="4" t="s">
        <v>4925</v>
      </c>
      <c r="B399" s="4" t="s">
        <v>4925</v>
      </c>
      <c r="C399" s="4" t="s">
        <v>5740</v>
      </c>
      <c r="D399" s="4" t="s">
        <v>4959</v>
      </c>
      <c r="E399" s="4" t="s">
        <v>4960</v>
      </c>
    </row>
    <row r="400" spans="1:5">
      <c r="A400" s="4" t="s">
        <v>4926</v>
      </c>
      <c r="B400" s="4" t="s">
        <v>4926</v>
      </c>
      <c r="C400" s="4" t="s">
        <v>5609</v>
      </c>
      <c r="D400" s="4" t="s">
        <v>4961</v>
      </c>
      <c r="E400" s="4" t="s">
        <v>4962</v>
      </c>
    </row>
    <row r="401" spans="1:5">
      <c r="A401" s="4" t="s">
        <v>4999</v>
      </c>
      <c r="B401" s="4" t="s">
        <v>4999</v>
      </c>
      <c r="C401" s="4" t="s">
        <v>5740</v>
      </c>
      <c r="D401" s="4" t="s">
        <v>5000</v>
      </c>
      <c r="E401" s="4" t="s">
        <v>5001</v>
      </c>
    </row>
    <row r="402" spans="1:5">
      <c r="A402" s="4" t="s">
        <v>5002</v>
      </c>
      <c r="B402" s="4" t="s">
        <v>5002</v>
      </c>
      <c r="C402" s="4" t="s">
        <v>5609</v>
      </c>
      <c r="D402" s="4" t="s">
        <v>5003</v>
      </c>
      <c r="E402" s="4" t="s">
        <v>5004</v>
      </c>
    </row>
    <row r="403" spans="1:5">
      <c r="A403" s="4" t="s">
        <v>5005</v>
      </c>
      <c r="B403" s="4" t="s">
        <v>5005</v>
      </c>
      <c r="C403" s="4" t="s">
        <v>5609</v>
      </c>
      <c r="D403" s="4" t="s">
        <v>5006</v>
      </c>
      <c r="E403" s="4" t="s">
        <v>5007</v>
      </c>
    </row>
    <row r="404" spans="1:5">
      <c r="A404" s="4" t="s">
        <v>5008</v>
      </c>
      <c r="B404" s="4" t="s">
        <v>5008</v>
      </c>
      <c r="C404" s="4" t="s">
        <v>5740</v>
      </c>
      <c r="D404" s="4" t="s">
        <v>5009</v>
      </c>
      <c r="E404" s="4" t="s">
        <v>5010</v>
      </c>
    </row>
    <row r="405" spans="1:5">
      <c r="A405" s="4" t="s">
        <v>5011</v>
      </c>
      <c r="B405" s="4" t="s">
        <v>5011</v>
      </c>
      <c r="C405" s="4" t="s">
        <v>5609</v>
      </c>
      <c r="D405" s="4" t="s">
        <v>5012</v>
      </c>
      <c r="E405" s="4" t="s">
        <v>5013</v>
      </c>
    </row>
    <row r="406" spans="1:5">
      <c r="A406" s="4" t="s">
        <v>5014</v>
      </c>
      <c r="B406" s="4" t="s">
        <v>5014</v>
      </c>
      <c r="C406" s="4" t="s">
        <v>5609</v>
      </c>
      <c r="D406" s="4" t="s">
        <v>5015</v>
      </c>
      <c r="E406" s="4" t="s">
        <v>5016</v>
      </c>
    </row>
    <row r="407" spans="1:5">
      <c r="A407" s="4" t="s">
        <v>5017</v>
      </c>
      <c r="B407" s="4" t="s">
        <v>5017</v>
      </c>
      <c r="C407" s="4" t="s">
        <v>5609</v>
      </c>
      <c r="D407" s="4" t="s">
        <v>5018</v>
      </c>
      <c r="E407" s="4" t="s">
        <v>5019</v>
      </c>
    </row>
    <row r="408" spans="1:5">
      <c r="A408" s="4" t="s">
        <v>5020</v>
      </c>
      <c r="B408" s="4" t="s">
        <v>5020</v>
      </c>
      <c r="C408" s="4" t="s">
        <v>5609</v>
      </c>
      <c r="D408" s="4" t="s">
        <v>5021</v>
      </c>
      <c r="E408" s="4" t="s">
        <v>5022</v>
      </c>
    </row>
    <row r="409" spans="1:5">
      <c r="A409" s="4" t="s">
        <v>5023</v>
      </c>
      <c r="B409" s="4" t="s">
        <v>5023</v>
      </c>
      <c r="C409" s="4" t="s">
        <v>5609</v>
      </c>
      <c r="D409" s="4" t="s">
        <v>5024</v>
      </c>
      <c r="E409" s="4" t="s">
        <v>5025</v>
      </c>
    </row>
    <row r="410" spans="1:5">
      <c r="A410" s="4" t="s">
        <v>5026</v>
      </c>
      <c r="B410" s="4" t="s">
        <v>5026</v>
      </c>
      <c r="C410" s="4" t="s">
        <v>5609</v>
      </c>
      <c r="D410" s="4" t="s">
        <v>5027</v>
      </c>
      <c r="E410" s="4" t="s">
        <v>5028</v>
      </c>
    </row>
    <row r="411" spans="1:5">
      <c r="A411" s="4" t="s">
        <v>5029</v>
      </c>
      <c r="B411" s="4" t="s">
        <v>5029</v>
      </c>
      <c r="C411" s="4" t="s">
        <v>5609</v>
      </c>
      <c r="D411" s="4" t="s">
        <v>5030</v>
      </c>
      <c r="E411" s="4" t="s">
        <v>5031</v>
      </c>
    </row>
    <row r="412" spans="1:5">
      <c r="A412" s="4" t="s">
        <v>5032</v>
      </c>
      <c r="B412" s="4" t="s">
        <v>5032</v>
      </c>
      <c r="C412" s="4" t="s">
        <v>5740</v>
      </c>
      <c r="D412" s="4" t="s">
        <v>5033</v>
      </c>
      <c r="E412" s="4" t="s">
        <v>5034</v>
      </c>
    </row>
    <row r="413" spans="1:5">
      <c r="A413" s="4" t="s">
        <v>5035</v>
      </c>
      <c r="B413" s="4" t="s">
        <v>5035</v>
      </c>
      <c r="C413" s="4" t="s">
        <v>5609</v>
      </c>
      <c r="D413" s="4" t="s">
        <v>5036</v>
      </c>
      <c r="E413" s="4" t="s">
        <v>5037</v>
      </c>
    </row>
    <row r="414" spans="1:5">
      <c r="A414" s="4" t="s">
        <v>5038</v>
      </c>
      <c r="B414" s="4" t="s">
        <v>5038</v>
      </c>
      <c r="C414" s="4" t="s">
        <v>5610</v>
      </c>
      <c r="D414" s="4" t="s">
        <v>5039</v>
      </c>
      <c r="E414" s="4" t="s">
        <v>5040</v>
      </c>
    </row>
    <row r="415" spans="1:5">
      <c r="A415" s="4" t="s">
        <v>5041</v>
      </c>
      <c r="B415" s="4" t="s">
        <v>5041</v>
      </c>
      <c r="C415" s="4" t="s">
        <v>5610</v>
      </c>
      <c r="D415" s="4" t="s">
        <v>5042</v>
      </c>
      <c r="E415" s="4" t="s">
        <v>5043</v>
      </c>
    </row>
    <row r="416" spans="1:5">
      <c r="A416" s="4" t="s">
        <v>5044</v>
      </c>
      <c r="B416" s="4" t="s">
        <v>5044</v>
      </c>
      <c r="C416" s="4" t="s">
        <v>5610</v>
      </c>
      <c r="D416" s="4" t="s">
        <v>5045</v>
      </c>
      <c r="E416" s="4" t="s">
        <v>5046</v>
      </c>
    </row>
    <row r="417" spans="1:5">
      <c r="A417" s="4" t="s">
        <v>5047</v>
      </c>
      <c r="B417" s="4" t="s">
        <v>5047</v>
      </c>
      <c r="C417" s="4" t="s">
        <v>5610</v>
      </c>
      <c r="D417" s="4" t="s">
        <v>5048</v>
      </c>
      <c r="E417" s="4" t="s">
        <v>5049</v>
      </c>
    </row>
    <row r="418" spans="1:5">
      <c r="A418" s="4" t="s">
        <v>5050</v>
      </c>
      <c r="B418" s="4" t="s">
        <v>5050</v>
      </c>
      <c r="C418" s="4" t="s">
        <v>5610</v>
      </c>
      <c r="D418" s="4" t="s">
        <v>5051</v>
      </c>
      <c r="E418" s="4" t="s">
        <v>5052</v>
      </c>
    </row>
    <row r="419" spans="1:5">
      <c r="A419" s="4" t="s">
        <v>5053</v>
      </c>
      <c r="B419" s="4" t="s">
        <v>5053</v>
      </c>
      <c r="C419" s="4" t="s">
        <v>5610</v>
      </c>
      <c r="D419" s="4" t="s">
        <v>5054</v>
      </c>
      <c r="E419" s="4" t="s">
        <v>5055</v>
      </c>
    </row>
    <row r="420" spans="1:5">
      <c r="A420" s="4" t="s">
        <v>5056</v>
      </c>
      <c r="B420" s="4" t="s">
        <v>5056</v>
      </c>
      <c r="C420" s="4" t="s">
        <v>5610</v>
      </c>
      <c r="D420" s="4" t="s">
        <v>5057</v>
      </c>
      <c r="E420" s="4" t="s">
        <v>5058</v>
      </c>
    </row>
    <row r="421" spans="1:5">
      <c r="A421" s="4" t="s">
        <v>5059</v>
      </c>
      <c r="B421" s="4" t="s">
        <v>5059</v>
      </c>
      <c r="C421" s="4" t="s">
        <v>5610</v>
      </c>
      <c r="D421" s="4" t="s">
        <v>5060</v>
      </c>
      <c r="E421" s="4" t="s">
        <v>5061</v>
      </c>
    </row>
    <row r="422" spans="1:5">
      <c r="A422" s="4" t="s">
        <v>5062</v>
      </c>
      <c r="B422" s="4" t="s">
        <v>5062</v>
      </c>
      <c r="C422" s="4" t="s">
        <v>5610</v>
      </c>
      <c r="D422" s="4" t="s">
        <v>5063</v>
      </c>
      <c r="E422" s="4" t="s">
        <v>5064</v>
      </c>
    </row>
    <row r="423" spans="1:5">
      <c r="A423" s="4" t="s">
        <v>5065</v>
      </c>
      <c r="B423" s="4" t="s">
        <v>5065</v>
      </c>
      <c r="C423" s="4" t="s">
        <v>5610</v>
      </c>
      <c r="D423" s="4" t="s">
        <v>5066</v>
      </c>
      <c r="E423" s="4" t="s">
        <v>5067</v>
      </c>
    </row>
    <row r="424" spans="1:5">
      <c r="A424" s="4" t="s">
        <v>5068</v>
      </c>
      <c r="B424" s="4" t="s">
        <v>5068</v>
      </c>
      <c r="C424" s="4" t="s">
        <v>5610</v>
      </c>
      <c r="D424" s="4" t="s">
        <v>5069</v>
      </c>
      <c r="E424" s="4" t="s">
        <v>5070</v>
      </c>
    </row>
    <row r="425" spans="1:5">
      <c r="A425" s="4" t="s">
        <v>5071</v>
      </c>
      <c r="B425" s="4" t="s">
        <v>5071</v>
      </c>
      <c r="C425" s="4" t="s">
        <v>5610</v>
      </c>
      <c r="D425" s="4" t="s">
        <v>5072</v>
      </c>
      <c r="E425" s="4" t="s">
        <v>5073</v>
      </c>
    </row>
    <row r="426" spans="1:5">
      <c r="A426" s="4" t="s">
        <v>5074</v>
      </c>
      <c r="B426" s="4" t="s">
        <v>5074</v>
      </c>
      <c r="C426" s="4" t="s">
        <v>5610</v>
      </c>
      <c r="D426" s="4" t="s">
        <v>5075</v>
      </c>
      <c r="E426" s="4" t="s">
        <v>5076</v>
      </c>
    </row>
    <row r="427" spans="1:5">
      <c r="A427" s="4" t="s">
        <v>5077</v>
      </c>
      <c r="B427" s="4" t="s">
        <v>5077</v>
      </c>
      <c r="C427" s="4" t="s">
        <v>5610</v>
      </c>
      <c r="D427" s="4" t="s">
        <v>5078</v>
      </c>
      <c r="E427" s="4" t="s">
        <v>5079</v>
      </c>
    </row>
    <row r="428" spans="1:5">
      <c r="A428" s="4" t="s">
        <v>5080</v>
      </c>
      <c r="B428" s="4" t="s">
        <v>5080</v>
      </c>
      <c r="C428" s="4" t="s">
        <v>5610</v>
      </c>
      <c r="D428" s="4" t="s">
        <v>5081</v>
      </c>
      <c r="E428" s="4" t="s">
        <v>5082</v>
      </c>
    </row>
    <row r="429" spans="1:5">
      <c r="A429" s="4" t="s">
        <v>5083</v>
      </c>
      <c r="B429" s="4" t="s">
        <v>5083</v>
      </c>
      <c r="C429" s="4" t="s">
        <v>5610</v>
      </c>
      <c r="D429" s="4" t="s">
        <v>5084</v>
      </c>
      <c r="E429" s="4" t="s">
        <v>5085</v>
      </c>
    </row>
    <row r="430" spans="1:5">
      <c r="A430" s="4" t="s">
        <v>5086</v>
      </c>
      <c r="B430" s="4" t="s">
        <v>5086</v>
      </c>
      <c r="C430" s="4" t="s">
        <v>5610</v>
      </c>
      <c r="D430" s="4" t="s">
        <v>5087</v>
      </c>
      <c r="E430" s="4" t="s">
        <v>5088</v>
      </c>
    </row>
    <row r="431" spans="1:5">
      <c r="A431" s="4" t="s">
        <v>5089</v>
      </c>
      <c r="B431" s="4" t="s">
        <v>5089</v>
      </c>
      <c r="C431" s="4" t="s">
        <v>5610</v>
      </c>
      <c r="D431" s="4" t="s">
        <v>5090</v>
      </c>
      <c r="E431" s="4" t="s">
        <v>5091</v>
      </c>
    </row>
    <row r="432" spans="1:5">
      <c r="A432" s="4" t="s">
        <v>5092</v>
      </c>
      <c r="B432" s="4" t="s">
        <v>5092</v>
      </c>
      <c r="C432" s="4" t="s">
        <v>5610</v>
      </c>
      <c r="D432" s="4" t="s">
        <v>5093</v>
      </c>
      <c r="E432" s="4" t="s">
        <v>5094</v>
      </c>
    </row>
    <row r="433" spans="1:5">
      <c r="A433" s="4" t="s">
        <v>5095</v>
      </c>
      <c r="B433" s="4" t="s">
        <v>5095</v>
      </c>
      <c r="C433" s="4" t="s">
        <v>5610</v>
      </c>
      <c r="D433" s="4" t="s">
        <v>5096</v>
      </c>
      <c r="E433" s="4" t="s">
        <v>5097</v>
      </c>
    </row>
    <row r="434" spans="1:5">
      <c r="A434" s="4" t="s">
        <v>5098</v>
      </c>
      <c r="B434" s="4" t="s">
        <v>5098</v>
      </c>
      <c r="C434" s="4" t="s">
        <v>5610</v>
      </c>
      <c r="D434" s="4" t="s">
        <v>5099</v>
      </c>
      <c r="E434" s="4" t="s">
        <v>5100</v>
      </c>
    </row>
    <row r="435" spans="1:5">
      <c r="A435" s="4" t="s">
        <v>5101</v>
      </c>
      <c r="B435" s="4" t="s">
        <v>5101</v>
      </c>
      <c r="C435" s="4" t="s">
        <v>5610</v>
      </c>
      <c r="D435" s="4" t="s">
        <v>5102</v>
      </c>
      <c r="E435" s="4" t="s">
        <v>5103</v>
      </c>
    </row>
    <row r="436" spans="1:5">
      <c r="A436" s="4" t="s">
        <v>5104</v>
      </c>
      <c r="B436" s="4" t="s">
        <v>5104</v>
      </c>
      <c r="C436" s="4" t="s">
        <v>5610</v>
      </c>
      <c r="D436" s="4" t="s">
        <v>5105</v>
      </c>
      <c r="E436" s="4" t="s">
        <v>5106</v>
      </c>
    </row>
    <row r="437" spans="1:5">
      <c r="A437" s="4" t="s">
        <v>5107</v>
      </c>
      <c r="B437" s="4" t="s">
        <v>5107</v>
      </c>
      <c r="C437" s="4" t="s">
        <v>5610</v>
      </c>
      <c r="D437" s="4" t="s">
        <v>5108</v>
      </c>
      <c r="E437" s="4" t="s">
        <v>5109</v>
      </c>
    </row>
    <row r="438" spans="1:5">
      <c r="A438" s="4" t="s">
        <v>5110</v>
      </c>
      <c r="B438" s="4" t="s">
        <v>5110</v>
      </c>
      <c r="C438" s="4" t="s">
        <v>5610</v>
      </c>
      <c r="D438" s="4" t="s">
        <v>5111</v>
      </c>
      <c r="E438" s="4" t="s">
        <v>5112</v>
      </c>
    </row>
    <row r="439" spans="1:5">
      <c r="A439" s="4" t="s">
        <v>5113</v>
      </c>
      <c r="B439" s="4" t="s">
        <v>5113</v>
      </c>
      <c r="C439" s="4" t="s">
        <v>5610</v>
      </c>
      <c r="D439" s="4" t="s">
        <v>5114</v>
      </c>
      <c r="E439" s="4" t="s">
        <v>5115</v>
      </c>
    </row>
    <row r="440" spans="1:5">
      <c r="A440" s="4" t="s">
        <v>5116</v>
      </c>
      <c r="B440" s="4" t="s">
        <v>5116</v>
      </c>
      <c r="C440" s="4" t="s">
        <v>5610</v>
      </c>
      <c r="D440" s="4" t="s">
        <v>5117</v>
      </c>
      <c r="E440" s="4" t="s">
        <v>5118</v>
      </c>
    </row>
    <row r="441" spans="1:5">
      <c r="A441" s="4" t="s">
        <v>5119</v>
      </c>
      <c r="B441" s="4" t="s">
        <v>5119</v>
      </c>
      <c r="C441" s="4" t="s">
        <v>5610</v>
      </c>
      <c r="D441" s="4" t="s">
        <v>5120</v>
      </c>
      <c r="E441" s="4" t="s">
        <v>5121</v>
      </c>
    </row>
    <row r="442" spans="1:5">
      <c r="A442" s="4" t="s">
        <v>5122</v>
      </c>
      <c r="B442" s="4" t="s">
        <v>5122</v>
      </c>
      <c r="C442" s="4" t="s">
        <v>5610</v>
      </c>
      <c r="D442" s="4" t="s">
        <v>5123</v>
      </c>
      <c r="E442" s="4" t="s">
        <v>5124</v>
      </c>
    </row>
    <row r="443" spans="1:5">
      <c r="A443" s="4" t="s">
        <v>5125</v>
      </c>
      <c r="B443" s="4" t="s">
        <v>5125</v>
      </c>
      <c r="C443" s="4" t="s">
        <v>5610</v>
      </c>
      <c r="D443" s="4" t="s">
        <v>5126</v>
      </c>
      <c r="E443" s="4" t="s">
        <v>5127</v>
      </c>
    </row>
    <row r="444" spans="1:5">
      <c r="A444" s="4" t="s">
        <v>5128</v>
      </c>
      <c r="B444" s="4" t="s">
        <v>5128</v>
      </c>
      <c r="C444" s="4" t="s">
        <v>5610</v>
      </c>
      <c r="D444" s="4" t="s">
        <v>5129</v>
      </c>
      <c r="E444" s="4" t="s">
        <v>5130</v>
      </c>
    </row>
    <row r="445" spans="1:5">
      <c r="A445" s="4" t="s">
        <v>5131</v>
      </c>
      <c r="B445" s="4" t="s">
        <v>5131</v>
      </c>
      <c r="C445" s="4" t="s">
        <v>5610</v>
      </c>
      <c r="D445" s="4" t="s">
        <v>5132</v>
      </c>
      <c r="E445" s="4" t="s">
        <v>5133</v>
      </c>
    </row>
    <row r="446" spans="1:5">
      <c r="A446" s="4" t="s">
        <v>5134</v>
      </c>
      <c r="B446" s="4" t="s">
        <v>5134</v>
      </c>
      <c r="C446" s="4" t="s">
        <v>5610</v>
      </c>
      <c r="D446" s="4" t="s">
        <v>5135</v>
      </c>
      <c r="E446" s="4" t="s">
        <v>5136</v>
      </c>
    </row>
    <row r="447" spans="1:5">
      <c r="A447" s="4" t="s">
        <v>5137</v>
      </c>
      <c r="B447" s="4" t="s">
        <v>5137</v>
      </c>
      <c r="C447" s="4" t="s">
        <v>5610</v>
      </c>
      <c r="D447" s="4" t="s">
        <v>5138</v>
      </c>
      <c r="E447" s="4" t="s">
        <v>5139</v>
      </c>
    </row>
    <row r="448" spans="1:5">
      <c r="A448" s="4" t="s">
        <v>5140</v>
      </c>
      <c r="B448" s="4" t="s">
        <v>5140</v>
      </c>
      <c r="C448" s="4" t="s">
        <v>5610</v>
      </c>
      <c r="D448" s="4" t="s">
        <v>5141</v>
      </c>
      <c r="E448" s="4" t="s">
        <v>5142</v>
      </c>
    </row>
    <row r="449" spans="1:5">
      <c r="A449" s="4" t="s">
        <v>5143</v>
      </c>
      <c r="B449" s="4" t="s">
        <v>5143</v>
      </c>
      <c r="C449" s="4" t="s">
        <v>5610</v>
      </c>
      <c r="D449" s="4" t="s">
        <v>5144</v>
      </c>
      <c r="E449" s="4" t="s">
        <v>5145</v>
      </c>
    </row>
    <row r="450" spans="1:5">
      <c r="A450" s="4" t="s">
        <v>5146</v>
      </c>
      <c r="B450" s="4" t="s">
        <v>5146</v>
      </c>
      <c r="C450" s="4" t="s">
        <v>5610</v>
      </c>
      <c r="D450" s="4" t="s">
        <v>5147</v>
      </c>
      <c r="E450" s="4" t="s">
        <v>5148</v>
      </c>
    </row>
    <row r="451" spans="1:5">
      <c r="A451" s="4" t="s">
        <v>5149</v>
      </c>
      <c r="B451" s="4" t="s">
        <v>5149</v>
      </c>
      <c r="C451" s="4" t="s">
        <v>5610</v>
      </c>
      <c r="D451" s="4" t="s">
        <v>5150</v>
      </c>
      <c r="E451" s="4" t="s">
        <v>5151</v>
      </c>
    </row>
    <row r="452" spans="1:5">
      <c r="A452" s="4" t="s">
        <v>5152</v>
      </c>
      <c r="B452" s="4" t="s">
        <v>5152</v>
      </c>
      <c r="C452" s="4" t="s">
        <v>5610</v>
      </c>
      <c r="D452" s="4" t="s">
        <v>5153</v>
      </c>
      <c r="E452" s="4" t="s">
        <v>5154</v>
      </c>
    </row>
    <row r="453" spans="1:5">
      <c r="A453" s="4" t="s">
        <v>5155</v>
      </c>
      <c r="B453" s="4" t="s">
        <v>5155</v>
      </c>
      <c r="C453" s="4" t="s">
        <v>5610</v>
      </c>
      <c r="D453" s="4" t="s">
        <v>5156</v>
      </c>
      <c r="E453" s="4" t="s">
        <v>5157</v>
      </c>
    </row>
    <row r="454" spans="1:5">
      <c r="A454" s="4" t="s">
        <v>5158</v>
      </c>
      <c r="B454" s="4" t="s">
        <v>5158</v>
      </c>
      <c r="C454" s="4" t="s">
        <v>5610</v>
      </c>
      <c r="D454" s="4" t="s">
        <v>5159</v>
      </c>
      <c r="E454" s="4" t="s">
        <v>5160</v>
      </c>
    </row>
    <row r="455" spans="1:5">
      <c r="A455" s="4" t="s">
        <v>5655</v>
      </c>
    </row>
    <row r="456" spans="1:5">
      <c r="A456" s="4" t="s">
        <v>5575</v>
      </c>
      <c r="B456" s="4" t="s">
        <v>5575</v>
      </c>
      <c r="C456" s="4" t="s">
        <v>5581</v>
      </c>
      <c r="D456" s="4" t="s">
        <v>5576</v>
      </c>
      <c r="E456" s="6" t="s">
        <v>5761</v>
      </c>
    </row>
    <row r="457" spans="1:5">
      <c r="A457" s="4" t="s">
        <v>1432</v>
      </c>
      <c r="B457" s="4" t="s">
        <v>1432</v>
      </c>
      <c r="C457" s="4" t="s">
        <v>5582</v>
      </c>
      <c r="D457" s="4" t="s">
        <v>5570</v>
      </c>
      <c r="E457" s="4" t="s">
        <v>5570</v>
      </c>
    </row>
    <row r="458" spans="1:5">
      <c r="A458" s="4" t="s">
        <v>5553</v>
      </c>
      <c r="B458" s="4" t="s">
        <v>5553</v>
      </c>
      <c r="C458" s="4" t="s">
        <v>5582</v>
      </c>
      <c r="D458" s="4" t="s">
        <v>5557</v>
      </c>
      <c r="E458" s="4" t="s">
        <v>5557</v>
      </c>
    </row>
    <row r="459" spans="1:5">
      <c r="A459" s="4" t="s">
        <v>5554</v>
      </c>
      <c r="B459" s="4" t="s">
        <v>5554</v>
      </c>
      <c r="C459" s="4" t="s">
        <v>5583</v>
      </c>
      <c r="D459" s="4" t="s">
        <v>5571</v>
      </c>
      <c r="E459" s="4" t="s">
        <v>5558</v>
      </c>
    </row>
    <row r="460" spans="1:5">
      <c r="A460" s="4" t="s">
        <v>5559</v>
      </c>
      <c r="B460" s="4" t="s">
        <v>5559</v>
      </c>
      <c r="C460" s="4" t="s">
        <v>5582</v>
      </c>
      <c r="D460" s="4" t="s">
        <v>5560</v>
      </c>
      <c r="E460" s="4" t="s">
        <v>5560</v>
      </c>
    </row>
    <row r="461" spans="1:5">
      <c r="A461" s="4" t="s">
        <v>5561</v>
      </c>
      <c r="B461" s="4" t="s">
        <v>5561</v>
      </c>
      <c r="C461" s="4" t="s">
        <v>5592</v>
      </c>
      <c r="D461" s="4" t="s">
        <v>5572</v>
      </c>
      <c r="E461" s="6" t="s">
        <v>5759</v>
      </c>
    </row>
    <row r="462" spans="1:5">
      <c r="A462" s="4" t="s">
        <v>5563</v>
      </c>
      <c r="B462" s="4" t="s">
        <v>5563</v>
      </c>
      <c r="C462" s="4" t="s">
        <v>5582</v>
      </c>
      <c r="D462" s="4" t="s">
        <v>5564</v>
      </c>
      <c r="E462" s="4" t="s">
        <v>5564</v>
      </c>
    </row>
    <row r="463" spans="1:5">
      <c r="A463" s="4" t="s">
        <v>5565</v>
      </c>
      <c r="B463" s="4" t="s">
        <v>5565</v>
      </c>
      <c r="C463" s="4" t="s">
        <v>5592</v>
      </c>
      <c r="D463" s="4" t="s">
        <v>5573</v>
      </c>
      <c r="E463" s="6" t="s">
        <v>5760</v>
      </c>
    </row>
    <row r="464" spans="1:5">
      <c r="A464" s="4" t="s">
        <v>5578</v>
      </c>
      <c r="B464" s="4" t="s">
        <v>5578</v>
      </c>
      <c r="C464" s="4" t="s">
        <v>5593</v>
      </c>
      <c r="D464" s="4" t="s">
        <v>5579</v>
      </c>
      <c r="E464" s="4" t="s">
        <v>5580</v>
      </c>
    </row>
    <row r="465" spans="1:5">
      <c r="A465" s="4" t="s">
        <v>5612</v>
      </c>
      <c r="B465" s="4" t="s">
        <v>5612</v>
      </c>
      <c r="C465" s="4" t="s">
        <v>5607</v>
      </c>
      <c r="D465" s="4" t="s">
        <v>5626</v>
      </c>
      <c r="E465" s="4" t="s">
        <v>5629</v>
      </c>
    </row>
    <row r="466" spans="1:5">
      <c r="A466" s="4" t="s">
        <v>5613</v>
      </c>
      <c r="B466" s="4" t="s">
        <v>5613</v>
      </c>
      <c r="C466" s="4" t="s">
        <v>5607</v>
      </c>
      <c r="D466" s="248" t="s">
        <v>5627</v>
      </c>
      <c r="E466" s="248" t="s">
        <v>5630</v>
      </c>
    </row>
    <row r="467" spans="1:5">
      <c r="A467" s="4" t="s">
        <v>5614</v>
      </c>
      <c r="B467" s="4" t="s">
        <v>5614</v>
      </c>
      <c r="C467" s="4" t="s">
        <v>5610</v>
      </c>
      <c r="D467" s="248" t="s">
        <v>5628</v>
      </c>
      <c r="E467" s="248" t="s">
        <v>5631</v>
      </c>
    </row>
    <row r="468" spans="1:5">
      <c r="A468" s="4" t="s">
        <v>5615</v>
      </c>
      <c r="B468" s="4" t="s">
        <v>5615</v>
      </c>
      <c r="C468" s="4" t="s">
        <v>5610</v>
      </c>
      <c r="D468" s="248" t="s">
        <v>5632</v>
      </c>
      <c r="E468" s="248" t="s">
        <v>5633</v>
      </c>
    </row>
    <row r="469" spans="1:5">
      <c r="A469" s="4" t="s">
        <v>5611</v>
      </c>
      <c r="B469" s="4" t="s">
        <v>5611</v>
      </c>
      <c r="C469" s="4" t="s">
        <v>5610</v>
      </c>
      <c r="D469" s="4" t="s">
        <v>5634</v>
      </c>
      <c r="E469" s="248" t="s">
        <v>5635</v>
      </c>
    </row>
    <row r="470" spans="1:5">
      <c r="A470" s="4" t="s">
        <v>5616</v>
      </c>
      <c r="B470" s="4" t="s">
        <v>5616</v>
      </c>
      <c r="C470" s="4" t="s">
        <v>5610</v>
      </c>
      <c r="D470" s="4" t="s">
        <v>5636</v>
      </c>
      <c r="E470" s="248" t="s">
        <v>5637</v>
      </c>
    </row>
    <row r="471" spans="1:5">
      <c r="A471" s="4" t="s">
        <v>5617</v>
      </c>
      <c r="B471" s="4" t="s">
        <v>5617</v>
      </c>
      <c r="C471" s="4" t="s">
        <v>5610</v>
      </c>
      <c r="D471" s="4" t="s">
        <v>5638</v>
      </c>
      <c r="E471" s="248" t="s">
        <v>5639</v>
      </c>
    </row>
    <row r="472" spans="1:5">
      <c r="A472" s="4" t="s">
        <v>5618</v>
      </c>
      <c r="B472" s="4" t="s">
        <v>5618</v>
      </c>
      <c r="C472" s="4" t="s">
        <v>5610</v>
      </c>
      <c r="D472" s="4" t="s">
        <v>5641</v>
      </c>
      <c r="E472" s="248" t="s">
        <v>5640</v>
      </c>
    </row>
    <row r="473" spans="1:5">
      <c r="A473" s="4" t="s">
        <v>5619</v>
      </c>
      <c r="B473" s="4" t="s">
        <v>5619</v>
      </c>
      <c r="C473" s="4" t="s">
        <v>5610</v>
      </c>
      <c r="D473" s="4" t="s">
        <v>5642</v>
      </c>
      <c r="E473" s="248" t="s">
        <v>5644</v>
      </c>
    </row>
    <row r="474" spans="1:5">
      <c r="A474" s="4" t="s">
        <v>5620</v>
      </c>
      <c r="B474" s="4" t="s">
        <v>5620</v>
      </c>
      <c r="C474" s="4" t="s">
        <v>5610</v>
      </c>
      <c r="D474" s="4" t="s">
        <v>5643</v>
      </c>
      <c r="E474" s="248" t="s">
        <v>5645</v>
      </c>
    </row>
    <row r="475" spans="1:5">
      <c r="A475" s="4" t="s">
        <v>5623</v>
      </c>
      <c r="B475" s="4" t="s">
        <v>5623</v>
      </c>
      <c r="C475" s="4" t="s">
        <v>5607</v>
      </c>
      <c r="D475" s="4" t="s">
        <v>5646</v>
      </c>
      <c r="E475" s="4" t="s">
        <v>5647</v>
      </c>
    </row>
    <row r="476" spans="1:5">
      <c r="A476" s="4" t="s">
        <v>5621</v>
      </c>
      <c r="B476" s="4" t="s">
        <v>5621</v>
      </c>
      <c r="C476" s="4" t="s">
        <v>5610</v>
      </c>
      <c r="D476" s="4" t="s">
        <v>5648</v>
      </c>
      <c r="E476" s="248" t="s">
        <v>5649</v>
      </c>
    </row>
    <row r="477" spans="1:5">
      <c r="A477" s="4" t="s">
        <v>5622</v>
      </c>
      <c r="B477" s="4" t="s">
        <v>5622</v>
      </c>
      <c r="C477" s="4" t="s">
        <v>5610</v>
      </c>
      <c r="D477" s="4" t="s">
        <v>5741</v>
      </c>
      <c r="E477" s="248" t="s">
        <v>5650</v>
      </c>
    </row>
    <row r="478" spans="1:5">
      <c r="A478" s="4" t="s">
        <v>5742</v>
      </c>
      <c r="B478" s="4" t="s">
        <v>5742</v>
      </c>
      <c r="C478" s="4" t="s">
        <v>5607</v>
      </c>
      <c r="D478" s="4" t="s">
        <v>5743</v>
      </c>
      <c r="E478" s="4" t="s">
        <v>5653</v>
      </c>
    </row>
    <row r="479" spans="1:5">
      <c r="A479" s="248" t="s">
        <v>5624</v>
      </c>
      <c r="B479" s="248" t="s">
        <v>5624</v>
      </c>
      <c r="C479" s="4" t="s">
        <v>5610</v>
      </c>
      <c r="D479" s="4" t="s">
        <v>5651</v>
      </c>
      <c r="E479" s="248" t="s">
        <v>5654</v>
      </c>
    </row>
    <row r="480" spans="1:5">
      <c r="A480" s="248" t="s">
        <v>5625</v>
      </c>
      <c r="B480" s="248" t="s">
        <v>5625</v>
      </c>
      <c r="C480" s="4" t="s">
        <v>5610</v>
      </c>
      <c r="D480" s="4" t="s">
        <v>5652</v>
      </c>
      <c r="E480" s="248" t="s">
        <v>5744</v>
      </c>
    </row>
  </sheetData>
  <phoneticPr fontId="7"/>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
  <sheetViews>
    <sheetView topLeftCell="A79" zoomScale="115" zoomScaleNormal="115" workbookViewId="0">
      <selection activeCell="B84" sqref="B84"/>
    </sheetView>
  </sheetViews>
  <sheetFormatPr defaultColWidth="9" defaultRowHeight="14"/>
  <cols>
    <col min="1" max="1" width="14.58203125" style="32" customWidth="1"/>
    <col min="2" max="2" width="103.58203125" style="33" customWidth="1"/>
    <col min="3" max="16384" width="9" style="30"/>
  </cols>
  <sheetData>
    <row r="1" spans="1:2" ht="17.25" customHeight="1">
      <c r="A1" s="32" t="s">
        <v>1501</v>
      </c>
      <c r="B1" s="33" t="s">
        <v>1520</v>
      </c>
    </row>
    <row r="2" spans="1:2">
      <c r="A2" s="32" t="s">
        <v>982</v>
      </c>
      <c r="B2" s="33" t="s">
        <v>982</v>
      </c>
    </row>
    <row r="3" spans="1:2">
      <c r="A3" s="32" t="s">
        <v>1521</v>
      </c>
      <c r="B3" s="33" t="s">
        <v>1522</v>
      </c>
    </row>
    <row r="4" spans="1:2">
      <c r="A4" s="32" t="s">
        <v>1524</v>
      </c>
      <c r="B4" s="78" t="s">
        <v>839</v>
      </c>
    </row>
    <row r="5" spans="1:2" s="80" customFormat="1">
      <c r="A5" s="81" t="s">
        <v>1525</v>
      </c>
      <c r="B5" s="85" t="s">
        <v>1523</v>
      </c>
    </row>
    <row r="6" spans="1:2">
      <c r="A6" s="32" t="s">
        <v>1443</v>
      </c>
      <c r="B6" s="79" t="s">
        <v>1532</v>
      </c>
    </row>
    <row r="7" spans="1:2" s="83" customFormat="1">
      <c r="A7" s="84" t="s">
        <v>1526</v>
      </c>
      <c r="B7" s="89" t="s">
        <v>1619</v>
      </c>
    </row>
    <row r="8" spans="1:2" s="86" customFormat="1">
      <c r="A8" s="88" t="s">
        <v>1747</v>
      </c>
      <c r="B8" s="89" t="s">
        <v>1017</v>
      </c>
    </row>
    <row r="9" spans="1:2">
      <c r="A9" s="32" t="s">
        <v>1530</v>
      </c>
      <c r="B9" s="33" t="s">
        <v>1527</v>
      </c>
    </row>
    <row r="10" spans="1:2">
      <c r="A10" s="32" t="s">
        <v>1529</v>
      </c>
      <c r="B10" s="82" t="s">
        <v>1528</v>
      </c>
    </row>
    <row r="11" spans="1:2">
      <c r="A11" s="32" t="s">
        <v>1531</v>
      </c>
      <c r="B11" s="33" t="s">
        <v>1533</v>
      </c>
    </row>
    <row r="12" spans="1:2">
      <c r="A12" s="88" t="s">
        <v>1602</v>
      </c>
      <c r="B12" s="33" t="s">
        <v>1603</v>
      </c>
    </row>
    <row r="13" spans="1:2">
      <c r="A13" s="88" t="s">
        <v>1595</v>
      </c>
      <c r="B13" s="89" t="s">
        <v>1631</v>
      </c>
    </row>
    <row r="14" spans="1:2">
      <c r="A14" s="88" t="s">
        <v>1604</v>
      </c>
      <c r="B14" s="89" t="s">
        <v>1633</v>
      </c>
    </row>
    <row r="15" spans="1:2">
      <c r="A15" s="32" t="s">
        <v>1792</v>
      </c>
      <c r="B15" s="33" t="s">
        <v>1800</v>
      </c>
    </row>
    <row r="16" spans="1:2">
      <c r="A16" s="94" t="s">
        <v>1818</v>
      </c>
      <c r="B16" s="89" t="s">
        <v>1819</v>
      </c>
    </row>
    <row r="17" spans="1:2">
      <c r="A17" s="32" t="s">
        <v>1534</v>
      </c>
      <c r="B17" s="33" t="s">
        <v>1535</v>
      </c>
    </row>
    <row r="18" spans="1:2">
      <c r="A18" s="88" t="s">
        <v>1601</v>
      </c>
      <c r="B18" s="89" t="s">
        <v>1632</v>
      </c>
    </row>
    <row r="19" spans="1:2">
      <c r="A19" s="88" t="s">
        <v>1618</v>
      </c>
      <c r="B19" s="89" t="s">
        <v>1627</v>
      </c>
    </row>
    <row r="20" spans="1:2">
      <c r="A20" s="88" t="s">
        <v>1620</v>
      </c>
      <c r="B20" s="89" t="s">
        <v>1628</v>
      </c>
    </row>
    <row r="21" spans="1:2">
      <c r="A21" s="88" t="s">
        <v>1624</v>
      </c>
      <c r="B21" s="89" t="s">
        <v>1629</v>
      </c>
    </row>
    <row r="22" spans="1:2">
      <c r="A22" s="94" t="s">
        <v>1817</v>
      </c>
      <c r="B22" s="89" t="s">
        <v>1820</v>
      </c>
    </row>
    <row r="23" spans="1:2">
      <c r="A23" s="94" t="s">
        <v>2003</v>
      </c>
      <c r="B23" s="33" t="s">
        <v>2002</v>
      </c>
    </row>
    <row r="24" spans="1:2">
      <c r="A24" s="104" t="s">
        <v>2039</v>
      </c>
      <c r="B24" s="103" t="s">
        <v>2040</v>
      </c>
    </row>
    <row r="25" spans="1:2" s="101" customFormat="1">
      <c r="A25" s="104" t="s">
        <v>2059</v>
      </c>
      <c r="B25" s="103"/>
    </row>
    <row r="26" spans="1:2">
      <c r="A26" s="104" t="s">
        <v>2056</v>
      </c>
      <c r="B26" s="33" t="s">
        <v>2104</v>
      </c>
    </row>
    <row r="27" spans="1:2" s="101" customFormat="1">
      <c r="A27" s="104" t="s">
        <v>2060</v>
      </c>
      <c r="B27" s="103"/>
    </row>
    <row r="28" spans="1:2">
      <c r="A28" s="104" t="s">
        <v>2057</v>
      </c>
      <c r="B28" s="103" t="s">
        <v>2058</v>
      </c>
    </row>
    <row r="29" spans="1:2">
      <c r="A29" s="104" t="s">
        <v>2062</v>
      </c>
      <c r="B29" s="103"/>
    </row>
    <row r="30" spans="1:2" s="101" customFormat="1">
      <c r="A30" s="104" t="s">
        <v>2061</v>
      </c>
      <c r="B30" s="103" t="s">
        <v>2063</v>
      </c>
    </row>
    <row r="31" spans="1:2">
      <c r="A31" s="32" t="s">
        <v>2801</v>
      </c>
    </row>
    <row r="32" spans="1:2">
      <c r="A32" s="104" t="s">
        <v>2100</v>
      </c>
      <c r="B32" s="33" t="s">
        <v>3916</v>
      </c>
    </row>
    <row r="33" spans="1:2">
      <c r="A33" s="104" t="s">
        <v>2101</v>
      </c>
    </row>
    <row r="34" spans="1:2">
      <c r="A34" s="104" t="s">
        <v>2102</v>
      </c>
      <c r="B34" s="103" t="s">
        <v>2103</v>
      </c>
    </row>
    <row r="35" spans="1:2" s="107" customFormat="1">
      <c r="A35" s="110" t="s">
        <v>2145</v>
      </c>
      <c r="B35" s="111"/>
    </row>
    <row r="36" spans="1:2" s="107" customFormat="1">
      <c r="A36" s="110" t="s">
        <v>2146</v>
      </c>
      <c r="B36" s="111"/>
    </row>
    <row r="37" spans="1:2" s="107" customFormat="1">
      <c r="A37" s="110" t="s">
        <v>2149</v>
      </c>
      <c r="B37" s="89" t="s">
        <v>2147</v>
      </c>
    </row>
    <row r="38" spans="1:2" s="107" customFormat="1">
      <c r="A38" s="110" t="s">
        <v>2150</v>
      </c>
      <c r="B38" s="89" t="s">
        <v>2148</v>
      </c>
    </row>
    <row r="39" spans="1:2" s="107" customFormat="1">
      <c r="A39" s="110" t="s">
        <v>2151</v>
      </c>
      <c r="B39" s="89" t="s">
        <v>2152</v>
      </c>
    </row>
    <row r="40" spans="1:2" s="107" customFormat="1">
      <c r="A40" s="110" t="s">
        <v>2539</v>
      </c>
      <c r="B40" s="111" t="s">
        <v>2540</v>
      </c>
    </row>
    <row r="41" spans="1:2" s="107" customFormat="1">
      <c r="A41" s="166" t="s">
        <v>3606</v>
      </c>
      <c r="B41" s="165" t="s">
        <v>3603</v>
      </c>
    </row>
    <row r="42" spans="1:2" s="107" customFormat="1">
      <c r="A42" s="166" t="s">
        <v>3699</v>
      </c>
      <c r="B42" s="165" t="s">
        <v>3700</v>
      </c>
    </row>
    <row r="43" spans="1:2" s="164" customFormat="1">
      <c r="A43" s="166" t="s">
        <v>3835</v>
      </c>
      <c r="B43" s="165"/>
    </row>
    <row r="44" spans="1:2" s="107" customFormat="1">
      <c r="A44" s="110" t="s">
        <v>3892</v>
      </c>
      <c r="B44" s="111" t="s">
        <v>3891</v>
      </c>
    </row>
    <row r="45" spans="1:2" s="107" customFormat="1">
      <c r="A45" s="166" t="s">
        <v>3893</v>
      </c>
      <c r="B45" s="165" t="s">
        <v>4190</v>
      </c>
    </row>
    <row r="46" spans="1:2" s="107" customFormat="1">
      <c r="A46" s="166" t="s">
        <v>3894</v>
      </c>
      <c r="B46" s="165" t="s">
        <v>4191</v>
      </c>
    </row>
    <row r="47" spans="1:2" s="107" customFormat="1">
      <c r="A47" s="166" t="s">
        <v>3913</v>
      </c>
      <c r="B47" s="111" t="s">
        <v>3917</v>
      </c>
    </row>
    <row r="48" spans="1:2" s="107" customFormat="1">
      <c r="A48" s="166" t="s">
        <v>3914</v>
      </c>
      <c r="B48" s="165" t="s">
        <v>3918</v>
      </c>
    </row>
    <row r="49" spans="1:2">
      <c r="A49" s="166" t="s">
        <v>3915</v>
      </c>
      <c r="B49" s="165" t="s">
        <v>3919</v>
      </c>
    </row>
    <row r="50" spans="1:2">
      <c r="A50" s="32" t="s">
        <v>4189</v>
      </c>
      <c r="B50" s="165" t="s">
        <v>4192</v>
      </c>
    </row>
    <row r="51" spans="1:2">
      <c r="A51" s="32" t="s">
        <v>4464</v>
      </c>
    </row>
    <row r="52" spans="1:2" s="164" customFormat="1">
      <c r="A52" s="100" t="s">
        <v>4751</v>
      </c>
      <c r="B52" s="165" t="s">
        <v>4753</v>
      </c>
    </row>
    <row r="53" spans="1:2" s="164" customFormat="1">
      <c r="A53" s="166" t="s">
        <v>4722</v>
      </c>
      <c r="B53" s="165" t="s">
        <v>4721</v>
      </c>
    </row>
    <row r="54" spans="1:2" s="164" customFormat="1">
      <c r="A54" s="166" t="s">
        <v>4723</v>
      </c>
      <c r="B54" s="165" t="s">
        <v>4771</v>
      </c>
    </row>
    <row r="55" spans="1:2" s="164" customFormat="1">
      <c r="A55" s="166" t="s">
        <v>4752</v>
      </c>
      <c r="B55" s="165" t="s">
        <v>4754</v>
      </c>
    </row>
    <row r="56" spans="1:2" s="164" customFormat="1">
      <c r="A56" s="166" t="s">
        <v>4760</v>
      </c>
      <c r="B56" s="165" t="s">
        <v>4761</v>
      </c>
    </row>
    <row r="57" spans="1:2">
      <c r="A57" s="166" t="s">
        <v>4762</v>
      </c>
      <c r="B57" s="165" t="s">
        <v>4763</v>
      </c>
    </row>
    <row r="58" spans="1:2">
      <c r="A58" s="32" t="s">
        <v>4765</v>
      </c>
      <c r="B58" s="166" t="s">
        <v>4764</v>
      </c>
    </row>
    <row r="59" spans="1:2">
      <c r="A59" s="166" t="s">
        <v>4766</v>
      </c>
      <c r="B59" s="166" t="s">
        <v>4767</v>
      </c>
    </row>
    <row r="60" spans="1:2" s="164" customFormat="1">
      <c r="A60" s="166" t="s">
        <v>4768</v>
      </c>
      <c r="B60" s="166" t="s">
        <v>4769</v>
      </c>
    </row>
    <row r="61" spans="1:2" s="164" customFormat="1">
      <c r="A61" s="166" t="s">
        <v>4780</v>
      </c>
      <c r="B61" s="165" t="s">
        <v>4786</v>
      </c>
    </row>
    <row r="62" spans="1:2" s="164" customFormat="1">
      <c r="A62" s="166" t="s">
        <v>4788</v>
      </c>
      <c r="B62" s="165" t="s">
        <v>4787</v>
      </c>
    </row>
    <row r="63" spans="1:2" s="164" customFormat="1">
      <c r="A63" s="166" t="s">
        <v>4789</v>
      </c>
      <c r="B63" s="165" t="s">
        <v>4790</v>
      </c>
    </row>
    <row r="64" spans="1:2" s="164" customFormat="1">
      <c r="A64" s="166" t="s">
        <v>4791</v>
      </c>
      <c r="B64" s="165" t="s">
        <v>4792</v>
      </c>
    </row>
    <row r="65" spans="1:2" s="164" customFormat="1">
      <c r="A65" s="165" t="s">
        <v>4821</v>
      </c>
    </row>
    <row r="66" spans="1:2" s="164" customFormat="1">
      <c r="A66" s="166" t="s">
        <v>4793</v>
      </c>
      <c r="B66" s="165" t="s">
        <v>4794</v>
      </c>
    </row>
    <row r="67" spans="1:2" s="164" customFormat="1">
      <c r="A67" s="165" t="s">
        <v>4822</v>
      </c>
      <c r="B67" s="165"/>
    </row>
    <row r="68" spans="1:2">
      <c r="A68" s="166" t="s">
        <v>4795</v>
      </c>
      <c r="B68" s="165" t="s">
        <v>4796</v>
      </c>
    </row>
    <row r="69" spans="1:2" s="164" customFormat="1">
      <c r="A69" s="166" t="s">
        <v>4823</v>
      </c>
      <c r="B69" s="165"/>
    </row>
    <row r="70" spans="1:2">
      <c r="A70" s="32" t="s">
        <v>4818</v>
      </c>
      <c r="B70" s="33" t="s">
        <v>4819</v>
      </c>
    </row>
    <row r="71" spans="1:2" s="164" customFormat="1">
      <c r="A71" s="166" t="s">
        <v>4824</v>
      </c>
      <c r="B71" s="165"/>
    </row>
    <row r="72" spans="1:2">
      <c r="A72" s="166" t="s">
        <v>4820</v>
      </c>
      <c r="B72" s="165" t="s">
        <v>5569</v>
      </c>
    </row>
    <row r="73" spans="1:2" s="164" customFormat="1">
      <c r="A73" s="166" t="s">
        <v>4825</v>
      </c>
      <c r="B73" s="165"/>
    </row>
    <row r="74" spans="1:2" s="164" customFormat="1">
      <c r="A74" s="166" t="s">
        <v>4827</v>
      </c>
      <c r="B74" s="165" t="s">
        <v>4826</v>
      </c>
    </row>
    <row r="75" spans="1:2">
      <c r="A75" s="32" t="s">
        <v>5165</v>
      </c>
    </row>
    <row r="76" spans="1:2">
      <c r="A76" s="32" t="s">
        <v>5161</v>
      </c>
      <c r="B76" s="33" t="s">
        <v>5162</v>
      </c>
    </row>
    <row r="77" spans="1:2">
      <c r="A77" s="166" t="s">
        <v>5173</v>
      </c>
    </row>
    <row r="78" spans="1:2">
      <c r="A78" s="166" t="s">
        <v>5164</v>
      </c>
      <c r="B78" s="165" t="s">
        <v>5163</v>
      </c>
    </row>
    <row r="79" spans="1:2" s="164" customFormat="1">
      <c r="A79" s="166" t="s">
        <v>5166</v>
      </c>
      <c r="B79" s="165"/>
    </row>
    <row r="80" spans="1:2" s="164" customFormat="1">
      <c r="A80" s="166" t="s">
        <v>5169</v>
      </c>
      <c r="B80" s="165" t="s">
        <v>5167</v>
      </c>
    </row>
    <row r="81" spans="1:2">
      <c r="A81" s="166" t="s">
        <v>5168</v>
      </c>
    </row>
    <row r="82" spans="1:2">
      <c r="A82" s="166" t="s">
        <v>5170</v>
      </c>
      <c r="B82" s="165" t="s">
        <v>5171</v>
      </c>
    </row>
    <row r="83" spans="1:2">
      <c r="A83" s="32" t="s">
        <v>5174</v>
      </c>
    </row>
    <row r="84" spans="1:2">
      <c r="A84" s="166" t="s">
        <v>5172</v>
      </c>
      <c r="B84" s="33" t="s">
        <v>5608</v>
      </c>
    </row>
    <row r="85" spans="1:2">
      <c r="A85" s="166" t="s">
        <v>5180</v>
      </c>
    </row>
    <row r="86" spans="1:2">
      <c r="A86" s="166" t="s">
        <v>5175</v>
      </c>
      <c r="B86" s="33" t="s">
        <v>5176</v>
      </c>
    </row>
    <row r="87" spans="1:2">
      <c r="A87" s="166" t="s">
        <v>5179</v>
      </c>
    </row>
    <row r="88" spans="1:2">
      <c r="A88" s="166" t="s">
        <v>5177</v>
      </c>
      <c r="B88" s="33" t="s">
        <v>5178</v>
      </c>
    </row>
    <row r="89" spans="1:2" s="164" customFormat="1">
      <c r="A89" s="166" t="s">
        <v>5181</v>
      </c>
      <c r="B89" s="165"/>
    </row>
    <row r="90" spans="1:2" s="164" customFormat="1">
      <c r="A90" s="166" t="s">
        <v>5183</v>
      </c>
      <c r="B90" s="165" t="s">
        <v>4192</v>
      </c>
    </row>
    <row r="91" spans="1:2">
      <c r="A91" s="166" t="s">
        <v>5182</v>
      </c>
    </row>
    <row r="92" spans="1:2">
      <c r="A92" s="166" t="s">
        <v>5184</v>
      </c>
      <c r="B92" s="33" t="s">
        <v>5185</v>
      </c>
    </row>
    <row r="93" spans="1:2">
      <c r="A93" s="32" t="s">
        <v>5568</v>
      </c>
    </row>
    <row r="94" spans="1:2" s="164" customFormat="1">
      <c r="A94" s="166" t="s">
        <v>5747</v>
      </c>
      <c r="B94" s="165"/>
    </row>
    <row r="95" spans="1:2">
      <c r="A95" s="166" t="s">
        <v>5567</v>
      </c>
      <c r="B95" s="33" t="s">
        <v>5656</v>
      </c>
    </row>
    <row r="96" spans="1:2" s="164" customFormat="1">
      <c r="A96" s="166" t="s">
        <v>5748</v>
      </c>
      <c r="B96" s="165"/>
    </row>
    <row r="97" spans="1:2">
      <c r="A97" s="166" t="s">
        <v>5657</v>
      </c>
      <c r="B97" s="165" t="s">
        <v>5745</v>
      </c>
    </row>
    <row r="98" spans="1:2" s="164" customFormat="1">
      <c r="A98" s="166" t="s">
        <v>5749</v>
      </c>
      <c r="B98" s="165"/>
    </row>
    <row r="99" spans="1:2">
      <c r="A99" s="166" t="s">
        <v>5746</v>
      </c>
      <c r="B99" s="165" t="s">
        <v>5750</v>
      </c>
    </row>
    <row r="111" spans="1:2" s="164" customFormat="1">
      <c r="A111" s="166"/>
      <c r="B111" s="165"/>
    </row>
    <row r="112" spans="1:2" s="164" customFormat="1">
      <c r="A112" s="166"/>
      <c r="B112" s="165"/>
    </row>
    <row r="113" spans="1:2" s="164" customFormat="1">
      <c r="A113" s="166"/>
      <c r="B113" s="165"/>
    </row>
    <row r="114" spans="1:2">
      <c r="A114" s="41" t="s">
        <v>1591</v>
      </c>
      <c r="B114" s="41" t="s">
        <v>1592</v>
      </c>
    </row>
    <row r="115" spans="1:2">
      <c r="A115" s="41" t="s">
        <v>1593</v>
      </c>
      <c r="B115" s="41" t="s">
        <v>1596</v>
      </c>
    </row>
    <row r="116" spans="1:2">
      <c r="A116" s="41" t="s">
        <v>1594</v>
      </c>
      <c r="B116" s="41" t="s">
        <v>1597</v>
      </c>
    </row>
    <row r="117" spans="1:2">
      <c r="A117" s="41" t="s">
        <v>1598</v>
      </c>
      <c r="B117" s="41" t="s">
        <v>1592</v>
      </c>
    </row>
    <row r="118" spans="1:2">
      <c r="A118" s="41" t="s">
        <v>1599</v>
      </c>
      <c r="B118" s="41" t="s">
        <v>1596</v>
      </c>
    </row>
    <row r="119" spans="1:2">
      <c r="A119" s="41" t="s">
        <v>1600</v>
      </c>
      <c r="B119" s="41" t="s">
        <v>1597</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8"/>
  <sheetViews>
    <sheetView topLeftCell="A4" zoomScaleNormal="100" workbookViewId="0">
      <selection activeCell="A19" sqref="A19"/>
    </sheetView>
  </sheetViews>
  <sheetFormatPr defaultRowHeight="14"/>
  <cols>
    <col min="1" max="1" width="18.83203125" customWidth="1"/>
    <col min="2" max="2" width="253.83203125" customWidth="1"/>
  </cols>
  <sheetData>
    <row r="1" spans="1:1024 1026:2048 2050:3072 3074:4096 4098:5120 5122:6144 6146:7168 7170:8192 8194:9216 9218:10240 10242:11264 11266:12288 12290:13312 13314:14336 14338:15360 15362:16384">
      <c r="A1" t="s">
        <v>1500</v>
      </c>
      <c r="B1" t="s">
        <v>467</v>
      </c>
    </row>
    <row r="2" spans="1:1024 1026:2048 2050:3072 3074:4096 4098:5120 5122:6144 6146:7168 7170:8192 8194:9216 9218:10240 10242:11264 11266:12288 12290:13312 13314:14336 14338:15360 15362:16384" s="30" customFormat="1">
      <c r="A2" s="30" t="s">
        <v>1373</v>
      </c>
      <c r="B2" s="30" t="s">
        <v>788</v>
      </c>
    </row>
    <row r="3" spans="1:1024 1026:2048 2050:3072 3074:4096 4098:5120 5122:6144 6146:7168 7170:8192 8194:9216 9218:10240 10242:11264 11266:12288 12290:13312 13314:14336 14338:15360 15362:16384">
      <c r="A3" s="30" t="s">
        <v>1364</v>
      </c>
      <c r="B3" t="s">
        <v>789</v>
      </c>
    </row>
    <row r="4" spans="1:1024 1026:2048 2050:3072 3074:4096 4098:5120 5122:6144 6146:7168 7170:8192 8194:9216 9218:10240 10242:11264 11266:12288 12290:13312 13314:14336 14338:15360 15362:16384">
      <c r="A4" t="s">
        <v>1362</v>
      </c>
      <c r="B4" s="37" t="s">
        <v>797</v>
      </c>
    </row>
    <row r="5" spans="1:1024 1026:2048 2050:3072 3074:4096 4098:5120 5122:6144 6146:7168 7170:8192 8194:9216 9218:10240 10242:11264 11266:12288 12290:13312 13314:14336 14338:15360 15362:16384" s="101" customFormat="1">
      <c r="A5" s="101" t="s">
        <v>2109</v>
      </c>
      <c r="B5" s="37" t="s">
        <v>2108</v>
      </c>
    </row>
    <row r="6" spans="1:1024 1026:2048 2050:3072 3074:4096 4098:5120 5122:6144 6146:7168 7170:8192 8194:9216 9218:10240 10242:11264 11266:12288 12290:13312 13314:14336 14338:15360 15362:16384" s="101" customFormat="1">
      <c r="A6" s="101" t="s">
        <v>2110</v>
      </c>
      <c r="B6" s="37" t="s">
        <v>2112</v>
      </c>
    </row>
    <row r="7" spans="1:1024 1026:2048 2050:3072 3074:4096 4098:5120 5122:6144 6146:7168 7170:8192 8194:9216 9218:10240 10242:11264 11266:12288 12290:13312 13314:14336 14338:15360 15362:16384" s="101" customFormat="1">
      <c r="A7" s="101" t="s">
        <v>2113</v>
      </c>
      <c r="B7" s="37" t="s">
        <v>2115</v>
      </c>
    </row>
    <row r="8" spans="1:1024 1026:2048 2050:3072 3074:4096 4098:5120 5122:6144 6146:7168 7170:8192 8194:9216 9218:10240 10242:11264 11266:12288 12290:13312 13314:14336 14338:15360 15362:16384">
      <c r="A8" t="s">
        <v>1363</v>
      </c>
      <c r="B8" s="37" t="s">
        <v>1374</v>
      </c>
    </row>
    <row r="9" spans="1:1024 1026:2048 2050:3072 3074:4096 4098:5120 5122:6144 6146:7168 7170:8192 8194:9216 9218:10240 10242:11264 11266:12288 12290:13312 13314:14336 14338:15360 15362:16384">
      <c r="A9" s="30" t="s">
        <v>1421</v>
      </c>
      <c r="B9" s="37" t="s">
        <v>1420</v>
      </c>
    </row>
    <row r="10" spans="1:1024 1026:2048 2050:3072 3074:4096 4098:5120 5122:6144 6146:7168 7170:8192 8194:9216 9218:10240 10242:11264 11266:12288 12290:13312 13314:14336 14338:15360 15362:16384">
      <c r="A10" s="30" t="s">
        <v>1422</v>
      </c>
      <c r="B10" s="37" t="s">
        <v>1423</v>
      </c>
    </row>
    <row r="11" spans="1:1024 1026:2048 2050:3072 3074:4096 4098:5120 5122:6144 6146:7168 7170:8192 8194:9216 9218:10240 10242:11264 11266:12288 12290:13312 13314:14336 14338:15360 15362:16384" s="30" customFormat="1">
      <c r="A11" s="30" t="s">
        <v>1424</v>
      </c>
      <c r="B11" s="37" t="s">
        <v>1426</v>
      </c>
    </row>
    <row r="12" spans="1:1024 1026:2048 2050:3072 3074:4096 4098:5120 5122:6144 6146:7168 7170:8192 8194:9216 9218:10240 10242:11264 11266:12288 12290:13312 13314:14336 14338:15360 15362:16384" s="30" customFormat="1">
      <c r="A12" s="30" t="s">
        <v>1425</v>
      </c>
      <c r="B12" s="37" t="s">
        <v>1427</v>
      </c>
    </row>
    <row r="13" spans="1:1024 1026:2048 2050:3072 3074:4096 4098:5120 5122:6144 6146:7168 7170:8192 8194:9216 9218:10240 10242:11264 11266:12288 12290:13312 13314:14336 14338:15360 15362:16384" s="86" customFormat="1">
      <c r="A13" s="86" t="s">
        <v>1801</v>
      </c>
      <c r="B13" s="37" t="s">
        <v>1802</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4" customFormat="1">
      <c r="A14" s="164" t="s">
        <v>3701</v>
      </c>
      <c r="B14" s="37" t="s">
        <v>3702</v>
      </c>
    </row>
    <row r="15" spans="1:1024 1026:2048 2050:3072 3074:4096 4098:5120 5122:6144 6146:7168 7170:8192 8194:9216 9218:10240 10242:11264 11266:12288 12290:13312 13314:14336 14338:15360 15362:16384" s="164" customFormat="1">
      <c r="A15" s="164" t="s">
        <v>4474</v>
      </c>
      <c r="B15" s="37" t="s">
        <v>1420</v>
      </c>
    </row>
    <row r="16" spans="1:1024 1026:2048 2050:3072 3074:4096 4098:5120 5122:6144 6146:7168 7170:8192 8194:9216 9218:10240 10242:11264 11266:12288 12290:13312 13314:14336 14338:15360 15362:16384" s="164" customFormat="1">
      <c r="A16" s="164" t="s">
        <v>4475</v>
      </c>
      <c r="B16" s="37" t="s">
        <v>4476</v>
      </c>
    </row>
    <row r="17" spans="1:2">
      <c r="A17" s="164" t="s">
        <v>4816</v>
      </c>
      <c r="B17" s="37" t="s">
        <v>4817</v>
      </c>
    </row>
    <row r="18" spans="1:2" s="164" customFormat="1">
      <c r="A18" s="102" t="s">
        <v>5758</v>
      </c>
      <c r="B18" s="37" t="s">
        <v>5757</v>
      </c>
    </row>
    <row r="19" spans="1:2" s="164" customFormat="1"/>
    <row r="20" spans="1:2" s="164" customFormat="1"/>
    <row r="21" spans="1:2" s="164" customFormat="1"/>
    <row r="22" spans="1:2" s="164" customFormat="1"/>
    <row r="23" spans="1:2" s="164" customFormat="1"/>
    <row r="24" spans="1:2">
      <c r="A24" s="30" t="s">
        <v>434</v>
      </c>
      <c r="B24" s="30" t="s">
        <v>750</v>
      </c>
    </row>
    <row r="25" spans="1:2">
      <c r="A25" t="s">
        <v>716</v>
      </c>
      <c r="B25" t="s">
        <v>717</v>
      </c>
    </row>
    <row r="28" spans="1:2">
      <c r="A28" t="s">
        <v>751</v>
      </c>
    </row>
    <row r="40" spans="1:1">
      <c r="A40" t="s">
        <v>2106</v>
      </c>
    </row>
    <row r="42" spans="1:1">
      <c r="A42" t="s">
        <v>2107</v>
      </c>
    </row>
    <row r="47" spans="1:1">
      <c r="A47" t="s">
        <v>2111</v>
      </c>
    </row>
    <row r="48" spans="1:1">
      <c r="A48" t="s">
        <v>2114</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topLeftCell="A190" zoomScaleNormal="100" workbookViewId="0">
      <selection activeCell="C2" sqref="C2"/>
    </sheetView>
  </sheetViews>
  <sheetFormatPr defaultColWidth="9" defaultRowHeight="14"/>
  <cols>
    <col min="1" max="1" width="16" style="32" customWidth="1"/>
    <col min="2" max="2" width="69" style="33" customWidth="1"/>
    <col min="3" max="3" width="3.33203125" style="30" customWidth="1"/>
    <col min="4" max="4" width="7.08203125" style="30" customWidth="1"/>
    <col min="5" max="5" width="7.83203125" style="30" customWidth="1"/>
    <col min="6" max="6" width="5.33203125" style="187" customWidth="1"/>
    <col min="7" max="7" width="2" style="107" customWidth="1"/>
    <col min="8" max="8" width="5.33203125" style="30" customWidth="1"/>
    <col min="9" max="9" width="6.25" style="30" customWidth="1"/>
    <col min="10" max="10" width="5.5" style="30" customWidth="1"/>
    <col min="11" max="11" width="4" style="30" customWidth="1"/>
    <col min="12" max="12" width="14" style="30" customWidth="1"/>
    <col min="13" max="13" width="19.25" style="30" customWidth="1"/>
    <col min="14" max="14" width="16.08203125" style="30" customWidth="1"/>
    <col min="15" max="15" width="9" style="30"/>
    <col min="16" max="16" width="17.75" style="30" customWidth="1"/>
    <col min="17" max="17" width="12.5" style="30" customWidth="1"/>
    <col min="18" max="16384" width="9" style="30"/>
  </cols>
  <sheetData>
    <row r="1" spans="1:14" ht="24.75" customHeight="1">
      <c r="A1" s="32" t="s">
        <v>1501</v>
      </c>
      <c r="B1" s="33" t="s">
        <v>1377</v>
      </c>
      <c r="D1" s="102" t="s">
        <v>2042</v>
      </c>
      <c r="E1" s="139" t="s">
        <v>2286</v>
      </c>
      <c r="F1" s="186" t="s">
        <v>2820</v>
      </c>
      <c r="G1" s="102"/>
      <c r="H1" s="140" t="s">
        <v>2285</v>
      </c>
      <c r="I1" s="140" t="s">
        <v>2860</v>
      </c>
      <c r="J1" s="140" t="s">
        <v>82</v>
      </c>
      <c r="L1" s="138" t="s">
        <v>2250</v>
      </c>
      <c r="M1" s="138" t="s">
        <v>2251</v>
      </c>
      <c r="N1" s="138" t="s">
        <v>2252</v>
      </c>
    </row>
    <row r="2" spans="1:14">
      <c r="A2" s="2" t="s">
        <v>124</v>
      </c>
      <c r="B2" s="29" t="s">
        <v>861</v>
      </c>
      <c r="D2" s="30">
        <v>1</v>
      </c>
      <c r="H2" s="141" t="s">
        <v>2287</v>
      </c>
      <c r="I2" s="141" t="s">
        <v>2287</v>
      </c>
      <c r="J2" s="141" t="s">
        <v>2287</v>
      </c>
      <c r="L2" s="133" t="s">
        <v>160</v>
      </c>
      <c r="M2" s="132" t="s">
        <v>2253</v>
      </c>
      <c r="N2" s="132" t="s">
        <v>2254</v>
      </c>
    </row>
    <row r="3" spans="1:14" s="107" customFormat="1">
      <c r="A3" s="182" t="s">
        <v>2983</v>
      </c>
      <c r="B3" s="29"/>
      <c r="F3" s="187"/>
      <c r="H3" s="141"/>
      <c r="I3" s="141"/>
      <c r="J3" s="141"/>
      <c r="L3" s="133" t="s">
        <v>129</v>
      </c>
      <c r="M3" s="132" t="s">
        <v>2233</v>
      </c>
      <c r="N3" s="132" t="s">
        <v>2227</v>
      </c>
    </row>
    <row r="4" spans="1:14">
      <c r="A4" s="183" t="s">
        <v>2805</v>
      </c>
      <c r="B4" s="30" t="s">
        <v>784</v>
      </c>
      <c r="D4" s="30">
        <v>24</v>
      </c>
      <c r="E4" s="30">
        <v>24</v>
      </c>
      <c r="F4" s="187">
        <f>E4/D4</f>
        <v>1</v>
      </c>
      <c r="H4" s="141" t="s">
        <v>2287</v>
      </c>
      <c r="I4" s="141" t="s">
        <v>2287</v>
      </c>
      <c r="J4" s="141" t="s">
        <v>2287</v>
      </c>
      <c r="L4" s="133" t="s">
        <v>2256</v>
      </c>
      <c r="M4" s="132" t="s">
        <v>2229</v>
      </c>
      <c r="N4" s="132" t="s">
        <v>2227</v>
      </c>
    </row>
    <row r="5" spans="1:14">
      <c r="A5" s="183" t="s">
        <v>160</v>
      </c>
      <c r="B5" s="30" t="s">
        <v>2157</v>
      </c>
      <c r="D5" s="30">
        <v>7</v>
      </c>
      <c r="E5" s="30">
        <v>7</v>
      </c>
      <c r="F5" s="187">
        <f>E5/D5</f>
        <v>1</v>
      </c>
      <c r="H5" s="141" t="s">
        <v>2287</v>
      </c>
      <c r="I5" s="141" t="s">
        <v>2287</v>
      </c>
      <c r="J5" s="141" t="s">
        <v>2287</v>
      </c>
      <c r="L5" s="133" t="s">
        <v>148</v>
      </c>
      <c r="M5" s="132" t="s">
        <v>2255</v>
      </c>
      <c r="N5" s="132" t="s">
        <v>2227</v>
      </c>
    </row>
    <row r="6" spans="1:14">
      <c r="A6" s="183" t="s">
        <v>2806</v>
      </c>
      <c r="B6" s="30" t="s">
        <v>2596</v>
      </c>
      <c r="D6" s="30">
        <v>12</v>
      </c>
      <c r="E6" s="164">
        <v>12</v>
      </c>
      <c r="F6" s="187">
        <f t="shared" ref="F6:F9" si="0">E6/D6</f>
        <v>1</v>
      </c>
      <c r="H6" s="141" t="s">
        <v>2287</v>
      </c>
      <c r="I6" s="141" t="s">
        <v>2287</v>
      </c>
      <c r="J6" s="141" t="s">
        <v>2287</v>
      </c>
      <c r="L6" s="133" t="s">
        <v>126</v>
      </c>
      <c r="M6" s="132" t="s">
        <v>2230</v>
      </c>
      <c r="N6" s="132" t="s">
        <v>2227</v>
      </c>
    </row>
    <row r="7" spans="1:14">
      <c r="A7" s="183" t="s">
        <v>1496</v>
      </c>
      <c r="B7" s="30" t="s">
        <v>2821</v>
      </c>
      <c r="D7" s="30">
        <v>5</v>
      </c>
      <c r="E7" s="164">
        <v>5</v>
      </c>
      <c r="F7" s="187">
        <f t="shared" si="0"/>
        <v>1</v>
      </c>
      <c r="H7" s="141" t="s">
        <v>2287</v>
      </c>
      <c r="I7" s="141" t="s">
        <v>2287</v>
      </c>
      <c r="J7" s="141" t="s">
        <v>2287</v>
      </c>
      <c r="L7" s="133" t="s">
        <v>776</v>
      </c>
      <c r="M7" s="132" t="s">
        <v>2257</v>
      </c>
      <c r="N7" s="132" t="s">
        <v>2258</v>
      </c>
    </row>
    <row r="8" spans="1:14">
      <c r="A8" s="183" t="s">
        <v>2811</v>
      </c>
      <c r="B8" s="30" t="s">
        <v>2822</v>
      </c>
      <c r="D8" s="30">
        <v>8</v>
      </c>
      <c r="E8" s="30">
        <v>8</v>
      </c>
      <c r="F8" s="187">
        <f t="shared" si="0"/>
        <v>1</v>
      </c>
      <c r="H8" s="141" t="s">
        <v>2287</v>
      </c>
      <c r="I8" s="141" t="s">
        <v>2287</v>
      </c>
      <c r="J8" s="141" t="s">
        <v>2287</v>
      </c>
      <c r="L8" s="133" t="s">
        <v>802</v>
      </c>
      <c r="M8" s="132" t="s">
        <v>2232</v>
      </c>
      <c r="N8" s="132" t="s">
        <v>2227</v>
      </c>
    </row>
    <row r="9" spans="1:14" ht="13.5" customHeight="1">
      <c r="A9" s="183" t="s">
        <v>2839</v>
      </c>
      <c r="B9" s="30" t="s">
        <v>2823</v>
      </c>
      <c r="D9" s="30">
        <v>7</v>
      </c>
      <c r="E9" s="30">
        <v>7</v>
      </c>
      <c r="F9" s="187">
        <f t="shared" si="0"/>
        <v>1</v>
      </c>
      <c r="H9" s="141" t="s">
        <v>2287</v>
      </c>
      <c r="I9" s="141" t="s">
        <v>2287</v>
      </c>
      <c r="J9" s="141" t="s">
        <v>2287</v>
      </c>
      <c r="L9" s="133" t="s">
        <v>1503</v>
      </c>
      <c r="M9" s="132" t="s">
        <v>2232</v>
      </c>
      <c r="N9" s="132" t="s">
        <v>2227</v>
      </c>
    </row>
    <row r="10" spans="1:14" s="164" customFormat="1">
      <c r="A10" s="183" t="s">
        <v>2837</v>
      </c>
      <c r="B10" s="164" t="s">
        <v>2838</v>
      </c>
      <c r="D10" s="164">
        <v>163</v>
      </c>
      <c r="E10" s="164">
        <v>114</v>
      </c>
      <c r="F10" s="187">
        <f t="shared" ref="F10:F11" si="1">E10/D10</f>
        <v>0.69938650306748462</v>
      </c>
      <c r="H10" s="141" t="s">
        <v>2287</v>
      </c>
      <c r="I10" s="141" t="s">
        <v>2287</v>
      </c>
      <c r="J10" s="141" t="s">
        <v>2287</v>
      </c>
      <c r="L10" s="133" t="s">
        <v>1494</v>
      </c>
      <c r="M10" s="132" t="s">
        <v>2226</v>
      </c>
      <c r="N10" s="132" t="s">
        <v>2227</v>
      </c>
    </row>
    <row r="11" spans="1:14" s="101" customFormat="1">
      <c r="A11" s="183" t="s">
        <v>2813</v>
      </c>
      <c r="B11" s="101" t="s">
        <v>2655</v>
      </c>
      <c r="D11" s="101">
        <v>288</v>
      </c>
      <c r="E11" s="101">
        <v>0</v>
      </c>
      <c r="F11" s="187">
        <f t="shared" si="1"/>
        <v>0</v>
      </c>
      <c r="G11" s="107"/>
      <c r="H11" s="190" t="s">
        <v>2981</v>
      </c>
      <c r="I11" s="141" t="s">
        <v>2287</v>
      </c>
      <c r="J11" s="141" t="s">
        <v>2287</v>
      </c>
      <c r="L11" s="133"/>
      <c r="M11" s="132" t="s">
        <v>2230</v>
      </c>
      <c r="N11" s="132" t="s">
        <v>2227</v>
      </c>
    </row>
    <row r="12" spans="1:14">
      <c r="A12" s="183" t="s">
        <v>2810</v>
      </c>
      <c r="B12" s="30" t="s">
        <v>2824</v>
      </c>
      <c r="D12" s="30">
        <v>103</v>
      </c>
      <c r="E12" s="30">
        <v>24</v>
      </c>
      <c r="F12" s="187">
        <f t="shared" ref="F12:F24" si="2">E12/D12</f>
        <v>0.23300970873786409</v>
      </c>
      <c r="H12" s="141" t="s">
        <v>2287</v>
      </c>
      <c r="I12" s="141" t="s">
        <v>2287</v>
      </c>
      <c r="J12" s="141" t="s">
        <v>2287</v>
      </c>
      <c r="L12" s="133" t="s">
        <v>1494</v>
      </c>
      <c r="M12" s="132" t="s">
        <v>2226</v>
      </c>
      <c r="N12" s="132" t="s">
        <v>2227</v>
      </c>
    </row>
    <row r="13" spans="1:14" s="164" customFormat="1">
      <c r="A13" s="183" t="s">
        <v>2812</v>
      </c>
      <c r="B13" s="164" t="s">
        <v>2044</v>
      </c>
      <c r="D13" s="164">
        <v>172</v>
      </c>
      <c r="E13" s="164">
        <v>63</v>
      </c>
      <c r="F13" s="187">
        <f t="shared" si="2"/>
        <v>0.36627906976744184</v>
      </c>
      <c r="H13" s="141" t="s">
        <v>2287</v>
      </c>
      <c r="I13" s="141" t="s">
        <v>2287</v>
      </c>
      <c r="J13" s="141" t="s">
        <v>2287</v>
      </c>
      <c r="L13" s="133" t="s">
        <v>1494</v>
      </c>
      <c r="M13" s="132" t="s">
        <v>2226</v>
      </c>
      <c r="N13" s="132" t="s">
        <v>2227</v>
      </c>
    </row>
    <row r="14" spans="1:14" s="164" customFormat="1">
      <c r="A14" s="183" t="s">
        <v>2982</v>
      </c>
      <c r="B14" s="164" t="s">
        <v>2653</v>
      </c>
      <c r="D14" s="164">
        <v>168</v>
      </c>
      <c r="E14" s="164">
        <v>65</v>
      </c>
      <c r="F14" s="187">
        <f t="shared" si="2"/>
        <v>0.38690476190476192</v>
      </c>
      <c r="H14" s="141" t="s">
        <v>2287</v>
      </c>
      <c r="I14" s="141" t="s">
        <v>2287</v>
      </c>
      <c r="J14" s="141" t="s">
        <v>2287</v>
      </c>
      <c r="L14" s="133"/>
      <c r="M14" s="132"/>
      <c r="N14" s="132"/>
    </row>
    <row r="15" spans="1:14">
      <c r="A15" s="183" t="s">
        <v>1492</v>
      </c>
      <c r="B15" s="30" t="s">
        <v>1493</v>
      </c>
      <c r="D15" s="30">
        <v>84</v>
      </c>
      <c r="E15" s="30">
        <v>72</v>
      </c>
      <c r="F15" s="187">
        <f t="shared" si="2"/>
        <v>0.8571428571428571</v>
      </c>
      <c r="H15" s="141" t="s">
        <v>2287</v>
      </c>
      <c r="I15" s="141" t="s">
        <v>2287</v>
      </c>
      <c r="J15" s="141" t="s">
        <v>2287</v>
      </c>
      <c r="L15" s="133"/>
      <c r="M15" s="132" t="s">
        <v>2228</v>
      </c>
      <c r="N15" s="132" t="s">
        <v>2227</v>
      </c>
    </row>
    <row r="16" spans="1:14" s="164" customFormat="1">
      <c r="A16" s="183" t="s">
        <v>2657</v>
      </c>
      <c r="B16" s="154" t="s">
        <v>2658</v>
      </c>
      <c r="D16" s="164">
        <v>32</v>
      </c>
      <c r="E16" s="164">
        <v>19</v>
      </c>
      <c r="F16" s="187">
        <f t="shared" si="2"/>
        <v>0.59375</v>
      </c>
      <c r="H16" s="141" t="s">
        <v>2287</v>
      </c>
      <c r="I16" s="141" t="s">
        <v>2287</v>
      </c>
      <c r="J16" s="141" t="s">
        <v>2287</v>
      </c>
      <c r="L16" s="133"/>
      <c r="M16" s="132"/>
      <c r="N16" s="132"/>
    </row>
    <row r="17" spans="1:14">
      <c r="A17" s="183" t="s">
        <v>2814</v>
      </c>
      <c r="B17" s="30" t="s">
        <v>2826</v>
      </c>
      <c r="D17" s="30">
        <v>42</v>
      </c>
      <c r="E17" s="30">
        <v>28</v>
      </c>
      <c r="F17" s="187">
        <f t="shared" si="2"/>
        <v>0.66666666666666663</v>
      </c>
      <c r="H17" s="141" t="s">
        <v>2287</v>
      </c>
      <c r="I17" s="141" t="s">
        <v>2287</v>
      </c>
      <c r="J17" s="141" t="s">
        <v>2287</v>
      </c>
      <c r="L17" s="133"/>
      <c r="M17" s="132" t="s">
        <v>2231</v>
      </c>
      <c r="N17" s="132" t="s">
        <v>2227</v>
      </c>
    </row>
    <row r="18" spans="1:14">
      <c r="A18" s="183" t="s">
        <v>2833</v>
      </c>
      <c r="B18" s="30" t="s">
        <v>2825</v>
      </c>
      <c r="D18" s="30">
        <v>49</v>
      </c>
      <c r="E18" s="30">
        <v>40</v>
      </c>
      <c r="F18" s="187">
        <f t="shared" si="2"/>
        <v>0.81632653061224492</v>
      </c>
      <c r="H18" s="141" t="s">
        <v>2287</v>
      </c>
      <c r="I18" s="141" t="s">
        <v>2287</v>
      </c>
      <c r="J18" s="141" t="s">
        <v>2287</v>
      </c>
      <c r="L18" s="133" t="s">
        <v>1504</v>
      </c>
      <c r="M18" s="132" t="s">
        <v>2253</v>
      </c>
      <c r="N18" s="132" t="s">
        <v>2227</v>
      </c>
    </row>
    <row r="19" spans="1:14" s="164" customFormat="1">
      <c r="A19" s="183" t="s">
        <v>2659</v>
      </c>
      <c r="B19" s="164" t="s">
        <v>2827</v>
      </c>
      <c r="D19" s="164">
        <v>60</v>
      </c>
      <c r="E19" s="164">
        <v>24</v>
      </c>
      <c r="F19" s="187">
        <f t="shared" si="2"/>
        <v>0.4</v>
      </c>
      <c r="H19" s="141" t="s">
        <v>2287</v>
      </c>
      <c r="I19" s="141" t="s">
        <v>2287</v>
      </c>
      <c r="J19" s="141" t="s">
        <v>2287</v>
      </c>
      <c r="L19" s="133"/>
      <c r="M19" s="132"/>
      <c r="N19" s="132"/>
    </row>
    <row r="20" spans="1:14" s="164" customFormat="1">
      <c r="A20" s="183" t="s">
        <v>2815</v>
      </c>
      <c r="B20" s="164" t="s">
        <v>2656</v>
      </c>
      <c r="D20" s="164">
        <v>68</v>
      </c>
      <c r="E20" s="164">
        <v>42</v>
      </c>
      <c r="F20" s="187">
        <f t="shared" si="2"/>
        <v>0.61764705882352944</v>
      </c>
      <c r="H20" s="141" t="s">
        <v>2287</v>
      </c>
      <c r="I20" s="141" t="s">
        <v>2287</v>
      </c>
      <c r="J20" s="141" t="s">
        <v>2287</v>
      </c>
      <c r="L20" s="133"/>
      <c r="M20" s="132"/>
      <c r="N20" s="132"/>
    </row>
    <row r="21" spans="1:14" s="164" customFormat="1">
      <c r="A21" s="183" t="s">
        <v>2834</v>
      </c>
      <c r="B21" s="164" t="s">
        <v>2840</v>
      </c>
      <c r="D21" s="164">
        <v>84</v>
      </c>
      <c r="E21" s="164">
        <v>45</v>
      </c>
      <c r="F21" s="187">
        <f t="shared" si="2"/>
        <v>0.5357142857142857</v>
      </c>
      <c r="H21" s="141" t="s">
        <v>2287</v>
      </c>
      <c r="I21" s="141" t="s">
        <v>2287</v>
      </c>
      <c r="J21" s="141" t="s">
        <v>2287</v>
      </c>
      <c r="L21" s="133"/>
      <c r="M21" s="132"/>
      <c r="N21" s="132"/>
    </row>
    <row r="22" spans="1:14" s="164" customFormat="1">
      <c r="A22" s="183" t="s">
        <v>2841</v>
      </c>
      <c r="B22" s="164" t="s">
        <v>2842</v>
      </c>
      <c r="D22" s="164">
        <v>34</v>
      </c>
      <c r="E22" s="164">
        <v>15</v>
      </c>
      <c r="F22" s="187">
        <f t="shared" si="2"/>
        <v>0.44117647058823528</v>
      </c>
      <c r="H22" s="141" t="s">
        <v>2287</v>
      </c>
      <c r="I22" s="141" t="s">
        <v>2287</v>
      </c>
      <c r="J22" s="141" t="s">
        <v>2287</v>
      </c>
      <c r="L22" s="133"/>
      <c r="M22" s="132"/>
      <c r="N22" s="132"/>
    </row>
    <row r="23" spans="1:14" s="164" customFormat="1">
      <c r="A23" s="183" t="s">
        <v>2843</v>
      </c>
      <c r="B23" s="164" t="s">
        <v>2844</v>
      </c>
      <c r="D23" s="164">
        <v>25</v>
      </c>
      <c r="E23" s="164">
        <v>14</v>
      </c>
      <c r="F23" s="187">
        <f t="shared" si="2"/>
        <v>0.56000000000000005</v>
      </c>
      <c r="H23" s="141" t="s">
        <v>2287</v>
      </c>
      <c r="I23" s="141" t="s">
        <v>2287</v>
      </c>
      <c r="J23" s="141" t="s">
        <v>2287</v>
      </c>
      <c r="L23" s="133"/>
      <c r="M23" s="132"/>
      <c r="N23" s="132"/>
    </row>
    <row r="24" spans="1:14" s="164" customFormat="1">
      <c r="A24" s="183" t="s">
        <v>2845</v>
      </c>
      <c r="B24" s="164" t="s">
        <v>2846</v>
      </c>
      <c r="D24" s="164">
        <v>56</v>
      </c>
      <c r="E24" s="164">
        <v>30</v>
      </c>
      <c r="F24" s="187">
        <f t="shared" si="2"/>
        <v>0.5357142857142857</v>
      </c>
      <c r="H24" s="141" t="s">
        <v>2287</v>
      </c>
      <c r="I24" s="141" t="s">
        <v>2287</v>
      </c>
      <c r="J24" s="141" t="s">
        <v>2287</v>
      </c>
      <c r="L24" s="133"/>
      <c r="M24" s="132"/>
      <c r="N24" s="132"/>
    </row>
    <row r="25" spans="1:14" s="107" customFormat="1">
      <c r="A25" s="183" t="s">
        <v>2989</v>
      </c>
      <c r="F25" s="187"/>
      <c r="H25" s="141"/>
      <c r="I25" s="141"/>
      <c r="J25" s="141"/>
      <c r="L25" s="133" t="s">
        <v>2262</v>
      </c>
      <c r="M25" s="132" t="s">
        <v>2233</v>
      </c>
      <c r="N25" s="132" t="s">
        <v>2254</v>
      </c>
    </row>
    <row r="26" spans="1:14">
      <c r="A26" s="191" t="s">
        <v>2861</v>
      </c>
      <c r="B26" s="22" t="s">
        <v>1607</v>
      </c>
      <c r="D26" s="30">
        <v>9</v>
      </c>
      <c r="E26" s="30">
        <v>8</v>
      </c>
      <c r="F26" s="187">
        <f>E26/D26</f>
        <v>0.88888888888888884</v>
      </c>
      <c r="H26" s="141" t="s">
        <v>2287</v>
      </c>
      <c r="I26" s="141" t="s">
        <v>2287</v>
      </c>
      <c r="J26" s="141" t="s">
        <v>2287</v>
      </c>
      <c r="L26" s="133"/>
      <c r="M26" s="132" t="s">
        <v>2230</v>
      </c>
      <c r="N26" s="132" t="s">
        <v>2227</v>
      </c>
    </row>
    <row r="27" spans="1:14">
      <c r="A27" s="192" t="s">
        <v>2818</v>
      </c>
      <c r="B27" s="22" t="s">
        <v>2819</v>
      </c>
      <c r="D27" s="30">
        <v>87</v>
      </c>
      <c r="E27" s="30">
        <v>60</v>
      </c>
      <c r="F27" s="187">
        <f>E27/D27</f>
        <v>0.68965517241379315</v>
      </c>
      <c r="H27" s="141" t="s">
        <v>2287</v>
      </c>
      <c r="I27" s="141" t="s">
        <v>2287</v>
      </c>
      <c r="J27" s="141" t="s">
        <v>2287</v>
      </c>
      <c r="L27" s="133" t="s">
        <v>2089</v>
      </c>
      <c r="M27" s="132" t="s">
        <v>2233</v>
      </c>
      <c r="N27" s="132" t="s">
        <v>2254</v>
      </c>
    </row>
    <row r="28" spans="1:14" s="164" customFormat="1">
      <c r="A28" s="193" t="s">
        <v>2705</v>
      </c>
      <c r="B28" s="181" t="s">
        <v>2707</v>
      </c>
      <c r="D28" s="164">
        <v>63</v>
      </c>
      <c r="E28" s="164">
        <v>25</v>
      </c>
      <c r="F28" s="187">
        <f t="shared" ref="F28:F29" si="3">E28/D28</f>
        <v>0.3968253968253968</v>
      </c>
      <c r="H28" s="141" t="s">
        <v>2287</v>
      </c>
      <c r="I28" s="141" t="s">
        <v>2287</v>
      </c>
      <c r="J28" s="141" t="s">
        <v>2287</v>
      </c>
      <c r="L28" s="135"/>
      <c r="M28" s="132"/>
      <c r="N28" s="132"/>
    </row>
    <row r="29" spans="1:14" s="164" customFormat="1">
      <c r="A29" s="189" t="s">
        <v>2706</v>
      </c>
      <c r="B29" s="181" t="s">
        <v>4187</v>
      </c>
      <c r="D29" s="164">
        <v>285</v>
      </c>
      <c r="E29" s="164">
        <v>40</v>
      </c>
      <c r="F29" s="187">
        <f t="shared" si="3"/>
        <v>0.14035087719298245</v>
      </c>
      <c r="H29" s="141" t="s">
        <v>2287</v>
      </c>
      <c r="I29" s="141" t="s">
        <v>2287</v>
      </c>
      <c r="J29" s="141" t="s">
        <v>2287</v>
      </c>
      <c r="L29" s="135"/>
      <c r="M29" s="132"/>
      <c r="N29" s="132"/>
    </row>
    <row r="30" spans="1:14">
      <c r="A30" s="167" t="s">
        <v>2990</v>
      </c>
    </row>
    <row r="31" spans="1:14">
      <c r="A31" s="194" t="s">
        <v>2807</v>
      </c>
      <c r="B31" s="30" t="s">
        <v>2043</v>
      </c>
      <c r="D31" s="30">
        <v>4</v>
      </c>
      <c r="E31" s="30">
        <v>4</v>
      </c>
      <c r="F31" s="187">
        <f>E31/D31</f>
        <v>1</v>
      </c>
      <c r="H31" s="141" t="s">
        <v>2287</v>
      </c>
      <c r="I31" s="141" t="s">
        <v>2287</v>
      </c>
      <c r="J31" s="141" t="s">
        <v>2287</v>
      </c>
      <c r="L31" s="133" t="s">
        <v>1490</v>
      </c>
      <c r="M31" s="132" t="s">
        <v>2259</v>
      </c>
      <c r="N31" s="132" t="s">
        <v>2227</v>
      </c>
    </row>
    <row r="32" spans="1:14">
      <c r="A32" s="195" t="s">
        <v>2808</v>
      </c>
      <c r="B32" s="30" t="s">
        <v>1609</v>
      </c>
      <c r="D32" s="30">
        <v>16</v>
      </c>
      <c r="E32" s="30">
        <v>16</v>
      </c>
      <c r="F32" s="187">
        <f>E32/D32</f>
        <v>1</v>
      </c>
      <c r="H32" s="141" t="s">
        <v>2287</v>
      </c>
      <c r="I32" s="141" t="s">
        <v>2287</v>
      </c>
      <c r="J32" s="141" t="s">
        <v>2287</v>
      </c>
      <c r="L32" s="133" t="s">
        <v>2260</v>
      </c>
      <c r="M32" s="132" t="s">
        <v>2226</v>
      </c>
      <c r="N32" s="132" t="s">
        <v>2227</v>
      </c>
    </row>
    <row r="33" spans="1:14">
      <c r="A33" s="196" t="s">
        <v>2809</v>
      </c>
      <c r="B33" s="30" t="s">
        <v>1491</v>
      </c>
      <c r="D33" s="30">
        <v>64</v>
      </c>
      <c r="E33" s="30">
        <v>31</v>
      </c>
      <c r="F33" s="187">
        <f>E33/D33</f>
        <v>0.484375</v>
      </c>
      <c r="H33" s="141" t="s">
        <v>2287</v>
      </c>
      <c r="I33" s="141" t="s">
        <v>2287</v>
      </c>
      <c r="J33" s="141" t="s">
        <v>2287</v>
      </c>
      <c r="L33" s="133"/>
      <c r="M33" s="132" t="s">
        <v>2259</v>
      </c>
      <c r="N33" s="132" t="s">
        <v>2261</v>
      </c>
    </row>
    <row r="34" spans="1:14" s="164" customFormat="1">
      <c r="A34" s="205" t="s">
        <v>3544</v>
      </c>
      <c r="B34" s="3" t="s">
        <v>3770</v>
      </c>
      <c r="D34" s="164">
        <v>64</v>
      </c>
      <c r="E34" s="164">
        <v>31</v>
      </c>
      <c r="F34" s="187">
        <f>E34/D34</f>
        <v>0.484375</v>
      </c>
      <c r="H34" s="141" t="s">
        <v>2287</v>
      </c>
      <c r="I34" s="141" t="s">
        <v>2287</v>
      </c>
      <c r="J34" s="141" t="s">
        <v>2287</v>
      </c>
      <c r="L34" s="133"/>
      <c r="M34" s="132" t="s">
        <v>2232</v>
      </c>
      <c r="N34" s="132" t="s">
        <v>2227</v>
      </c>
    </row>
    <row r="35" spans="1:14">
      <c r="A35" s="167" t="s">
        <v>2991</v>
      </c>
    </row>
    <row r="36" spans="1:14" s="164" customFormat="1">
      <c r="A36" s="197" t="s">
        <v>2859</v>
      </c>
      <c r="B36" s="165" t="s">
        <v>2919</v>
      </c>
      <c r="D36" s="164">
        <v>10</v>
      </c>
      <c r="E36" s="164">
        <v>8</v>
      </c>
      <c r="F36" s="187">
        <f>E36/D36</f>
        <v>0.8</v>
      </c>
      <c r="H36" s="141" t="s">
        <v>2287</v>
      </c>
      <c r="I36" s="141" t="s">
        <v>2287</v>
      </c>
      <c r="J36" s="141" t="s">
        <v>2287</v>
      </c>
      <c r="L36" s="135"/>
      <c r="M36" s="132" t="s">
        <v>2228</v>
      </c>
      <c r="N36" s="132" t="s">
        <v>2227</v>
      </c>
    </row>
    <row r="37" spans="1:14" s="164" customFormat="1">
      <c r="A37" s="193" t="s">
        <v>2862</v>
      </c>
      <c r="B37" s="165" t="s">
        <v>2863</v>
      </c>
      <c r="D37" s="164">
        <v>84</v>
      </c>
      <c r="E37" s="164">
        <v>41</v>
      </c>
      <c r="F37" s="187">
        <f>E37/D37</f>
        <v>0.48809523809523808</v>
      </c>
      <c r="H37" s="141" t="s">
        <v>2287</v>
      </c>
      <c r="I37" s="141" t="s">
        <v>2287</v>
      </c>
      <c r="J37" s="141" t="s">
        <v>2287</v>
      </c>
      <c r="L37" s="179"/>
      <c r="M37" s="180"/>
      <c r="N37" s="180"/>
    </row>
    <row r="38" spans="1:14" s="164" customFormat="1">
      <c r="A38" s="193" t="s">
        <v>2864</v>
      </c>
      <c r="B38" s="165" t="s">
        <v>2865</v>
      </c>
      <c r="D38" s="164">
        <v>83</v>
      </c>
      <c r="E38" s="164">
        <v>23</v>
      </c>
      <c r="F38" s="187">
        <f>E38/D38</f>
        <v>0.27710843373493976</v>
      </c>
      <c r="H38" s="141" t="s">
        <v>2287</v>
      </c>
      <c r="I38" s="141" t="s">
        <v>2287</v>
      </c>
      <c r="J38" s="141" t="s">
        <v>2287</v>
      </c>
      <c r="L38" s="179"/>
      <c r="M38" s="180"/>
      <c r="N38" s="180"/>
    </row>
    <row r="39" spans="1:14" s="164" customFormat="1">
      <c r="A39" s="189" t="s">
        <v>2866</v>
      </c>
      <c r="B39" s="165" t="s">
        <v>2867</v>
      </c>
      <c r="D39" s="164">
        <v>501</v>
      </c>
      <c r="E39" s="164">
        <v>51</v>
      </c>
      <c r="F39" s="187">
        <f>E39/D39</f>
        <v>0.10179640718562874</v>
      </c>
      <c r="H39" s="141" t="s">
        <v>2287</v>
      </c>
      <c r="I39" s="141" t="s">
        <v>2287</v>
      </c>
      <c r="J39" s="141" t="s">
        <v>2287</v>
      </c>
    </row>
    <row r="40" spans="1:14" s="164" customFormat="1">
      <c r="A40" s="170" t="s">
        <v>2868</v>
      </c>
      <c r="B40" s="165"/>
      <c r="F40" s="187"/>
    </row>
    <row r="41" spans="1:14" s="164" customFormat="1">
      <c r="A41" s="197" t="s">
        <v>2449</v>
      </c>
      <c r="B41" s="157" t="s">
        <v>2450</v>
      </c>
      <c r="D41" s="164">
        <v>36</v>
      </c>
      <c r="E41" s="164">
        <v>19</v>
      </c>
      <c r="F41" s="187">
        <f>E41/D41</f>
        <v>0.52777777777777779</v>
      </c>
      <c r="H41" s="141" t="s">
        <v>2287</v>
      </c>
      <c r="I41" s="141"/>
      <c r="J41" s="141"/>
      <c r="L41" s="135"/>
      <c r="M41" s="132"/>
      <c r="N41" s="132"/>
    </row>
    <row r="42" spans="1:14" s="155" customFormat="1">
      <c r="A42" s="189" t="s">
        <v>2451</v>
      </c>
      <c r="B42" s="157" t="s">
        <v>2452</v>
      </c>
      <c r="D42" s="155">
        <v>216</v>
      </c>
      <c r="E42" s="155">
        <v>31</v>
      </c>
      <c r="F42" s="187">
        <f>E42/D42</f>
        <v>0.14351851851851852</v>
      </c>
      <c r="H42" s="141" t="s">
        <v>2287</v>
      </c>
      <c r="I42" s="141" t="s">
        <v>2287</v>
      </c>
      <c r="J42" s="141"/>
      <c r="L42" s="135"/>
      <c r="M42" s="132"/>
      <c r="N42" s="132"/>
    </row>
    <row r="43" spans="1:14" s="164" customFormat="1">
      <c r="A43" s="167" t="s">
        <v>2992</v>
      </c>
      <c r="B43" s="165"/>
      <c r="F43" s="187"/>
    </row>
    <row r="44" spans="1:14">
      <c r="A44" s="170" t="s">
        <v>2828</v>
      </c>
      <c r="B44" s="33" t="s">
        <v>3021</v>
      </c>
      <c r="D44" s="30">
        <v>32</v>
      </c>
      <c r="E44" s="30">
        <v>21</v>
      </c>
      <c r="F44" s="187">
        <f>E44/D44</f>
        <v>0.65625</v>
      </c>
      <c r="H44" s="141" t="s">
        <v>2287</v>
      </c>
      <c r="I44" s="141" t="s">
        <v>2287</v>
      </c>
      <c r="J44" s="141" t="s">
        <v>2287</v>
      </c>
      <c r="L44" s="137"/>
      <c r="M44" s="132" t="s">
        <v>2236</v>
      </c>
      <c r="N44" s="132" t="s">
        <v>2234</v>
      </c>
    </row>
    <row r="45" spans="1:14" s="164" customFormat="1">
      <c r="A45" s="170" t="s">
        <v>2551</v>
      </c>
      <c r="B45" s="165" t="s">
        <v>2869</v>
      </c>
      <c r="D45" s="164">
        <v>76</v>
      </c>
      <c r="E45" s="164">
        <v>27</v>
      </c>
      <c r="F45" s="187">
        <f>E45/D45</f>
        <v>0.35526315789473684</v>
      </c>
      <c r="H45" s="141" t="s">
        <v>2287</v>
      </c>
      <c r="I45" s="141" t="s">
        <v>2287</v>
      </c>
      <c r="J45" s="141" t="s">
        <v>2287</v>
      </c>
      <c r="L45" s="137"/>
      <c r="M45" s="132" t="s">
        <v>2236</v>
      </c>
      <c r="N45" s="132" t="s">
        <v>2234</v>
      </c>
    </row>
    <row r="46" spans="1:14" s="164" customFormat="1">
      <c r="A46" s="167" t="s">
        <v>2872</v>
      </c>
      <c r="B46" s="164" t="s">
        <v>2873</v>
      </c>
      <c r="D46" s="164">
        <v>36</v>
      </c>
      <c r="E46" s="164">
        <v>13</v>
      </c>
      <c r="F46" s="187">
        <f>E46/D46</f>
        <v>0.3611111111111111</v>
      </c>
      <c r="H46" s="141" t="s">
        <v>2287</v>
      </c>
      <c r="I46" s="141" t="s">
        <v>2287</v>
      </c>
      <c r="J46" s="141" t="s">
        <v>2287</v>
      </c>
    </row>
    <row r="47" spans="1:14" s="164" customFormat="1">
      <c r="A47" s="167" t="s">
        <v>2993</v>
      </c>
      <c r="B47" s="165"/>
      <c r="F47" s="187"/>
    </row>
    <row r="48" spans="1:14">
      <c r="A48" s="170" t="s">
        <v>2829</v>
      </c>
      <c r="B48" s="33" t="s">
        <v>2436</v>
      </c>
      <c r="D48" s="30">
        <v>126</v>
      </c>
      <c r="E48" s="30">
        <v>41</v>
      </c>
      <c r="F48" s="187">
        <f t="shared" ref="F48:F56" si="4">E48/D48</f>
        <v>0.32539682539682541</v>
      </c>
      <c r="H48" s="141" t="s">
        <v>2287</v>
      </c>
      <c r="I48" s="141" t="s">
        <v>2287</v>
      </c>
      <c r="J48" s="141" t="s">
        <v>2287</v>
      </c>
      <c r="L48" s="137" t="s">
        <v>1572</v>
      </c>
      <c r="M48" s="132" t="s">
        <v>2237</v>
      </c>
      <c r="N48" s="132" t="s">
        <v>2266</v>
      </c>
    </row>
    <row r="49" spans="1:14">
      <c r="A49" s="170" t="s">
        <v>2877</v>
      </c>
      <c r="B49" s="165" t="s">
        <v>2878</v>
      </c>
      <c r="D49" s="30">
        <v>476</v>
      </c>
      <c r="E49" s="30">
        <v>53</v>
      </c>
      <c r="F49" s="187">
        <f t="shared" si="4"/>
        <v>0.11134453781512606</v>
      </c>
      <c r="H49" s="141" t="s">
        <v>2287</v>
      </c>
      <c r="I49" s="141" t="s">
        <v>2287</v>
      </c>
      <c r="J49" s="141" t="s">
        <v>2287</v>
      </c>
    </row>
    <row r="50" spans="1:14" s="164" customFormat="1">
      <c r="A50" s="170" t="s">
        <v>2870</v>
      </c>
      <c r="B50" s="165" t="s">
        <v>2871</v>
      </c>
      <c r="D50" s="164">
        <v>262</v>
      </c>
      <c r="E50" s="164">
        <v>37</v>
      </c>
      <c r="F50" s="187">
        <f t="shared" si="4"/>
        <v>0.14122137404580154</v>
      </c>
      <c r="H50" s="141" t="s">
        <v>2287</v>
      </c>
      <c r="I50" s="141"/>
      <c r="J50" s="141"/>
      <c r="L50" s="137"/>
      <c r="M50" s="132" t="s">
        <v>2236</v>
      </c>
      <c r="N50" s="132" t="s">
        <v>2234</v>
      </c>
    </row>
    <row r="51" spans="1:14">
      <c r="A51" s="167" t="s">
        <v>2879</v>
      </c>
      <c r="B51" s="164" t="s">
        <v>2883</v>
      </c>
      <c r="D51" s="30">
        <v>210</v>
      </c>
      <c r="E51" s="30">
        <v>43</v>
      </c>
      <c r="F51" s="187">
        <f t="shared" si="4"/>
        <v>0.20476190476190476</v>
      </c>
      <c r="H51" s="141" t="s">
        <v>2287</v>
      </c>
      <c r="I51" s="141" t="s">
        <v>2287</v>
      </c>
      <c r="J51" s="141" t="s">
        <v>2287</v>
      </c>
    </row>
    <row r="52" spans="1:14">
      <c r="A52" s="167" t="s">
        <v>2880</v>
      </c>
      <c r="B52" s="164" t="s">
        <v>2881</v>
      </c>
      <c r="D52" s="30">
        <v>240</v>
      </c>
      <c r="E52" s="30">
        <v>35</v>
      </c>
      <c r="F52" s="187">
        <f t="shared" si="4"/>
        <v>0.14583333333333334</v>
      </c>
      <c r="H52" s="141" t="s">
        <v>2287</v>
      </c>
      <c r="I52" s="141" t="s">
        <v>2287</v>
      </c>
      <c r="J52" s="141" t="s">
        <v>2287</v>
      </c>
    </row>
    <row r="53" spans="1:14">
      <c r="A53" s="167" t="s">
        <v>2874</v>
      </c>
      <c r="B53" s="164" t="s">
        <v>2875</v>
      </c>
      <c r="D53" s="30">
        <v>144</v>
      </c>
      <c r="E53" s="30">
        <v>27</v>
      </c>
      <c r="F53" s="187">
        <f t="shared" si="4"/>
        <v>0.1875</v>
      </c>
      <c r="H53" s="141" t="s">
        <v>2287</v>
      </c>
      <c r="I53" s="141"/>
      <c r="J53" s="141"/>
    </row>
    <row r="54" spans="1:14">
      <c r="A54" s="167" t="s">
        <v>2882</v>
      </c>
      <c r="B54" s="164" t="s">
        <v>2884</v>
      </c>
      <c r="D54" s="30">
        <v>381</v>
      </c>
      <c r="E54" s="30">
        <v>48</v>
      </c>
      <c r="F54" s="187">
        <f t="shared" si="4"/>
        <v>0.12598425196850394</v>
      </c>
      <c r="H54" s="141" t="s">
        <v>2287</v>
      </c>
      <c r="I54" s="141" t="s">
        <v>2287</v>
      </c>
      <c r="J54" s="141" t="s">
        <v>2287</v>
      </c>
    </row>
    <row r="55" spans="1:14">
      <c r="A55" s="167" t="s">
        <v>2885</v>
      </c>
      <c r="B55" s="164" t="s">
        <v>2886</v>
      </c>
      <c r="D55" s="30">
        <v>125</v>
      </c>
      <c r="E55" s="30">
        <v>26</v>
      </c>
      <c r="F55" s="187">
        <f t="shared" si="4"/>
        <v>0.20799999999999999</v>
      </c>
      <c r="H55" s="141" t="s">
        <v>2287</v>
      </c>
      <c r="I55" s="141" t="s">
        <v>2287</v>
      </c>
      <c r="J55" s="141" t="s">
        <v>2287</v>
      </c>
    </row>
    <row r="56" spans="1:14">
      <c r="A56" s="167" t="s">
        <v>2876</v>
      </c>
      <c r="B56" s="164" t="s">
        <v>2887</v>
      </c>
      <c r="D56" s="30">
        <v>279</v>
      </c>
      <c r="E56" s="30">
        <v>30</v>
      </c>
      <c r="F56" s="187">
        <f t="shared" si="4"/>
        <v>0.10752688172043011</v>
      </c>
      <c r="H56" s="141" t="s">
        <v>2287</v>
      </c>
      <c r="I56" s="141"/>
      <c r="J56" s="141"/>
    </row>
    <row r="57" spans="1:14" s="164" customFormat="1">
      <c r="A57" s="167" t="s">
        <v>2987</v>
      </c>
      <c r="B57" s="165"/>
      <c r="F57" s="187"/>
    </row>
    <row r="58" spans="1:14" s="164" customFormat="1">
      <c r="A58" s="170" t="s">
        <v>2888</v>
      </c>
      <c r="B58" s="165" t="s">
        <v>2892</v>
      </c>
      <c r="D58" s="164">
        <v>681</v>
      </c>
      <c r="E58" s="164">
        <v>50</v>
      </c>
      <c r="F58" s="187">
        <f t="shared" ref="F58:F63" si="5">E58/D58</f>
        <v>7.3421439060205582E-2</v>
      </c>
      <c r="H58" s="190" t="s">
        <v>2981</v>
      </c>
      <c r="I58" s="141" t="s">
        <v>2287</v>
      </c>
      <c r="J58" s="141" t="s">
        <v>2287</v>
      </c>
    </row>
    <row r="59" spans="1:14" s="164" customFormat="1">
      <c r="A59" s="170" t="s">
        <v>2889</v>
      </c>
      <c r="B59" s="165" t="s">
        <v>2895</v>
      </c>
      <c r="D59" s="164">
        <v>1864</v>
      </c>
      <c r="E59" s="164">
        <v>40</v>
      </c>
      <c r="F59" s="187">
        <f t="shared" si="5"/>
        <v>2.1459227467811159E-2</v>
      </c>
      <c r="H59" s="190" t="s">
        <v>2981</v>
      </c>
      <c r="I59" s="141" t="s">
        <v>2287</v>
      </c>
      <c r="J59" s="141" t="s">
        <v>2287</v>
      </c>
    </row>
    <row r="60" spans="1:14" s="164" customFormat="1">
      <c r="A60" s="170" t="s">
        <v>2891</v>
      </c>
      <c r="B60" s="165" t="s">
        <v>2890</v>
      </c>
      <c r="D60" s="164">
        <v>1164</v>
      </c>
      <c r="E60" s="164">
        <v>44</v>
      </c>
      <c r="F60" s="187">
        <f t="shared" si="5"/>
        <v>3.7800687285223365E-2</v>
      </c>
      <c r="H60" s="190" t="s">
        <v>2981</v>
      </c>
      <c r="I60" s="141"/>
      <c r="J60" s="141"/>
    </row>
    <row r="61" spans="1:14" s="164" customFormat="1">
      <c r="A61" s="167" t="s">
        <v>4169</v>
      </c>
      <c r="B61" s="164" t="s">
        <v>2893</v>
      </c>
      <c r="D61" s="164">
        <v>578</v>
      </c>
      <c r="E61" s="164">
        <v>43</v>
      </c>
      <c r="F61" s="187">
        <f t="shared" si="5"/>
        <v>7.4394463667820071E-2</v>
      </c>
      <c r="H61" s="190" t="s">
        <v>2981</v>
      </c>
      <c r="I61" s="141" t="s">
        <v>2287</v>
      </c>
      <c r="J61" s="141" t="s">
        <v>2287</v>
      </c>
    </row>
    <row r="62" spans="1:14" s="164" customFormat="1">
      <c r="A62" s="167" t="s">
        <v>2975</v>
      </c>
      <c r="B62" s="164" t="s">
        <v>2894</v>
      </c>
      <c r="D62" s="164">
        <v>524</v>
      </c>
      <c r="E62" s="164">
        <v>40</v>
      </c>
      <c r="F62" s="187">
        <f t="shared" si="5"/>
        <v>7.6335877862595422E-2</v>
      </c>
      <c r="H62" s="190" t="s">
        <v>2981</v>
      </c>
      <c r="I62" s="141"/>
      <c r="J62" s="141"/>
      <c r="L62" s="135"/>
      <c r="M62" s="132"/>
      <c r="N62" s="132"/>
    </row>
    <row r="63" spans="1:14" s="164" customFormat="1">
      <c r="A63" s="167" t="s">
        <v>2897</v>
      </c>
      <c r="B63" s="164" t="s">
        <v>2896</v>
      </c>
      <c r="D63" s="164">
        <v>1329</v>
      </c>
      <c r="E63" s="164">
        <v>40</v>
      </c>
      <c r="F63" s="187">
        <f t="shared" si="5"/>
        <v>3.0097817908201655E-2</v>
      </c>
      <c r="H63" s="190" t="s">
        <v>2981</v>
      </c>
      <c r="I63" s="141"/>
      <c r="J63" s="141"/>
      <c r="L63" s="135"/>
      <c r="M63" s="132"/>
      <c r="N63" s="132"/>
    </row>
    <row r="64" spans="1:14" s="164" customFormat="1">
      <c r="A64" s="167" t="s">
        <v>2994</v>
      </c>
      <c r="B64" s="165"/>
      <c r="F64" s="187"/>
    </row>
    <row r="65" spans="1:14" s="164" customFormat="1">
      <c r="A65" s="170" t="s">
        <v>4163</v>
      </c>
      <c r="B65" s="165" t="s">
        <v>4164</v>
      </c>
      <c r="D65" s="164">
        <v>474</v>
      </c>
      <c r="E65" s="164">
        <v>55</v>
      </c>
      <c r="F65" s="187">
        <f t="shared" ref="F65:F73" si="6">E65/D65</f>
        <v>0.1160337552742616</v>
      </c>
      <c r="H65" s="141" t="s">
        <v>2287</v>
      </c>
      <c r="I65" s="141" t="s">
        <v>2287</v>
      </c>
      <c r="J65" s="141" t="s">
        <v>2287</v>
      </c>
    </row>
    <row r="66" spans="1:14" s="164" customFormat="1">
      <c r="A66" s="170" t="s">
        <v>2899</v>
      </c>
      <c r="B66" s="165" t="s">
        <v>2898</v>
      </c>
      <c r="D66" s="164">
        <v>2318</v>
      </c>
      <c r="E66" s="164">
        <v>21</v>
      </c>
      <c r="F66" s="187">
        <f t="shared" si="6"/>
        <v>9.0595340811044003E-3</v>
      </c>
      <c r="H66" s="190" t="s">
        <v>2981</v>
      </c>
      <c r="I66" s="141" t="s">
        <v>2287</v>
      </c>
      <c r="J66" s="141" t="s">
        <v>2287</v>
      </c>
    </row>
    <row r="67" spans="1:14" s="164" customFormat="1">
      <c r="A67" s="170" t="s">
        <v>2901</v>
      </c>
      <c r="B67" s="165" t="s">
        <v>2900</v>
      </c>
      <c r="D67" s="164">
        <v>1388</v>
      </c>
      <c r="E67" s="164">
        <v>38</v>
      </c>
      <c r="F67" s="187">
        <f t="shared" si="6"/>
        <v>2.7377521613832854E-2</v>
      </c>
      <c r="H67" s="190" t="s">
        <v>2981</v>
      </c>
      <c r="I67" s="141" t="s">
        <v>2287</v>
      </c>
      <c r="J67" s="141"/>
    </row>
    <row r="68" spans="1:14" s="164" customFormat="1">
      <c r="A68" s="167" t="s">
        <v>2976</v>
      </c>
      <c r="B68" s="164" t="s">
        <v>2902</v>
      </c>
      <c r="D68" s="164">
        <v>821</v>
      </c>
      <c r="E68" s="164">
        <v>53</v>
      </c>
      <c r="F68" s="187">
        <f t="shared" si="6"/>
        <v>6.4555420219244819E-2</v>
      </c>
      <c r="H68" s="190" t="s">
        <v>2981</v>
      </c>
      <c r="I68" s="141" t="s">
        <v>2287</v>
      </c>
      <c r="J68" s="141" t="s">
        <v>2287</v>
      </c>
      <c r="L68" s="135"/>
      <c r="M68" s="132"/>
      <c r="N68" s="132"/>
    </row>
    <row r="69" spans="1:14" s="164" customFormat="1">
      <c r="A69" s="167" t="s">
        <v>2909</v>
      </c>
      <c r="B69" s="164" t="s">
        <v>2903</v>
      </c>
      <c r="D69" s="164">
        <v>1171</v>
      </c>
      <c r="E69" s="164">
        <v>51</v>
      </c>
      <c r="F69" s="187">
        <f t="shared" si="6"/>
        <v>4.3552519214346712E-2</v>
      </c>
      <c r="H69" s="190" t="s">
        <v>2981</v>
      </c>
      <c r="I69" s="141" t="s">
        <v>2287</v>
      </c>
      <c r="J69" s="141" t="s">
        <v>2287</v>
      </c>
      <c r="L69" s="135"/>
      <c r="M69" s="132"/>
      <c r="N69" s="132"/>
    </row>
    <row r="70" spans="1:14" s="164" customFormat="1">
      <c r="A70" s="167" t="s">
        <v>2977</v>
      </c>
      <c r="B70" s="164" t="s">
        <v>2904</v>
      </c>
      <c r="D70" s="164">
        <v>816</v>
      </c>
      <c r="E70" s="164">
        <v>41</v>
      </c>
      <c r="F70" s="187">
        <f t="shared" si="6"/>
        <v>5.0245098039215688E-2</v>
      </c>
      <c r="H70" s="190" t="s">
        <v>2981</v>
      </c>
      <c r="I70" s="141" t="s">
        <v>2287</v>
      </c>
      <c r="J70" s="141"/>
    </row>
    <row r="71" spans="1:14" s="164" customFormat="1">
      <c r="A71" s="167" t="s">
        <v>2908</v>
      </c>
      <c r="B71" s="164" t="s">
        <v>2905</v>
      </c>
      <c r="D71" s="164">
        <v>1302</v>
      </c>
      <c r="E71" s="164">
        <v>46</v>
      </c>
      <c r="F71" s="187">
        <f t="shared" si="6"/>
        <v>3.5330261136712747E-2</v>
      </c>
      <c r="H71" s="190" t="s">
        <v>2981</v>
      </c>
      <c r="I71" s="141" t="s">
        <v>2287</v>
      </c>
      <c r="J71" s="141"/>
    </row>
    <row r="72" spans="1:14" s="164" customFormat="1">
      <c r="A72" s="167" t="s">
        <v>2906</v>
      </c>
      <c r="B72" s="164" t="s">
        <v>2907</v>
      </c>
      <c r="D72" s="164">
        <v>418</v>
      </c>
      <c r="E72" s="164">
        <v>44</v>
      </c>
      <c r="F72" s="187">
        <f t="shared" si="6"/>
        <v>0.10526315789473684</v>
      </c>
      <c r="H72" s="141" t="s">
        <v>2287</v>
      </c>
      <c r="I72" s="141" t="s">
        <v>2287</v>
      </c>
      <c r="J72" s="141" t="s">
        <v>2287</v>
      </c>
    </row>
    <row r="73" spans="1:14" s="164" customFormat="1">
      <c r="A73" s="167" t="s">
        <v>2911</v>
      </c>
      <c r="B73" s="164" t="s">
        <v>2910</v>
      </c>
      <c r="D73" s="164">
        <v>1332</v>
      </c>
      <c r="E73" s="164">
        <v>39</v>
      </c>
      <c r="F73" s="187">
        <f t="shared" si="6"/>
        <v>2.9279279279279279E-2</v>
      </c>
      <c r="H73" s="190" t="s">
        <v>2981</v>
      </c>
      <c r="I73" s="141" t="s">
        <v>2287</v>
      </c>
    </row>
    <row r="74" spans="1:14" s="164" customFormat="1">
      <c r="A74" s="170" t="s">
        <v>2984</v>
      </c>
      <c r="B74" s="157"/>
      <c r="F74" s="187"/>
      <c r="H74" s="141"/>
      <c r="I74" s="141"/>
      <c r="J74" s="141"/>
      <c r="L74" s="135"/>
      <c r="M74" s="132"/>
      <c r="N74" s="132"/>
    </row>
    <row r="75" spans="1:14">
      <c r="A75" s="170" t="s">
        <v>2831</v>
      </c>
      <c r="B75" s="33" t="s">
        <v>1613</v>
      </c>
      <c r="D75" s="30">
        <v>194</v>
      </c>
      <c r="E75" s="30">
        <v>96</v>
      </c>
      <c r="F75" s="187">
        <f t="shared" ref="F75:F80" si="7">E75/D75</f>
        <v>0.49484536082474229</v>
      </c>
      <c r="H75" s="141" t="s">
        <v>2287</v>
      </c>
      <c r="I75" s="141" t="s">
        <v>2287</v>
      </c>
      <c r="J75" s="141" t="s">
        <v>2287</v>
      </c>
      <c r="L75" s="135" t="s">
        <v>1614</v>
      </c>
      <c r="M75" s="132" t="s">
        <v>2268</v>
      </c>
      <c r="N75" s="132" t="s">
        <v>2234</v>
      </c>
    </row>
    <row r="76" spans="1:14">
      <c r="A76" s="170" t="s">
        <v>2323</v>
      </c>
      <c r="B76" s="33" t="s">
        <v>2836</v>
      </c>
      <c r="D76" s="30">
        <v>59</v>
      </c>
      <c r="E76" s="30">
        <v>36</v>
      </c>
      <c r="F76" s="187">
        <f>E76/D76</f>
        <v>0.61016949152542377</v>
      </c>
      <c r="H76" s="141" t="s">
        <v>2287</v>
      </c>
      <c r="I76" s="141" t="s">
        <v>2287</v>
      </c>
      <c r="J76" s="141" t="s">
        <v>2287</v>
      </c>
      <c r="L76" s="135" t="s">
        <v>2082</v>
      </c>
      <c r="M76" s="132" t="s">
        <v>2237</v>
      </c>
      <c r="N76" s="132" t="s">
        <v>2266</v>
      </c>
    </row>
    <row r="77" spans="1:14">
      <c r="A77" s="170" t="s">
        <v>2830</v>
      </c>
      <c r="B77" s="33" t="s">
        <v>2998</v>
      </c>
      <c r="D77" s="30">
        <v>99</v>
      </c>
      <c r="E77" s="30">
        <v>65</v>
      </c>
      <c r="F77" s="187">
        <f>E77/D77</f>
        <v>0.65656565656565657</v>
      </c>
      <c r="H77" s="141" t="s">
        <v>2287</v>
      </c>
      <c r="I77" s="141" t="s">
        <v>2287</v>
      </c>
      <c r="J77" s="141" t="s">
        <v>2287</v>
      </c>
      <c r="L77" s="135"/>
      <c r="M77" s="132" t="s">
        <v>2232</v>
      </c>
      <c r="N77" s="132" t="s">
        <v>2227</v>
      </c>
    </row>
    <row r="78" spans="1:14" s="164" customFormat="1">
      <c r="A78" s="170" t="s">
        <v>2660</v>
      </c>
      <c r="B78" s="165" t="s">
        <v>2662</v>
      </c>
      <c r="D78" s="164">
        <v>41</v>
      </c>
      <c r="E78" s="164">
        <v>18</v>
      </c>
      <c r="F78" s="187">
        <f>E78/D78</f>
        <v>0.43902439024390244</v>
      </c>
      <c r="H78" s="141" t="s">
        <v>2287</v>
      </c>
      <c r="I78" s="141" t="s">
        <v>2287</v>
      </c>
      <c r="J78" s="141" t="s">
        <v>2287</v>
      </c>
      <c r="L78" s="135"/>
      <c r="M78" s="132"/>
      <c r="N78" s="132"/>
    </row>
    <row r="79" spans="1:14" s="164" customFormat="1">
      <c r="A79" s="170" t="s">
        <v>2835</v>
      </c>
      <c r="B79" s="165" t="s">
        <v>2494</v>
      </c>
      <c r="D79" s="164">
        <v>66</v>
      </c>
      <c r="E79" s="164">
        <v>33</v>
      </c>
      <c r="F79" s="187">
        <f>E79/D79</f>
        <v>0.5</v>
      </c>
      <c r="H79" s="141" t="s">
        <v>2287</v>
      </c>
      <c r="I79" s="141" t="s">
        <v>2287</v>
      </c>
      <c r="J79" s="141" t="s">
        <v>2287</v>
      </c>
      <c r="L79" s="135"/>
      <c r="M79" s="132" t="s">
        <v>2232</v>
      </c>
      <c r="N79" s="132" t="s">
        <v>2227</v>
      </c>
    </row>
    <row r="80" spans="1:14">
      <c r="A80" s="170" t="s">
        <v>2832</v>
      </c>
      <c r="B80" s="33" t="s">
        <v>3000</v>
      </c>
      <c r="D80" s="30">
        <v>59</v>
      </c>
      <c r="E80" s="30">
        <v>40</v>
      </c>
      <c r="F80" s="187">
        <f t="shared" si="7"/>
        <v>0.67796610169491522</v>
      </c>
      <c r="H80" s="141" t="s">
        <v>2287</v>
      </c>
      <c r="I80" s="141" t="s">
        <v>2287</v>
      </c>
      <c r="J80" s="141" t="s">
        <v>2287</v>
      </c>
      <c r="L80" s="135"/>
      <c r="M80" s="132" t="s">
        <v>2232</v>
      </c>
      <c r="N80" s="132" t="s">
        <v>2227</v>
      </c>
    </row>
    <row r="81" spans="1:14" s="164" customFormat="1">
      <c r="A81" s="170" t="s">
        <v>2912</v>
      </c>
      <c r="B81" s="157"/>
      <c r="F81" s="187"/>
      <c r="H81" s="141"/>
      <c r="I81" s="141"/>
      <c r="J81" s="141"/>
      <c r="L81" s="135"/>
      <c r="M81" s="132"/>
      <c r="N81" s="132"/>
    </row>
    <row r="82" spans="1:14">
      <c r="A82" s="183" t="s">
        <v>2847</v>
      </c>
      <c r="B82" s="101" t="s">
        <v>2852</v>
      </c>
      <c r="D82" s="30">
        <v>96</v>
      </c>
      <c r="E82" s="30">
        <v>72</v>
      </c>
      <c r="F82" s="187">
        <f t="shared" ref="F82:F129" si="8">E82/D82</f>
        <v>0.75</v>
      </c>
      <c r="H82" s="141" t="s">
        <v>2287</v>
      </c>
      <c r="I82" s="141" t="s">
        <v>2287</v>
      </c>
      <c r="J82" s="141" t="s">
        <v>2287</v>
      </c>
      <c r="L82" s="135"/>
      <c r="M82" s="132" t="s">
        <v>2232</v>
      </c>
      <c r="N82" s="132" t="s">
        <v>2227</v>
      </c>
    </row>
    <row r="83" spans="1:14" s="164" customFormat="1">
      <c r="A83" s="170" t="s">
        <v>2849</v>
      </c>
      <c r="B83" s="165" t="s">
        <v>2853</v>
      </c>
      <c r="D83" s="164">
        <v>28</v>
      </c>
      <c r="E83" s="164">
        <v>18</v>
      </c>
      <c r="F83" s="187">
        <f t="shared" si="8"/>
        <v>0.6428571428571429</v>
      </c>
      <c r="H83" s="141" t="s">
        <v>2287</v>
      </c>
      <c r="I83" s="141" t="s">
        <v>2287</v>
      </c>
      <c r="J83" s="141" t="s">
        <v>2287</v>
      </c>
      <c r="L83" s="135" t="s">
        <v>1611</v>
      </c>
      <c r="M83" s="132" t="s">
        <v>2237</v>
      </c>
      <c r="N83" s="132" t="s">
        <v>2234</v>
      </c>
    </row>
    <row r="84" spans="1:14">
      <c r="A84" s="183" t="s">
        <v>2848</v>
      </c>
      <c r="B84" s="101" t="s">
        <v>2858</v>
      </c>
      <c r="D84" s="30">
        <v>48</v>
      </c>
      <c r="E84" s="30">
        <v>34</v>
      </c>
      <c r="F84" s="187">
        <f t="shared" si="8"/>
        <v>0.70833333333333337</v>
      </c>
      <c r="H84" s="141" t="s">
        <v>2287</v>
      </c>
      <c r="I84" s="141" t="s">
        <v>2287</v>
      </c>
      <c r="J84" s="141" t="s">
        <v>2287</v>
      </c>
      <c r="L84" s="135" t="s">
        <v>1610</v>
      </c>
      <c r="M84" s="132" t="s">
        <v>2268</v>
      </c>
      <c r="N84" s="132" t="s">
        <v>2234</v>
      </c>
    </row>
    <row r="85" spans="1:14" s="164" customFormat="1">
      <c r="A85" s="170" t="s">
        <v>2856</v>
      </c>
      <c r="B85" s="165" t="s">
        <v>2857</v>
      </c>
      <c r="D85" s="164">
        <v>17</v>
      </c>
      <c r="E85" s="164">
        <v>9</v>
      </c>
      <c r="F85" s="187">
        <f t="shared" si="8"/>
        <v>0.52941176470588236</v>
      </c>
      <c r="H85" s="141" t="s">
        <v>2287</v>
      </c>
      <c r="I85" s="141" t="s">
        <v>2287</v>
      </c>
      <c r="J85" s="141" t="s">
        <v>2287</v>
      </c>
      <c r="L85" s="135" t="s">
        <v>1611</v>
      </c>
      <c r="M85" s="132" t="s">
        <v>2237</v>
      </c>
      <c r="N85" s="132" t="s">
        <v>2234</v>
      </c>
    </row>
    <row r="86" spans="1:14" s="164" customFormat="1">
      <c r="A86" s="170" t="s">
        <v>2851</v>
      </c>
      <c r="B86" s="165" t="s">
        <v>2855</v>
      </c>
      <c r="D86" s="164">
        <v>32</v>
      </c>
      <c r="E86" s="164">
        <v>20</v>
      </c>
      <c r="F86" s="187">
        <f>E86/D86</f>
        <v>0.625</v>
      </c>
      <c r="H86" s="141" t="s">
        <v>2287</v>
      </c>
      <c r="I86" s="141" t="s">
        <v>2287</v>
      </c>
      <c r="J86" s="141" t="s">
        <v>2287</v>
      </c>
      <c r="L86" s="135" t="s">
        <v>1611</v>
      </c>
      <c r="M86" s="132" t="s">
        <v>2237</v>
      </c>
      <c r="N86" s="132" t="s">
        <v>2234</v>
      </c>
    </row>
    <row r="87" spans="1:14" s="164" customFormat="1">
      <c r="A87" s="170" t="s">
        <v>2850</v>
      </c>
      <c r="B87" s="165" t="s">
        <v>2854</v>
      </c>
      <c r="D87" s="164">
        <v>24</v>
      </c>
      <c r="E87" s="164">
        <v>19</v>
      </c>
      <c r="F87" s="187">
        <f t="shared" si="8"/>
        <v>0.79166666666666663</v>
      </c>
      <c r="H87" s="141" t="s">
        <v>2287</v>
      </c>
      <c r="I87" s="141" t="s">
        <v>2287</v>
      </c>
      <c r="J87" s="141" t="s">
        <v>2287</v>
      </c>
      <c r="L87" s="135" t="s">
        <v>1611</v>
      </c>
      <c r="M87" s="132" t="s">
        <v>2237</v>
      </c>
      <c r="N87" s="132" t="s">
        <v>2234</v>
      </c>
    </row>
    <row r="88" spans="1:14" s="164" customFormat="1">
      <c r="A88" s="170" t="s">
        <v>2913</v>
      </c>
      <c r="B88" s="165"/>
      <c r="F88" s="187"/>
    </row>
    <row r="89" spans="1:14" s="164" customFormat="1">
      <c r="A89" s="170" t="s">
        <v>2988</v>
      </c>
      <c r="B89" s="165" t="s">
        <v>2924</v>
      </c>
      <c r="D89" s="164">
        <v>225</v>
      </c>
      <c r="E89" s="164">
        <v>71</v>
      </c>
      <c r="F89" s="187">
        <f t="shared" si="8"/>
        <v>0.31555555555555553</v>
      </c>
      <c r="H89" s="141" t="s">
        <v>2287</v>
      </c>
      <c r="I89" s="141" t="s">
        <v>2287</v>
      </c>
      <c r="J89" s="141" t="s">
        <v>2287</v>
      </c>
    </row>
    <row r="90" spans="1:14" s="164" customFormat="1">
      <c r="A90" s="170" t="s">
        <v>2914</v>
      </c>
      <c r="B90" s="165" t="s">
        <v>2920</v>
      </c>
      <c r="D90" s="164">
        <v>68</v>
      </c>
      <c r="E90" s="164">
        <v>29</v>
      </c>
      <c r="F90" s="187">
        <f t="shared" si="8"/>
        <v>0.4264705882352941</v>
      </c>
      <c r="H90" s="141" t="s">
        <v>2287</v>
      </c>
      <c r="I90" s="141" t="s">
        <v>2287</v>
      </c>
      <c r="J90" s="141" t="s">
        <v>2287</v>
      </c>
    </row>
    <row r="91" spans="1:14" s="164" customFormat="1">
      <c r="A91" s="170" t="s">
        <v>2915</v>
      </c>
      <c r="B91" s="165" t="s">
        <v>2921</v>
      </c>
      <c r="D91" s="164">
        <v>111</v>
      </c>
      <c r="E91" s="164">
        <v>44</v>
      </c>
      <c r="F91" s="187">
        <f t="shared" si="8"/>
        <v>0.3963963963963964</v>
      </c>
      <c r="H91" s="141" t="s">
        <v>2287</v>
      </c>
      <c r="I91" s="141" t="s">
        <v>2287</v>
      </c>
      <c r="J91" s="141" t="s">
        <v>2287</v>
      </c>
      <c r="L91" s="135"/>
      <c r="M91" s="132"/>
      <c r="N91" s="132"/>
    </row>
    <row r="92" spans="1:14" s="164" customFormat="1">
      <c r="A92" s="170" t="s">
        <v>2916</v>
      </c>
      <c r="B92" s="165" t="s">
        <v>2922</v>
      </c>
      <c r="D92" s="164">
        <v>38</v>
      </c>
      <c r="E92" s="164">
        <v>13</v>
      </c>
      <c r="F92" s="187">
        <f t="shared" si="8"/>
        <v>0.34210526315789475</v>
      </c>
      <c r="H92" s="141" t="s">
        <v>2287</v>
      </c>
      <c r="I92" s="141" t="s">
        <v>2287</v>
      </c>
      <c r="J92" s="141" t="s">
        <v>2287</v>
      </c>
      <c r="L92" s="135"/>
      <c r="M92" s="132"/>
      <c r="N92" s="132"/>
    </row>
    <row r="93" spans="1:14" s="107" customFormat="1">
      <c r="A93" s="170" t="s">
        <v>2917</v>
      </c>
      <c r="B93" s="165" t="s">
        <v>2925</v>
      </c>
      <c r="D93" s="107">
        <v>73</v>
      </c>
      <c r="E93" s="107">
        <v>27</v>
      </c>
      <c r="F93" s="187">
        <f t="shared" si="8"/>
        <v>0.36986301369863012</v>
      </c>
      <c r="H93" s="141" t="s">
        <v>2287</v>
      </c>
      <c r="I93" s="141" t="s">
        <v>2287</v>
      </c>
      <c r="J93" s="141" t="s">
        <v>2287</v>
      </c>
      <c r="L93" s="135" t="s">
        <v>2269</v>
      </c>
      <c r="M93" s="132" t="s">
        <v>2235</v>
      </c>
      <c r="N93" s="132" t="s">
        <v>2234</v>
      </c>
    </row>
    <row r="94" spans="1:14">
      <c r="A94" s="170" t="s">
        <v>2918</v>
      </c>
      <c r="B94" s="165" t="s">
        <v>2923</v>
      </c>
      <c r="D94" s="30">
        <v>63</v>
      </c>
      <c r="E94" s="30">
        <v>26</v>
      </c>
      <c r="F94" s="187">
        <f t="shared" si="8"/>
        <v>0.41269841269841268</v>
      </c>
      <c r="H94" s="141" t="s">
        <v>2287</v>
      </c>
      <c r="I94" s="141" t="s">
        <v>2287</v>
      </c>
      <c r="J94" s="141" t="s">
        <v>2287</v>
      </c>
    </row>
    <row r="95" spans="1:14">
      <c r="A95" s="170" t="s">
        <v>2995</v>
      </c>
    </row>
    <row r="96" spans="1:14">
      <c r="A96" s="170" t="s">
        <v>2996</v>
      </c>
      <c r="B96" s="165" t="s">
        <v>2930</v>
      </c>
      <c r="D96" s="30">
        <v>862</v>
      </c>
      <c r="E96" s="30">
        <v>47</v>
      </c>
      <c r="F96" s="187">
        <f t="shared" si="8"/>
        <v>5.4524361948955914E-2</v>
      </c>
      <c r="H96" s="190" t="s">
        <v>2981</v>
      </c>
      <c r="I96" s="141"/>
      <c r="J96" s="141"/>
    </row>
    <row r="97" spans="1:14">
      <c r="A97" s="170" t="s">
        <v>2926</v>
      </c>
      <c r="B97" s="165" t="s">
        <v>2654</v>
      </c>
      <c r="D97" s="30">
        <v>250</v>
      </c>
      <c r="E97" s="30">
        <v>38</v>
      </c>
      <c r="F97" s="187">
        <f t="shared" si="8"/>
        <v>0.152</v>
      </c>
      <c r="H97" s="141" t="s">
        <v>2287</v>
      </c>
      <c r="I97" s="141"/>
      <c r="J97" s="141"/>
    </row>
    <row r="98" spans="1:14">
      <c r="A98" s="170" t="s">
        <v>2927</v>
      </c>
      <c r="B98" s="165" t="s">
        <v>2931</v>
      </c>
      <c r="D98" s="30">
        <v>424</v>
      </c>
      <c r="E98" s="30">
        <v>47</v>
      </c>
      <c r="F98" s="187">
        <f t="shared" si="8"/>
        <v>0.11084905660377359</v>
      </c>
      <c r="H98" s="141" t="s">
        <v>2287</v>
      </c>
      <c r="I98" s="141"/>
      <c r="J98" s="141"/>
    </row>
    <row r="99" spans="1:14">
      <c r="A99" s="170" t="s">
        <v>2671</v>
      </c>
      <c r="B99" s="165" t="s">
        <v>2932</v>
      </c>
      <c r="D99" s="30">
        <v>153</v>
      </c>
      <c r="E99" s="30">
        <v>24</v>
      </c>
      <c r="F99" s="187">
        <f t="shared" si="8"/>
        <v>0.15686274509803921</v>
      </c>
      <c r="H99" s="141" t="s">
        <v>2287</v>
      </c>
      <c r="I99" s="141"/>
      <c r="J99" s="141"/>
    </row>
    <row r="100" spans="1:14">
      <c r="A100" s="170" t="s">
        <v>2928</v>
      </c>
      <c r="B100" s="165" t="s">
        <v>2303</v>
      </c>
      <c r="D100" s="30">
        <v>264</v>
      </c>
      <c r="E100" s="30">
        <v>36</v>
      </c>
      <c r="F100" s="187">
        <f t="shared" si="8"/>
        <v>0.13636363636363635</v>
      </c>
      <c r="H100" s="141" t="s">
        <v>2287</v>
      </c>
      <c r="I100" s="141"/>
      <c r="J100" s="141"/>
    </row>
    <row r="101" spans="1:14" s="107" customFormat="1">
      <c r="A101" s="170" t="s">
        <v>2929</v>
      </c>
      <c r="B101" s="165" t="s">
        <v>2933</v>
      </c>
      <c r="D101" s="107">
        <v>244</v>
      </c>
      <c r="E101" s="107">
        <v>39</v>
      </c>
      <c r="F101" s="187">
        <f t="shared" si="8"/>
        <v>0.1598360655737705</v>
      </c>
      <c r="H101" s="141" t="s">
        <v>2287</v>
      </c>
      <c r="I101" s="141"/>
      <c r="J101" s="141"/>
      <c r="L101" s="137" t="s">
        <v>2267</v>
      </c>
      <c r="M101" s="132" t="s">
        <v>2237</v>
      </c>
      <c r="N101" s="132" t="s">
        <v>2234</v>
      </c>
    </row>
    <row r="102" spans="1:14">
      <c r="A102" s="170" t="s">
        <v>2985</v>
      </c>
    </row>
    <row r="103" spans="1:14">
      <c r="A103" s="170" t="s">
        <v>2978</v>
      </c>
      <c r="B103" s="165" t="s">
        <v>2938</v>
      </c>
      <c r="D103" s="30">
        <v>1145</v>
      </c>
      <c r="E103" s="30">
        <v>0</v>
      </c>
      <c r="F103" s="187">
        <f t="shared" si="8"/>
        <v>0</v>
      </c>
      <c r="H103" s="190" t="s">
        <v>2981</v>
      </c>
      <c r="I103" s="141" t="s">
        <v>2287</v>
      </c>
      <c r="J103" s="141" t="s">
        <v>2287</v>
      </c>
    </row>
    <row r="104" spans="1:14">
      <c r="A104" s="170" t="s">
        <v>2934</v>
      </c>
      <c r="B104" s="165" t="s">
        <v>2939</v>
      </c>
      <c r="D104" s="30">
        <v>370</v>
      </c>
      <c r="E104" s="30">
        <v>66</v>
      </c>
      <c r="F104" s="187">
        <f t="shared" si="8"/>
        <v>0.17837837837837839</v>
      </c>
      <c r="H104" s="141" t="s">
        <v>2287</v>
      </c>
      <c r="I104" s="141" t="s">
        <v>2287</v>
      </c>
      <c r="J104" s="141" t="s">
        <v>2287</v>
      </c>
    </row>
    <row r="105" spans="1:14">
      <c r="A105" s="170" t="s">
        <v>2979</v>
      </c>
      <c r="B105" s="165" t="s">
        <v>2940</v>
      </c>
      <c r="D105" s="30">
        <v>621</v>
      </c>
      <c r="E105" s="30">
        <v>51</v>
      </c>
      <c r="F105" s="187">
        <f t="shared" si="8"/>
        <v>8.2125603864734303E-2</v>
      </c>
      <c r="H105" s="190" t="s">
        <v>2981</v>
      </c>
      <c r="I105" s="141" t="s">
        <v>2287</v>
      </c>
      <c r="J105" s="141" t="s">
        <v>2287</v>
      </c>
    </row>
    <row r="106" spans="1:14">
      <c r="A106" s="170" t="s">
        <v>2935</v>
      </c>
      <c r="B106" s="165" t="s">
        <v>2943</v>
      </c>
      <c r="D106" s="30">
        <v>225</v>
      </c>
      <c r="E106" s="30">
        <v>25</v>
      </c>
      <c r="F106" s="187">
        <f t="shared" si="8"/>
        <v>0.1111111111111111</v>
      </c>
      <c r="H106" s="141" t="s">
        <v>2287</v>
      </c>
      <c r="I106" s="141" t="s">
        <v>2287</v>
      </c>
      <c r="J106" s="141" t="s">
        <v>2287</v>
      </c>
    </row>
    <row r="107" spans="1:14">
      <c r="A107" s="170" t="s">
        <v>2936</v>
      </c>
      <c r="B107" s="165" t="s">
        <v>2941</v>
      </c>
      <c r="D107" s="30">
        <v>396</v>
      </c>
      <c r="E107" s="30">
        <v>48</v>
      </c>
      <c r="F107" s="187">
        <f t="shared" si="8"/>
        <v>0.12121212121212122</v>
      </c>
      <c r="H107" s="141" t="s">
        <v>2287</v>
      </c>
      <c r="I107" s="141" t="s">
        <v>2287</v>
      </c>
      <c r="J107" s="141" t="s">
        <v>2287</v>
      </c>
    </row>
    <row r="108" spans="1:14" s="164" customFormat="1">
      <c r="A108" s="170" t="s">
        <v>2937</v>
      </c>
      <c r="B108" s="165" t="s">
        <v>2942</v>
      </c>
      <c r="D108" s="164">
        <v>367</v>
      </c>
      <c r="E108" s="164">
        <v>57</v>
      </c>
      <c r="F108" s="187">
        <f t="shared" si="8"/>
        <v>0.15531335149863759</v>
      </c>
      <c r="H108" s="141" t="s">
        <v>2287</v>
      </c>
      <c r="I108" s="141" t="s">
        <v>2287</v>
      </c>
      <c r="J108" s="141" t="s">
        <v>2287</v>
      </c>
    </row>
    <row r="109" spans="1:14" s="164" customFormat="1">
      <c r="A109" s="170" t="s">
        <v>2986</v>
      </c>
      <c r="B109" s="157"/>
      <c r="F109" s="187"/>
    </row>
    <row r="110" spans="1:14" s="164" customFormat="1">
      <c r="A110" s="183" t="s">
        <v>2944</v>
      </c>
      <c r="B110" s="164" t="s">
        <v>2950</v>
      </c>
      <c r="D110" s="164">
        <v>383</v>
      </c>
      <c r="E110" s="164">
        <v>38</v>
      </c>
      <c r="F110" s="187">
        <f t="shared" si="8"/>
        <v>9.921671018276762E-2</v>
      </c>
      <c r="H110" s="141" t="s">
        <v>2287</v>
      </c>
      <c r="I110" s="141" t="s">
        <v>2287</v>
      </c>
      <c r="J110" s="141" t="s">
        <v>2287</v>
      </c>
    </row>
    <row r="111" spans="1:14" s="164" customFormat="1">
      <c r="A111" s="170" t="s">
        <v>2945</v>
      </c>
      <c r="B111" s="165" t="s">
        <v>2951</v>
      </c>
      <c r="D111" s="164">
        <v>112</v>
      </c>
      <c r="E111" s="164">
        <v>52</v>
      </c>
      <c r="F111" s="187">
        <f t="shared" si="8"/>
        <v>0.4642857142857143</v>
      </c>
      <c r="H111" s="141" t="s">
        <v>2287</v>
      </c>
      <c r="I111" s="141" t="s">
        <v>2287</v>
      </c>
      <c r="J111" s="141" t="s">
        <v>2287</v>
      </c>
    </row>
    <row r="112" spans="1:14" s="164" customFormat="1">
      <c r="A112" s="183" t="s">
        <v>2946</v>
      </c>
      <c r="B112" s="164" t="s">
        <v>2952</v>
      </c>
      <c r="D112" s="164">
        <v>191</v>
      </c>
      <c r="E112" s="164">
        <v>60</v>
      </c>
      <c r="F112" s="187">
        <f t="shared" si="8"/>
        <v>0.31413612565445026</v>
      </c>
      <c r="H112" s="141" t="s">
        <v>2287</v>
      </c>
      <c r="I112" s="141" t="s">
        <v>2287</v>
      </c>
      <c r="J112" s="141" t="s">
        <v>2287</v>
      </c>
    </row>
    <row r="113" spans="1:14" s="164" customFormat="1">
      <c r="A113" s="170" t="s">
        <v>2947</v>
      </c>
      <c r="B113" s="165" t="s">
        <v>2953</v>
      </c>
      <c r="D113" s="164">
        <v>58</v>
      </c>
      <c r="E113" s="164">
        <v>19</v>
      </c>
      <c r="F113" s="187">
        <f t="shared" si="8"/>
        <v>0.32758620689655171</v>
      </c>
      <c r="H113" s="141" t="s">
        <v>2287</v>
      </c>
      <c r="I113" s="141" t="s">
        <v>2287</v>
      </c>
      <c r="J113" s="141" t="s">
        <v>2287</v>
      </c>
    </row>
    <row r="114" spans="1:14" s="164" customFormat="1">
      <c r="A114" s="170" t="s">
        <v>2948</v>
      </c>
      <c r="B114" s="165" t="s">
        <v>2954</v>
      </c>
      <c r="D114" s="164">
        <v>125</v>
      </c>
      <c r="E114" s="164">
        <v>39</v>
      </c>
      <c r="F114" s="187">
        <f t="shared" si="8"/>
        <v>0.312</v>
      </c>
      <c r="H114" s="141" t="s">
        <v>2287</v>
      </c>
      <c r="I114" s="141" t="s">
        <v>2287</v>
      </c>
      <c r="J114" s="141" t="s">
        <v>2287</v>
      </c>
      <c r="L114" s="137" t="s">
        <v>1568</v>
      </c>
      <c r="M114" s="132" t="s">
        <v>2237</v>
      </c>
      <c r="N114" s="132" t="s">
        <v>2234</v>
      </c>
    </row>
    <row r="115" spans="1:14" s="164" customFormat="1">
      <c r="A115" s="170" t="s">
        <v>2949</v>
      </c>
      <c r="B115" s="165" t="s">
        <v>2955</v>
      </c>
      <c r="D115" s="164">
        <v>80</v>
      </c>
      <c r="E115" s="164">
        <v>31</v>
      </c>
      <c r="F115" s="187">
        <f t="shared" si="8"/>
        <v>0.38750000000000001</v>
      </c>
      <c r="H115" s="141" t="s">
        <v>2287</v>
      </c>
      <c r="I115" s="141" t="s">
        <v>2287</v>
      </c>
      <c r="J115" s="141" t="s">
        <v>2287</v>
      </c>
    </row>
    <row r="116" spans="1:14" s="164" customFormat="1">
      <c r="A116" s="170" t="s">
        <v>2956</v>
      </c>
      <c r="B116" s="165"/>
      <c r="F116" s="187"/>
      <c r="H116" s="141"/>
      <c r="I116" s="141"/>
      <c r="J116" s="141"/>
      <c r="L116" s="133"/>
      <c r="M116" s="132"/>
      <c r="N116" s="132"/>
    </row>
    <row r="117" spans="1:14" s="164" customFormat="1">
      <c r="A117" s="170" t="s">
        <v>4155</v>
      </c>
      <c r="B117" s="165" t="s">
        <v>2961</v>
      </c>
      <c r="D117" s="164">
        <v>1437</v>
      </c>
      <c r="E117" s="164">
        <v>0</v>
      </c>
      <c r="F117" s="187">
        <f t="shared" si="8"/>
        <v>0</v>
      </c>
      <c r="H117" s="190" t="s">
        <v>2981</v>
      </c>
      <c r="I117" s="141" t="s">
        <v>2287</v>
      </c>
      <c r="J117" s="141" t="s">
        <v>2287</v>
      </c>
      <c r="L117" s="133"/>
      <c r="M117" s="132"/>
      <c r="N117" s="132"/>
    </row>
    <row r="118" spans="1:14" s="164" customFormat="1">
      <c r="A118" s="170" t="s">
        <v>2957</v>
      </c>
      <c r="B118" s="165" t="s">
        <v>3003</v>
      </c>
      <c r="D118" s="164">
        <v>475</v>
      </c>
      <c r="E118" s="164">
        <v>57</v>
      </c>
      <c r="F118" s="187">
        <f t="shared" si="8"/>
        <v>0.12</v>
      </c>
      <c r="H118" s="141" t="s">
        <v>2287</v>
      </c>
      <c r="I118" s="141" t="s">
        <v>2287</v>
      </c>
      <c r="J118" s="141" t="s">
        <v>2287</v>
      </c>
      <c r="L118" s="137" t="s">
        <v>1512</v>
      </c>
      <c r="M118" s="132" t="s">
        <v>2243</v>
      </c>
      <c r="N118" s="132" t="s">
        <v>2227</v>
      </c>
    </row>
    <row r="119" spans="1:14" s="164" customFormat="1">
      <c r="A119" s="170" t="s">
        <v>2980</v>
      </c>
      <c r="B119" s="165" t="s">
        <v>2962</v>
      </c>
      <c r="D119" s="164">
        <v>737</v>
      </c>
      <c r="E119" s="164">
        <v>55</v>
      </c>
      <c r="F119" s="187">
        <f t="shared" si="8"/>
        <v>7.4626865671641784E-2</v>
      </c>
      <c r="H119" s="190" t="s">
        <v>2981</v>
      </c>
      <c r="I119" s="141" t="s">
        <v>2287</v>
      </c>
      <c r="J119" s="141" t="s">
        <v>2287</v>
      </c>
      <c r="L119" s="137"/>
      <c r="M119" s="132" t="s">
        <v>2244</v>
      </c>
      <c r="N119" s="132" t="s">
        <v>2227</v>
      </c>
    </row>
    <row r="120" spans="1:14" s="164" customFormat="1">
      <c r="A120" s="170" t="s">
        <v>2958</v>
      </c>
      <c r="B120" s="165" t="s">
        <v>2963</v>
      </c>
      <c r="D120" s="164">
        <v>227</v>
      </c>
      <c r="E120" s="164">
        <v>29</v>
      </c>
      <c r="F120" s="187">
        <f t="shared" si="8"/>
        <v>0.1277533039647577</v>
      </c>
      <c r="H120" s="141" t="s">
        <v>2287</v>
      </c>
      <c r="I120" s="141" t="s">
        <v>2287</v>
      </c>
      <c r="J120" s="141" t="s">
        <v>2287</v>
      </c>
      <c r="L120" s="137" t="s">
        <v>1513</v>
      </c>
      <c r="M120" s="132" t="s">
        <v>2237</v>
      </c>
      <c r="N120" s="132" t="s">
        <v>2234</v>
      </c>
    </row>
    <row r="121" spans="1:14" s="164" customFormat="1">
      <c r="A121" s="170" t="s">
        <v>2959</v>
      </c>
      <c r="B121" s="165" t="s">
        <v>2964</v>
      </c>
      <c r="D121" s="164">
        <v>437</v>
      </c>
      <c r="E121" s="164">
        <v>50</v>
      </c>
      <c r="F121" s="187">
        <f t="shared" si="8"/>
        <v>0.11441647597254005</v>
      </c>
      <c r="H121" s="141" t="s">
        <v>2287</v>
      </c>
      <c r="I121" s="141" t="s">
        <v>2287</v>
      </c>
      <c r="J121" s="141" t="s">
        <v>2287</v>
      </c>
      <c r="L121" s="137"/>
      <c r="M121" s="132" t="s">
        <v>2243</v>
      </c>
      <c r="N121" s="132" t="s">
        <v>2227</v>
      </c>
    </row>
    <row r="122" spans="1:14" s="164" customFormat="1">
      <c r="A122" s="170" t="s">
        <v>2960</v>
      </c>
      <c r="B122" s="165" t="s">
        <v>2965</v>
      </c>
      <c r="D122" s="164">
        <v>387</v>
      </c>
      <c r="E122" s="164">
        <v>53</v>
      </c>
      <c r="F122" s="187">
        <f t="shared" si="8"/>
        <v>0.13695090439276486</v>
      </c>
      <c r="H122" s="141" t="s">
        <v>2287</v>
      </c>
      <c r="I122" s="141" t="s">
        <v>2287</v>
      </c>
      <c r="J122" s="141" t="s">
        <v>2287</v>
      </c>
      <c r="L122" s="137"/>
      <c r="M122" s="132" t="s">
        <v>2244</v>
      </c>
      <c r="N122" s="132" t="s">
        <v>2227</v>
      </c>
    </row>
    <row r="123" spans="1:14" s="164" customFormat="1">
      <c r="A123" s="170" t="s">
        <v>2966</v>
      </c>
      <c r="B123" s="157"/>
      <c r="F123" s="187"/>
      <c r="L123" s="137" t="s">
        <v>1570</v>
      </c>
      <c r="M123" s="132" t="s">
        <v>2237</v>
      </c>
      <c r="N123" s="132" t="s">
        <v>2234</v>
      </c>
    </row>
    <row r="124" spans="1:14" s="164" customFormat="1">
      <c r="A124" s="183" t="s">
        <v>4084</v>
      </c>
      <c r="B124" s="164" t="s">
        <v>2971</v>
      </c>
      <c r="D124" s="164">
        <v>1476</v>
      </c>
      <c r="E124" s="164">
        <v>53</v>
      </c>
      <c r="F124" s="187">
        <f t="shared" si="8"/>
        <v>3.5907859078590787E-2</v>
      </c>
      <c r="H124" s="190" t="s">
        <v>2981</v>
      </c>
      <c r="I124" s="141" t="s">
        <v>2287</v>
      </c>
      <c r="J124" s="141" t="s">
        <v>2287</v>
      </c>
      <c r="L124" s="137"/>
      <c r="M124" s="132" t="s">
        <v>2243</v>
      </c>
      <c r="N124" s="132" t="s">
        <v>2227</v>
      </c>
    </row>
    <row r="125" spans="1:14" s="164" customFormat="1">
      <c r="A125" s="170" t="s">
        <v>3543</v>
      </c>
      <c r="B125" s="165" t="s">
        <v>4088</v>
      </c>
      <c r="D125" s="164">
        <v>438</v>
      </c>
      <c r="E125" s="164">
        <v>51</v>
      </c>
      <c r="F125" s="187">
        <f t="shared" si="8"/>
        <v>0.11643835616438356</v>
      </c>
      <c r="H125" s="141" t="s">
        <v>2287</v>
      </c>
      <c r="I125" s="141" t="s">
        <v>2287</v>
      </c>
      <c r="J125" s="141" t="s">
        <v>2287</v>
      </c>
      <c r="L125" s="137"/>
      <c r="M125" s="132" t="s">
        <v>2244</v>
      </c>
      <c r="N125" s="132" t="s">
        <v>2227</v>
      </c>
    </row>
    <row r="126" spans="1:14" s="164" customFormat="1">
      <c r="A126" s="183" t="s">
        <v>2967</v>
      </c>
      <c r="B126" s="164" t="s">
        <v>2972</v>
      </c>
      <c r="D126" s="164">
        <v>741</v>
      </c>
      <c r="E126" s="164">
        <v>31</v>
      </c>
      <c r="F126" s="187">
        <f t="shared" si="8"/>
        <v>4.1835357624831308E-2</v>
      </c>
      <c r="H126" s="141" t="s">
        <v>2287</v>
      </c>
      <c r="I126" s="141" t="s">
        <v>2287</v>
      </c>
      <c r="J126" s="141" t="s">
        <v>2287</v>
      </c>
      <c r="L126" s="135" t="s">
        <v>1816</v>
      </c>
      <c r="M126" s="132" t="s">
        <v>2243</v>
      </c>
      <c r="N126" s="132" t="s">
        <v>2227</v>
      </c>
    </row>
    <row r="127" spans="1:14" s="164" customFormat="1">
      <c r="A127" s="170" t="s">
        <v>2968</v>
      </c>
      <c r="B127" s="165" t="s">
        <v>3009</v>
      </c>
      <c r="D127" s="164">
        <v>195</v>
      </c>
      <c r="E127" s="164">
        <v>34</v>
      </c>
      <c r="F127" s="187">
        <f t="shared" si="8"/>
        <v>0.17435897435897435</v>
      </c>
      <c r="H127" s="141" t="s">
        <v>2287</v>
      </c>
      <c r="I127" s="141" t="s">
        <v>2287</v>
      </c>
      <c r="J127" s="141" t="s">
        <v>2287</v>
      </c>
      <c r="L127" s="135"/>
      <c r="M127" s="132" t="s">
        <v>2244</v>
      </c>
      <c r="N127" s="132" t="s">
        <v>2227</v>
      </c>
    </row>
    <row r="128" spans="1:14" s="164" customFormat="1">
      <c r="A128" s="170" t="s">
        <v>2969</v>
      </c>
      <c r="B128" s="165" t="s">
        <v>3015</v>
      </c>
      <c r="D128" s="164">
        <v>466</v>
      </c>
      <c r="E128" s="164">
        <v>35</v>
      </c>
      <c r="F128" s="187">
        <f t="shared" si="8"/>
        <v>7.5107296137339061E-2</v>
      </c>
      <c r="H128" s="141" t="s">
        <v>2287</v>
      </c>
      <c r="I128" s="141" t="s">
        <v>2287</v>
      </c>
      <c r="J128" s="141" t="s">
        <v>2287</v>
      </c>
      <c r="L128" s="137" t="s">
        <v>2083</v>
      </c>
      <c r="M128" s="132" t="s">
        <v>2246</v>
      </c>
      <c r="N128" s="132" t="s">
        <v>2245</v>
      </c>
    </row>
    <row r="129" spans="1:14" s="164" customFormat="1">
      <c r="A129" s="170" t="s">
        <v>2970</v>
      </c>
      <c r="B129" s="165" t="s">
        <v>2973</v>
      </c>
      <c r="D129" s="164">
        <v>253</v>
      </c>
      <c r="E129" s="164">
        <v>47</v>
      </c>
      <c r="F129" s="187">
        <f t="shared" si="8"/>
        <v>0.1857707509881423</v>
      </c>
      <c r="H129" s="141" t="s">
        <v>2287</v>
      </c>
      <c r="I129" s="141" t="s">
        <v>2287</v>
      </c>
      <c r="J129" s="141" t="s">
        <v>2287</v>
      </c>
      <c r="L129" s="135" t="s">
        <v>2036</v>
      </c>
      <c r="M129" s="132" t="s">
        <v>2237</v>
      </c>
      <c r="N129" s="132" t="s">
        <v>2234</v>
      </c>
    </row>
    <row r="130" spans="1:14" s="164" customFormat="1">
      <c r="A130" s="166" t="s">
        <v>2997</v>
      </c>
      <c r="B130" s="165"/>
      <c r="F130" s="187"/>
      <c r="L130" s="137"/>
      <c r="M130" s="132" t="s">
        <v>2243</v>
      </c>
      <c r="N130" s="132" t="s">
        <v>2227</v>
      </c>
    </row>
    <row r="131" spans="1:14" s="164" customFormat="1">
      <c r="A131" s="170" t="s">
        <v>3006</v>
      </c>
      <c r="B131" s="165" t="s">
        <v>3012</v>
      </c>
      <c r="D131" s="164">
        <v>249</v>
      </c>
      <c r="E131" s="164">
        <v>36</v>
      </c>
      <c r="F131" s="187">
        <f>E131/D131</f>
        <v>0.14457831325301204</v>
      </c>
      <c r="H131" s="141" t="s">
        <v>2287</v>
      </c>
      <c r="I131" s="141" t="s">
        <v>2287</v>
      </c>
      <c r="J131" s="141" t="s">
        <v>2287</v>
      </c>
      <c r="L131" s="137"/>
      <c r="M131" s="132" t="s">
        <v>2244</v>
      </c>
      <c r="N131" s="132" t="s">
        <v>2227</v>
      </c>
    </row>
    <row r="132" spans="1:14" s="164" customFormat="1">
      <c r="A132" s="170" t="s">
        <v>3007</v>
      </c>
      <c r="B132" s="165" t="s">
        <v>3010</v>
      </c>
      <c r="D132" s="164">
        <v>103</v>
      </c>
      <c r="E132" s="164">
        <v>24</v>
      </c>
      <c r="F132" s="187">
        <f t="shared" ref="F132" si="9">E132/D132</f>
        <v>0.23300970873786409</v>
      </c>
      <c r="H132" s="141" t="s">
        <v>2287</v>
      </c>
      <c r="I132" s="141" t="s">
        <v>2287</v>
      </c>
      <c r="J132" s="141" t="s">
        <v>2287</v>
      </c>
      <c r="L132" s="137"/>
      <c r="M132" s="132" t="s">
        <v>2244</v>
      </c>
      <c r="N132" s="132" t="s">
        <v>2227</v>
      </c>
    </row>
    <row r="133" spans="1:14" s="164" customFormat="1">
      <c r="A133" s="170" t="s">
        <v>3008</v>
      </c>
      <c r="B133" s="165" t="s">
        <v>3011</v>
      </c>
      <c r="D133" s="164">
        <v>224</v>
      </c>
      <c r="E133" s="164">
        <v>29</v>
      </c>
      <c r="F133" s="187">
        <f t="shared" ref="F133:F138" si="10">E133/D133</f>
        <v>0.12946428571428573</v>
      </c>
      <c r="H133" s="141" t="s">
        <v>2287</v>
      </c>
      <c r="I133" s="141" t="s">
        <v>2287</v>
      </c>
      <c r="J133" s="141" t="s">
        <v>2287</v>
      </c>
      <c r="L133" s="137" t="s">
        <v>1570</v>
      </c>
      <c r="M133" s="132" t="s">
        <v>2237</v>
      </c>
      <c r="N133" s="132" t="s">
        <v>2234</v>
      </c>
    </row>
    <row r="134" spans="1:14" s="164" customFormat="1">
      <c r="A134" s="170" t="s">
        <v>3013</v>
      </c>
      <c r="B134" s="165" t="s">
        <v>3016</v>
      </c>
      <c r="D134" s="164">
        <v>323</v>
      </c>
      <c r="E134" s="164">
        <v>41</v>
      </c>
      <c r="F134" s="187">
        <f>E134/D134</f>
        <v>0.12693498452012383</v>
      </c>
      <c r="H134" s="141" t="s">
        <v>2287</v>
      </c>
      <c r="I134" s="141" t="s">
        <v>2287</v>
      </c>
      <c r="J134" s="141" t="s">
        <v>2287</v>
      </c>
      <c r="L134" s="137"/>
      <c r="M134" s="132" t="s">
        <v>2244</v>
      </c>
      <c r="N134" s="132" t="s">
        <v>2227</v>
      </c>
    </row>
    <row r="135" spans="1:14" s="164" customFormat="1">
      <c r="A135" s="170" t="s">
        <v>3022</v>
      </c>
      <c r="B135" s="165" t="s">
        <v>3017</v>
      </c>
      <c r="D135" s="164">
        <v>159</v>
      </c>
      <c r="E135" s="164">
        <v>44</v>
      </c>
      <c r="F135" s="187">
        <f t="shared" si="10"/>
        <v>0.27672955974842767</v>
      </c>
      <c r="H135" s="141" t="s">
        <v>2287</v>
      </c>
      <c r="I135" s="141" t="s">
        <v>2287</v>
      </c>
      <c r="J135" s="141" t="s">
        <v>2287</v>
      </c>
      <c r="L135" s="137"/>
      <c r="M135" s="132" t="s">
        <v>2244</v>
      </c>
      <c r="N135" s="132" t="s">
        <v>2227</v>
      </c>
    </row>
    <row r="136" spans="1:14" s="164" customFormat="1">
      <c r="A136" s="170" t="s">
        <v>3014</v>
      </c>
      <c r="B136" s="165" t="s">
        <v>3018</v>
      </c>
      <c r="D136" s="164">
        <v>300</v>
      </c>
      <c r="E136" s="164">
        <v>50</v>
      </c>
      <c r="F136" s="187">
        <f t="shared" ref="F136" si="11">E136/D136</f>
        <v>0.16666666666666666</v>
      </c>
      <c r="H136" s="141" t="s">
        <v>2287</v>
      </c>
      <c r="I136" s="141" t="s">
        <v>2287</v>
      </c>
      <c r="J136" s="141" t="s">
        <v>2287</v>
      </c>
      <c r="L136" s="137" t="s">
        <v>1570</v>
      </c>
      <c r="M136" s="132" t="s">
        <v>2237</v>
      </c>
      <c r="N136" s="132" t="s">
        <v>2234</v>
      </c>
    </row>
    <row r="137" spans="1:14" s="164" customFormat="1">
      <c r="A137" s="170" t="s">
        <v>3023</v>
      </c>
      <c r="B137" s="165" t="s">
        <v>3002</v>
      </c>
      <c r="D137" s="164">
        <v>197</v>
      </c>
      <c r="E137" s="164">
        <v>67</v>
      </c>
      <c r="F137" s="187">
        <f>E137/D137</f>
        <v>0.34010152284263961</v>
      </c>
      <c r="H137" s="141" t="s">
        <v>2287</v>
      </c>
      <c r="I137" s="141" t="s">
        <v>2287</v>
      </c>
      <c r="J137" s="141" t="s">
        <v>2287</v>
      </c>
      <c r="L137" s="137"/>
      <c r="M137" s="132" t="s">
        <v>2244</v>
      </c>
      <c r="N137" s="132" t="s">
        <v>2227</v>
      </c>
    </row>
    <row r="138" spans="1:14" s="164" customFormat="1">
      <c r="A138" s="170" t="s">
        <v>2999</v>
      </c>
      <c r="B138" s="165" t="s">
        <v>3001</v>
      </c>
      <c r="D138" s="164">
        <v>393</v>
      </c>
      <c r="E138" s="164">
        <v>43</v>
      </c>
      <c r="F138" s="187">
        <f t="shared" si="10"/>
        <v>0.10941475826972011</v>
      </c>
      <c r="H138" s="141" t="s">
        <v>2287</v>
      </c>
      <c r="I138" s="141" t="s">
        <v>2287</v>
      </c>
      <c r="J138" s="141" t="s">
        <v>2287</v>
      </c>
      <c r="L138" s="137"/>
      <c r="M138" s="132" t="s">
        <v>2244</v>
      </c>
      <c r="N138" s="132" t="s">
        <v>2227</v>
      </c>
    </row>
    <row r="139" spans="1:14" s="164" customFormat="1">
      <c r="A139" s="170" t="s">
        <v>3005</v>
      </c>
      <c r="B139" s="165" t="s">
        <v>3004</v>
      </c>
      <c r="D139" s="164">
        <v>377</v>
      </c>
      <c r="E139" s="164">
        <v>58</v>
      </c>
      <c r="F139" s="187">
        <f t="shared" ref="F139:F148" si="12">E139/D139</f>
        <v>0.15384615384615385</v>
      </c>
      <c r="H139" s="141" t="s">
        <v>2287</v>
      </c>
      <c r="I139" s="141" t="s">
        <v>2287</v>
      </c>
      <c r="J139" s="141" t="s">
        <v>2287</v>
      </c>
      <c r="L139" s="137" t="s">
        <v>1570</v>
      </c>
      <c r="M139" s="132" t="s">
        <v>2237</v>
      </c>
      <c r="N139" s="132" t="s">
        <v>2234</v>
      </c>
    </row>
    <row r="140" spans="1:14" s="164" customFormat="1">
      <c r="A140" s="170" t="s">
        <v>3019</v>
      </c>
      <c r="B140" s="165" t="s">
        <v>3025</v>
      </c>
      <c r="D140" s="164">
        <v>250</v>
      </c>
      <c r="E140" s="164">
        <v>37</v>
      </c>
      <c r="F140" s="187">
        <f>E140/D140</f>
        <v>0.14799999999999999</v>
      </c>
      <c r="H140" s="141" t="s">
        <v>2287</v>
      </c>
      <c r="I140" s="141" t="s">
        <v>2287</v>
      </c>
      <c r="J140" s="141" t="s">
        <v>2287</v>
      </c>
      <c r="L140" s="137"/>
      <c r="M140" s="132" t="s">
        <v>2244</v>
      </c>
      <c r="N140" s="132" t="s">
        <v>2227</v>
      </c>
    </row>
    <row r="141" spans="1:14" s="164" customFormat="1">
      <c r="A141" s="170" t="s">
        <v>3024</v>
      </c>
      <c r="B141" s="165" t="s">
        <v>3027</v>
      </c>
      <c r="D141" s="164">
        <v>107</v>
      </c>
      <c r="E141" s="164">
        <v>27</v>
      </c>
      <c r="F141" s="187">
        <f t="shared" si="12"/>
        <v>0.25233644859813081</v>
      </c>
      <c r="H141" s="141" t="s">
        <v>2287</v>
      </c>
      <c r="I141" s="141" t="s">
        <v>2287</v>
      </c>
      <c r="J141" s="141" t="s">
        <v>2287</v>
      </c>
      <c r="L141" s="137"/>
      <c r="M141" s="132" t="s">
        <v>2244</v>
      </c>
      <c r="N141" s="132" t="s">
        <v>2227</v>
      </c>
    </row>
    <row r="142" spans="1:14" s="164" customFormat="1">
      <c r="A142" s="170" t="s">
        <v>3020</v>
      </c>
      <c r="B142" s="165" t="s">
        <v>3026</v>
      </c>
      <c r="D142" s="164">
        <v>212</v>
      </c>
      <c r="E142" s="164">
        <v>29</v>
      </c>
      <c r="F142" s="187">
        <f t="shared" si="12"/>
        <v>0.13679245283018868</v>
      </c>
      <c r="H142" s="141" t="s">
        <v>2287</v>
      </c>
      <c r="I142" s="141" t="s">
        <v>2287</v>
      </c>
      <c r="J142" s="141" t="s">
        <v>2287</v>
      </c>
      <c r="L142" s="137" t="s">
        <v>1570</v>
      </c>
      <c r="M142" s="132" t="s">
        <v>2237</v>
      </c>
      <c r="N142" s="132" t="s">
        <v>2234</v>
      </c>
    </row>
    <row r="143" spans="1:14" s="164" customFormat="1">
      <c r="A143" s="170" t="s">
        <v>3033</v>
      </c>
      <c r="B143" s="165" t="s">
        <v>3030</v>
      </c>
      <c r="D143" s="164">
        <v>189</v>
      </c>
      <c r="E143" s="164">
        <v>40</v>
      </c>
      <c r="F143" s="187">
        <f t="shared" si="12"/>
        <v>0.21164021164021163</v>
      </c>
      <c r="H143" s="141" t="s">
        <v>2287</v>
      </c>
      <c r="I143" s="141" t="s">
        <v>2287</v>
      </c>
      <c r="J143" s="141" t="s">
        <v>2287</v>
      </c>
    </row>
    <row r="144" spans="1:14">
      <c r="A144" s="170" t="s">
        <v>3028</v>
      </c>
      <c r="B144" s="165" t="s">
        <v>3031</v>
      </c>
      <c r="D144" s="30">
        <v>78</v>
      </c>
      <c r="E144" s="30">
        <v>22</v>
      </c>
      <c r="F144" s="187">
        <f t="shared" si="12"/>
        <v>0.28205128205128205</v>
      </c>
      <c r="H144" s="141" t="s">
        <v>2287</v>
      </c>
      <c r="I144" s="141" t="s">
        <v>2287</v>
      </c>
      <c r="J144" s="141" t="s">
        <v>2287</v>
      </c>
    </row>
    <row r="145" spans="1:14">
      <c r="A145" s="170" t="s">
        <v>3029</v>
      </c>
      <c r="B145" s="165" t="s">
        <v>3032</v>
      </c>
      <c r="D145" s="30">
        <v>167</v>
      </c>
      <c r="E145" s="30">
        <v>30</v>
      </c>
      <c r="F145" s="187">
        <f t="shared" si="12"/>
        <v>0.17964071856287425</v>
      </c>
      <c r="H145" s="141" t="s">
        <v>2287</v>
      </c>
      <c r="I145" s="141" t="s">
        <v>2287</v>
      </c>
      <c r="J145" s="141" t="s">
        <v>2287</v>
      </c>
    </row>
    <row r="146" spans="1:14">
      <c r="A146" s="170" t="s">
        <v>3034</v>
      </c>
      <c r="B146" s="165" t="s">
        <v>3037</v>
      </c>
      <c r="D146" s="30">
        <v>413</v>
      </c>
      <c r="E146" s="30">
        <v>46</v>
      </c>
      <c r="F146" s="187">
        <f t="shared" si="12"/>
        <v>0.11138014527845036</v>
      </c>
      <c r="H146" s="141" t="s">
        <v>2287</v>
      </c>
      <c r="I146" s="141" t="s">
        <v>2287</v>
      </c>
      <c r="J146" s="141" t="s">
        <v>2287</v>
      </c>
    </row>
    <row r="147" spans="1:14">
      <c r="A147" s="170" t="s">
        <v>3035</v>
      </c>
      <c r="B147" s="165" t="s">
        <v>3038</v>
      </c>
      <c r="D147" s="30">
        <v>185</v>
      </c>
      <c r="E147" s="30">
        <v>44</v>
      </c>
      <c r="F147" s="187">
        <f t="shared" si="12"/>
        <v>0.23783783783783785</v>
      </c>
      <c r="H147" s="141" t="s">
        <v>2287</v>
      </c>
      <c r="I147" s="141" t="s">
        <v>2287</v>
      </c>
      <c r="J147" s="141" t="s">
        <v>2287</v>
      </c>
    </row>
    <row r="148" spans="1:14">
      <c r="A148" s="170" t="s">
        <v>3036</v>
      </c>
      <c r="B148" s="165" t="s">
        <v>3039</v>
      </c>
      <c r="D148" s="30">
        <v>367</v>
      </c>
      <c r="E148" s="30">
        <v>53</v>
      </c>
      <c r="F148" s="187">
        <f t="shared" si="12"/>
        <v>0.1444141689373297</v>
      </c>
      <c r="H148" s="141" t="s">
        <v>2287</v>
      </c>
      <c r="I148" s="141" t="s">
        <v>2287</v>
      </c>
      <c r="J148" s="141" t="s">
        <v>2287</v>
      </c>
      <c r="L148" s="137" t="s">
        <v>1512</v>
      </c>
      <c r="M148" s="132" t="s">
        <v>2243</v>
      </c>
      <c r="N148" s="132" t="s">
        <v>2254</v>
      </c>
    </row>
    <row r="149" spans="1:14">
      <c r="A149" s="32" t="s">
        <v>2354</v>
      </c>
      <c r="L149" s="132"/>
      <c r="M149" s="132" t="s">
        <v>2255</v>
      </c>
      <c r="N149" s="132" t="s">
        <v>2227</v>
      </c>
    </row>
    <row r="150" spans="1:14">
      <c r="A150" s="32" t="s">
        <v>2344</v>
      </c>
      <c r="B150" s="29" t="s">
        <v>2345</v>
      </c>
      <c r="L150" s="135" t="s">
        <v>2165</v>
      </c>
      <c r="M150" s="132" t="s">
        <v>2277</v>
      </c>
      <c r="N150" s="132" t="s">
        <v>2234</v>
      </c>
    </row>
    <row r="151" spans="1:14" s="155" customFormat="1">
      <c r="A151" s="156" t="s">
        <v>2404</v>
      </c>
      <c r="B151" s="29" t="s">
        <v>2405</v>
      </c>
      <c r="F151" s="187"/>
      <c r="L151" s="135"/>
      <c r="M151" s="132"/>
      <c r="N151" s="132"/>
    </row>
    <row r="152" spans="1:14" s="155" customFormat="1">
      <c r="A152" s="156" t="s">
        <v>2416</v>
      </c>
      <c r="B152" s="29" t="s">
        <v>2417</v>
      </c>
      <c r="F152" s="187"/>
      <c r="L152" s="135"/>
      <c r="M152" s="132"/>
      <c r="N152" s="132"/>
    </row>
    <row r="153" spans="1:14">
      <c r="A153" s="32" t="s">
        <v>2352</v>
      </c>
      <c r="B153" s="29" t="s">
        <v>2353</v>
      </c>
      <c r="L153" s="135" t="s">
        <v>2167</v>
      </c>
      <c r="M153" s="132" t="s">
        <v>2240</v>
      </c>
      <c r="N153" s="132" t="s">
        <v>2278</v>
      </c>
    </row>
    <row r="154" spans="1:14" s="155" customFormat="1">
      <c r="A154" s="156" t="s">
        <v>2355</v>
      </c>
      <c r="B154" s="29" t="s">
        <v>2356</v>
      </c>
      <c r="F154" s="187"/>
      <c r="L154" s="135" t="s">
        <v>2167</v>
      </c>
      <c r="M154" s="132" t="s">
        <v>2240</v>
      </c>
      <c r="N154" s="132" t="s">
        <v>2234</v>
      </c>
    </row>
    <row r="155" spans="1:14">
      <c r="A155" s="156" t="s">
        <v>2453</v>
      </c>
      <c r="B155" s="29" t="s">
        <v>2454</v>
      </c>
      <c r="L155" s="135"/>
      <c r="M155" s="132"/>
      <c r="N155" s="132"/>
    </row>
    <row r="156" spans="1:14">
      <c r="A156" s="166" t="s">
        <v>2682</v>
      </c>
      <c r="B156" s="29" t="s">
        <v>2683</v>
      </c>
      <c r="L156" s="135"/>
      <c r="M156" s="132"/>
      <c r="N156" s="132"/>
    </row>
    <row r="157" spans="1:14">
      <c r="A157" s="32" t="s">
        <v>3644</v>
      </c>
      <c r="L157" s="137"/>
      <c r="M157" s="132" t="s">
        <v>2244</v>
      </c>
      <c r="N157" s="132" t="s">
        <v>2227</v>
      </c>
    </row>
    <row r="158" spans="1:14" s="164" customFormat="1">
      <c r="A158" s="166" t="s">
        <v>3634</v>
      </c>
      <c r="B158" s="157" t="s">
        <v>3641</v>
      </c>
      <c r="F158" s="187"/>
      <c r="L158" s="137"/>
      <c r="M158" s="132"/>
      <c r="N158" s="132"/>
    </row>
    <row r="159" spans="1:14" s="164" customFormat="1">
      <c r="A159" s="166" t="s">
        <v>3635</v>
      </c>
      <c r="B159" s="157" t="s">
        <v>3642</v>
      </c>
      <c r="F159" s="187"/>
      <c r="L159" s="137"/>
      <c r="M159" s="132"/>
      <c r="N159" s="132"/>
    </row>
    <row r="160" spans="1:14" s="164" customFormat="1">
      <c r="A160" s="166" t="s">
        <v>3636</v>
      </c>
      <c r="B160" s="157" t="s">
        <v>3643</v>
      </c>
      <c r="F160" s="187"/>
      <c r="L160" s="137"/>
      <c r="M160" s="132"/>
      <c r="N160" s="132"/>
    </row>
    <row r="161" spans="1:14" s="164" customFormat="1">
      <c r="A161" s="166" t="s">
        <v>3637</v>
      </c>
      <c r="B161" s="157" t="s">
        <v>2116</v>
      </c>
      <c r="F161" s="187"/>
      <c r="L161" s="137"/>
      <c r="M161" s="132"/>
      <c r="N161" s="132"/>
    </row>
    <row r="162" spans="1:14" s="164" customFormat="1">
      <c r="A162" s="166" t="s">
        <v>3638</v>
      </c>
      <c r="B162" s="157" t="s">
        <v>2164</v>
      </c>
      <c r="F162" s="187"/>
      <c r="L162" s="137"/>
      <c r="M162" s="132"/>
      <c r="N162" s="132"/>
    </row>
    <row r="163" spans="1:14" s="164" customFormat="1">
      <c r="A163" s="166" t="s">
        <v>3639</v>
      </c>
      <c r="B163" s="157" t="s">
        <v>3640</v>
      </c>
      <c r="F163" s="187"/>
      <c r="L163" s="137"/>
      <c r="M163" s="132"/>
      <c r="N163" s="132"/>
    </row>
    <row r="164" spans="1:14" s="164" customFormat="1">
      <c r="A164" s="196" t="s">
        <v>3680</v>
      </c>
      <c r="B164" s="164" t="s">
        <v>3681</v>
      </c>
      <c r="F164" s="187"/>
      <c r="L164" s="137"/>
      <c r="M164" s="132"/>
      <c r="N164" s="132"/>
    </row>
    <row r="165" spans="1:14" s="164" customFormat="1">
      <c r="A165" s="196" t="s">
        <v>3682</v>
      </c>
      <c r="B165" s="164" t="s">
        <v>3684</v>
      </c>
      <c r="F165" s="187"/>
      <c r="L165" s="137"/>
      <c r="M165" s="132"/>
      <c r="N165" s="132"/>
    </row>
    <row r="166" spans="1:14" s="164" customFormat="1">
      <c r="A166" s="196" t="s">
        <v>3683</v>
      </c>
      <c r="B166" s="164" t="s">
        <v>3686</v>
      </c>
      <c r="F166" s="187"/>
      <c r="L166" s="137"/>
      <c r="M166" s="132"/>
      <c r="N166" s="132"/>
    </row>
    <row r="167" spans="1:14" s="164" customFormat="1">
      <c r="A167" s="196" t="s">
        <v>3685</v>
      </c>
      <c r="B167" s="165" t="s">
        <v>3687</v>
      </c>
      <c r="F167" s="187"/>
      <c r="L167" s="137"/>
      <c r="M167" s="132"/>
      <c r="N167" s="132"/>
    </row>
    <row r="168" spans="1:14">
      <c r="A168" s="32" t="s">
        <v>3787</v>
      </c>
      <c r="L168" s="137" t="s">
        <v>1513</v>
      </c>
      <c r="M168" s="132" t="s">
        <v>2237</v>
      </c>
      <c r="N168" s="132" t="s">
        <v>2266</v>
      </c>
    </row>
    <row r="169" spans="1:14" s="164" customFormat="1">
      <c r="A169" s="205" t="s">
        <v>3767</v>
      </c>
      <c r="B169" s="3" t="s">
        <v>3771</v>
      </c>
      <c r="D169" s="164">
        <v>64</v>
      </c>
      <c r="E169" s="164">
        <v>31</v>
      </c>
      <c r="F169" s="187">
        <f>E169/D169</f>
        <v>0.484375</v>
      </c>
      <c r="H169" s="141" t="s">
        <v>2287</v>
      </c>
      <c r="I169" s="141" t="s">
        <v>2287</v>
      </c>
      <c r="J169" s="141" t="s">
        <v>2287</v>
      </c>
      <c r="L169" s="133"/>
      <c r="M169" s="132" t="s">
        <v>2232</v>
      </c>
      <c r="N169" s="132" t="s">
        <v>2227</v>
      </c>
    </row>
    <row r="170" spans="1:14" s="164" customFormat="1">
      <c r="A170" s="205" t="s">
        <v>3768</v>
      </c>
      <c r="B170" s="3" t="s">
        <v>3769</v>
      </c>
      <c r="D170" s="164">
        <v>64</v>
      </c>
      <c r="E170" s="164">
        <v>31</v>
      </c>
      <c r="F170" s="187">
        <f>E170/D170</f>
        <v>0.484375</v>
      </c>
      <c r="H170" s="141" t="s">
        <v>2287</v>
      </c>
      <c r="I170" s="141" t="s">
        <v>2287</v>
      </c>
      <c r="J170" s="141" t="s">
        <v>2287</v>
      </c>
      <c r="L170" s="133"/>
      <c r="M170" s="132" t="s">
        <v>2232</v>
      </c>
      <c r="N170" s="132" t="s">
        <v>2227</v>
      </c>
    </row>
    <row r="171" spans="1:14">
      <c r="A171" s="166" t="s">
        <v>3808</v>
      </c>
      <c r="L171" s="137"/>
      <c r="M171" s="132" t="s">
        <v>2243</v>
      </c>
      <c r="N171" s="132" t="s">
        <v>2227</v>
      </c>
    </row>
    <row r="172" spans="1:14">
      <c r="A172" s="32" t="s">
        <v>3806</v>
      </c>
      <c r="B172" s="209" t="s">
        <v>3807</v>
      </c>
      <c r="L172" s="137"/>
      <c r="M172" s="132" t="s">
        <v>2244</v>
      </c>
      <c r="N172" s="132" t="s">
        <v>2258</v>
      </c>
    </row>
    <row r="173" spans="1:14">
      <c r="A173" s="32" t="s">
        <v>3809</v>
      </c>
      <c r="B173" s="164" t="s">
        <v>3810</v>
      </c>
      <c r="L173" s="137" t="s">
        <v>1570</v>
      </c>
      <c r="M173" s="132" t="s">
        <v>2237</v>
      </c>
      <c r="N173" s="132" t="s">
        <v>2234</v>
      </c>
    </row>
    <row r="174" spans="1:14" s="164" customFormat="1">
      <c r="A174" s="166" t="s">
        <v>4092</v>
      </c>
      <c r="F174" s="187"/>
      <c r="L174" s="137"/>
      <c r="M174" s="132"/>
      <c r="N174" s="132"/>
    </row>
    <row r="175" spans="1:14">
      <c r="A175" s="32" t="s">
        <v>4093</v>
      </c>
      <c r="B175" s="33" t="s">
        <v>4087</v>
      </c>
      <c r="L175" s="137"/>
      <c r="M175" s="132" t="s">
        <v>2280</v>
      </c>
      <c r="N175" s="132" t="s">
        <v>2227</v>
      </c>
    </row>
    <row r="176" spans="1:14">
      <c r="A176" s="166" t="s">
        <v>4089</v>
      </c>
      <c r="B176" s="165" t="s">
        <v>4090</v>
      </c>
      <c r="L176" s="137"/>
      <c r="M176" s="132" t="s">
        <v>2244</v>
      </c>
      <c r="N176" s="132" t="s">
        <v>2227</v>
      </c>
    </row>
    <row r="177" spans="1:14">
      <c r="A177" s="166" t="s">
        <v>4085</v>
      </c>
      <c r="B177" s="165" t="s">
        <v>4091</v>
      </c>
      <c r="L177" s="135" t="s">
        <v>1816</v>
      </c>
      <c r="M177" s="132" t="s">
        <v>2243</v>
      </c>
      <c r="N177" s="132" t="s">
        <v>2227</v>
      </c>
    </row>
    <row r="178" spans="1:14">
      <c r="A178" s="166" t="s">
        <v>4086</v>
      </c>
      <c r="B178" s="165" t="s">
        <v>4160</v>
      </c>
      <c r="L178" s="135"/>
      <c r="M178" s="132" t="s">
        <v>2244</v>
      </c>
      <c r="N178" s="132" t="s">
        <v>2227</v>
      </c>
    </row>
    <row r="179" spans="1:14" s="164" customFormat="1">
      <c r="A179" s="166" t="s">
        <v>4162</v>
      </c>
      <c r="B179" s="165"/>
      <c r="F179" s="187"/>
      <c r="L179" s="135"/>
      <c r="M179" s="132"/>
      <c r="N179" s="132"/>
    </row>
    <row r="180" spans="1:14" s="164" customFormat="1">
      <c r="A180" s="166" t="s">
        <v>4168</v>
      </c>
      <c r="B180" s="157" t="s">
        <v>4161</v>
      </c>
      <c r="F180" s="187"/>
      <c r="L180" s="135" t="s">
        <v>2095</v>
      </c>
      <c r="M180" s="132" t="s">
        <v>2237</v>
      </c>
      <c r="N180" s="132" t="s">
        <v>2234</v>
      </c>
    </row>
    <row r="181" spans="1:14" s="164" customFormat="1">
      <c r="A181" s="166" t="s">
        <v>4169</v>
      </c>
      <c r="B181" s="157" t="s">
        <v>2893</v>
      </c>
      <c r="F181" s="187"/>
      <c r="L181" s="135"/>
      <c r="M181" s="132" t="s">
        <v>2246</v>
      </c>
      <c r="N181" s="132" t="s">
        <v>2245</v>
      </c>
    </row>
    <row r="182" spans="1:14" s="164" customFormat="1">
      <c r="A182" s="166" t="s">
        <v>4170</v>
      </c>
      <c r="B182" s="165" t="s">
        <v>4165</v>
      </c>
      <c r="F182" s="187"/>
      <c r="L182" s="135" t="s">
        <v>2094</v>
      </c>
      <c r="M182" s="132" t="s">
        <v>2247</v>
      </c>
      <c r="N182" s="132" t="s">
        <v>2234</v>
      </c>
    </row>
    <row r="183" spans="1:14" s="164" customFormat="1">
      <c r="A183" s="166" t="s">
        <v>4167</v>
      </c>
      <c r="B183" s="165" t="s">
        <v>4166</v>
      </c>
      <c r="F183" s="187"/>
      <c r="L183" s="135"/>
      <c r="M183" s="132" t="s">
        <v>2246</v>
      </c>
      <c r="N183" s="132" t="s">
        <v>2245</v>
      </c>
    </row>
    <row r="184" spans="1:14" s="164" customFormat="1">
      <c r="A184" s="166" t="s">
        <v>5198</v>
      </c>
      <c r="B184" s="165" t="s">
        <v>5199</v>
      </c>
      <c r="F184" s="187"/>
      <c r="L184" s="135" t="s">
        <v>2093</v>
      </c>
      <c r="M184" s="132" t="s">
        <v>2248</v>
      </c>
      <c r="N184" s="132" t="s">
        <v>2234</v>
      </c>
    </row>
    <row r="185" spans="1:14" s="164" customFormat="1">
      <c r="A185" s="166" t="s">
        <v>5201</v>
      </c>
      <c r="B185" s="166" t="s">
        <v>5200</v>
      </c>
      <c r="F185" s="187"/>
      <c r="L185" s="135" t="s">
        <v>2095</v>
      </c>
      <c r="M185" s="132" t="s">
        <v>2237</v>
      </c>
      <c r="N185" s="132" t="s">
        <v>2234</v>
      </c>
    </row>
    <row r="186" spans="1:14" s="164" customFormat="1">
      <c r="A186" s="166" t="s">
        <v>5202</v>
      </c>
      <c r="B186" s="165" t="s">
        <v>5203</v>
      </c>
      <c r="F186" s="187"/>
      <c r="L186" s="135"/>
      <c r="M186" s="132" t="s">
        <v>2246</v>
      </c>
      <c r="N186" s="132" t="s">
        <v>2245</v>
      </c>
    </row>
    <row r="187" spans="1:14" s="164" customFormat="1">
      <c r="A187" s="166" t="s">
        <v>5204</v>
      </c>
      <c r="B187" s="165" t="s">
        <v>5207</v>
      </c>
      <c r="F187" s="187"/>
      <c r="L187" s="135" t="s">
        <v>2094</v>
      </c>
      <c r="M187" s="132" t="s">
        <v>2247</v>
      </c>
      <c r="N187" s="132" t="s">
        <v>2234</v>
      </c>
    </row>
    <row r="188" spans="1:14" s="164" customFormat="1">
      <c r="A188" s="166" t="s">
        <v>5205</v>
      </c>
      <c r="B188" s="166" t="s">
        <v>5208</v>
      </c>
      <c r="F188" s="187"/>
      <c r="L188" s="135"/>
      <c r="M188" s="132" t="s">
        <v>2246</v>
      </c>
      <c r="N188" s="132" t="s">
        <v>2245</v>
      </c>
    </row>
    <row r="189" spans="1:14" s="164" customFormat="1">
      <c r="A189" s="166" t="s">
        <v>5206</v>
      </c>
      <c r="B189" s="165" t="s">
        <v>5209</v>
      </c>
      <c r="F189" s="187"/>
      <c r="L189" s="135" t="s">
        <v>2093</v>
      </c>
      <c r="M189" s="132" t="s">
        <v>2248</v>
      </c>
      <c r="N189" s="132" t="s">
        <v>2234</v>
      </c>
    </row>
    <row r="190" spans="1:14">
      <c r="L190" s="137" t="s">
        <v>2083</v>
      </c>
      <c r="M190" s="132" t="s">
        <v>2246</v>
      </c>
      <c r="N190" s="132" t="s">
        <v>2245</v>
      </c>
    </row>
    <row r="191" spans="1:14">
      <c r="L191" s="135" t="s">
        <v>2281</v>
      </c>
      <c r="M191" s="132" t="s">
        <v>2268</v>
      </c>
      <c r="N191" s="132" t="s">
        <v>2234</v>
      </c>
    </row>
    <row r="192" spans="1:14">
      <c r="A192" s="51" t="s">
        <v>2455</v>
      </c>
      <c r="B192" s="158" t="s">
        <v>2456</v>
      </c>
      <c r="L192" s="137" t="s">
        <v>2279</v>
      </c>
      <c r="M192" s="132" t="s">
        <v>2243</v>
      </c>
      <c r="N192" s="132" t="s">
        <v>2227</v>
      </c>
    </row>
    <row r="193" spans="1:14">
      <c r="L193" s="135" t="s">
        <v>2037</v>
      </c>
      <c r="M193" s="132" t="s">
        <v>2282</v>
      </c>
      <c r="N193" s="132" t="s">
        <v>2245</v>
      </c>
    </row>
    <row r="194" spans="1:14">
      <c r="L194" s="135" t="s">
        <v>2095</v>
      </c>
      <c r="M194" s="132" t="s">
        <v>2268</v>
      </c>
      <c r="N194" s="132" t="s">
        <v>2266</v>
      </c>
    </row>
    <row r="195" spans="1:14">
      <c r="L195" s="135"/>
      <c r="M195" s="132" t="s">
        <v>2246</v>
      </c>
      <c r="N195" s="132" t="s">
        <v>2245</v>
      </c>
    </row>
    <row r="196" spans="1:14">
      <c r="L196" s="135" t="s">
        <v>2094</v>
      </c>
      <c r="M196" s="132" t="s">
        <v>2247</v>
      </c>
      <c r="N196" s="132" t="s">
        <v>2234</v>
      </c>
    </row>
    <row r="197" spans="1:14">
      <c r="L197" s="135"/>
      <c r="M197" s="132" t="s">
        <v>2283</v>
      </c>
      <c r="N197" s="132" t="s">
        <v>2245</v>
      </c>
    </row>
    <row r="198" spans="1:14">
      <c r="L198" s="135" t="s">
        <v>2093</v>
      </c>
      <c r="M198" s="132" t="s">
        <v>2284</v>
      </c>
      <c r="N198" s="132" t="s">
        <v>2234</v>
      </c>
    </row>
    <row r="199" spans="1:14" s="164" customFormat="1">
      <c r="A199" s="185" t="s">
        <v>2652</v>
      </c>
      <c r="B199" s="157"/>
      <c r="F199" s="187"/>
    </row>
    <row r="200" spans="1:14">
      <c r="A200" s="154" t="s">
        <v>1509</v>
      </c>
      <c r="B200" s="22" t="s">
        <v>2045</v>
      </c>
      <c r="D200" s="30">
        <v>33</v>
      </c>
      <c r="H200" s="141"/>
      <c r="I200" s="141"/>
      <c r="J200" s="141"/>
      <c r="L200" s="134" t="s">
        <v>1508</v>
      </c>
      <c r="M200" s="132" t="s">
        <v>2236</v>
      </c>
      <c r="N200" s="132" t="s">
        <v>2234</v>
      </c>
    </row>
    <row r="201" spans="1:14">
      <c r="A201" s="87" t="s">
        <v>1808</v>
      </c>
      <c r="B201" s="87" t="s">
        <v>1812</v>
      </c>
      <c r="D201" s="30">
        <v>129</v>
      </c>
      <c r="E201" s="30">
        <v>19</v>
      </c>
      <c r="H201" s="141"/>
      <c r="I201" s="141"/>
      <c r="J201" s="141"/>
      <c r="L201" s="134" t="s">
        <v>1505</v>
      </c>
      <c r="M201" s="132" t="s">
        <v>2237</v>
      </c>
      <c r="N201" s="132" t="s">
        <v>2234</v>
      </c>
    </row>
    <row r="202" spans="1:14" s="107" customFormat="1">
      <c r="A202" s="184" t="s">
        <v>2974</v>
      </c>
      <c r="B202" s="111"/>
      <c r="F202" s="187"/>
      <c r="H202" s="141" t="s">
        <v>2291</v>
      </c>
      <c r="I202" s="141" t="s">
        <v>2291</v>
      </c>
      <c r="J202" s="141" t="s">
        <v>2291</v>
      </c>
      <c r="L202" s="135" t="s">
        <v>1813</v>
      </c>
      <c r="M202" s="132" t="s">
        <v>2248</v>
      </c>
      <c r="N202" s="132" t="s">
        <v>2234</v>
      </c>
    </row>
    <row r="203" spans="1:14">
      <c r="A203" s="142" t="s">
        <v>1507</v>
      </c>
      <c r="B203" s="22" t="s">
        <v>2321</v>
      </c>
      <c r="D203" s="30">
        <v>10</v>
      </c>
      <c r="H203" s="141" t="s">
        <v>2296</v>
      </c>
      <c r="I203" s="141" t="s">
        <v>2291</v>
      </c>
      <c r="J203" s="141" t="s">
        <v>2296</v>
      </c>
      <c r="L203" s="136" t="s">
        <v>2046</v>
      </c>
      <c r="M203" s="132" t="s">
        <v>2248</v>
      </c>
      <c r="N203" s="132" t="s">
        <v>2234</v>
      </c>
    </row>
    <row r="204" spans="1:14">
      <c r="A204" s="142" t="s">
        <v>2322</v>
      </c>
      <c r="B204" s="22" t="s">
        <v>1495</v>
      </c>
      <c r="D204" s="30">
        <v>103</v>
      </c>
      <c r="H204" s="141" t="s">
        <v>2296</v>
      </c>
      <c r="I204" s="141" t="s">
        <v>2291</v>
      </c>
      <c r="J204" s="141" t="s">
        <v>2296</v>
      </c>
      <c r="L204" s="134" t="s">
        <v>1507</v>
      </c>
      <c r="M204" s="132" t="s">
        <v>2236</v>
      </c>
      <c r="N204" s="132" t="s">
        <v>2234</v>
      </c>
    </row>
    <row r="205" spans="1:14">
      <c r="A205" s="32" t="s">
        <v>2817</v>
      </c>
      <c r="L205" s="135"/>
      <c r="M205" s="132" t="s">
        <v>2246</v>
      </c>
      <c r="N205" s="132" t="s">
        <v>2245</v>
      </c>
    </row>
    <row r="206" spans="1:14" s="164" customFormat="1">
      <c r="A206" s="167" t="s">
        <v>2710</v>
      </c>
      <c r="B206" s="181" t="s">
        <v>2708</v>
      </c>
      <c r="D206" s="164">
        <v>10</v>
      </c>
      <c r="E206" s="164">
        <v>8</v>
      </c>
      <c r="F206" s="187"/>
      <c r="H206" s="141"/>
      <c r="I206" s="141"/>
      <c r="J206" s="141"/>
      <c r="L206" s="135"/>
      <c r="M206" s="132"/>
      <c r="N206" s="132"/>
    </row>
    <row r="207" spans="1:14" s="164" customFormat="1">
      <c r="A207" s="167" t="s">
        <v>2711</v>
      </c>
      <c r="B207" s="181" t="s">
        <v>2712</v>
      </c>
      <c r="D207" s="164">
        <v>58</v>
      </c>
      <c r="E207" s="164">
        <v>24</v>
      </c>
      <c r="F207" s="187"/>
      <c r="H207" s="141"/>
      <c r="I207" s="141"/>
      <c r="J207" s="141"/>
      <c r="L207" s="135"/>
      <c r="M207" s="132"/>
      <c r="N207" s="132"/>
    </row>
    <row r="208" spans="1:14" s="164" customFormat="1">
      <c r="A208" s="167" t="s">
        <v>2713</v>
      </c>
      <c r="B208" s="181" t="s">
        <v>2715</v>
      </c>
      <c r="D208" s="164">
        <v>76</v>
      </c>
      <c r="E208" s="164">
        <v>28</v>
      </c>
      <c r="F208" s="187"/>
      <c r="H208" s="141"/>
      <c r="I208" s="141"/>
      <c r="J208" s="141"/>
      <c r="L208" s="135"/>
      <c r="M208" s="132"/>
      <c r="N208" s="132"/>
    </row>
    <row r="209" spans="1:14" s="164" customFormat="1">
      <c r="A209" s="167" t="s">
        <v>2714</v>
      </c>
      <c r="B209" s="181" t="s">
        <v>2716</v>
      </c>
      <c r="D209" s="164">
        <v>38</v>
      </c>
      <c r="E209" s="164">
        <v>20</v>
      </c>
      <c r="F209" s="187"/>
      <c r="H209" s="141"/>
      <c r="I209" s="141"/>
      <c r="J209" s="141"/>
      <c r="L209" s="135"/>
      <c r="M209" s="132"/>
      <c r="N209" s="132"/>
    </row>
    <row r="210" spans="1:14" s="164" customFormat="1">
      <c r="A210" s="167" t="s">
        <v>2717</v>
      </c>
      <c r="B210" s="181" t="s">
        <v>2718</v>
      </c>
      <c r="D210" s="164">
        <v>82</v>
      </c>
      <c r="E210" s="164">
        <v>28</v>
      </c>
      <c r="F210" s="187"/>
      <c r="H210" s="141"/>
      <c r="I210" s="141"/>
      <c r="J210" s="141"/>
      <c r="L210" s="135"/>
      <c r="M210" s="132"/>
      <c r="N210" s="132"/>
    </row>
    <row r="211" spans="1:14" s="107" customFormat="1">
      <c r="A211" s="105" t="s">
        <v>2816</v>
      </c>
      <c r="B211" s="105"/>
      <c r="F211" s="187"/>
      <c r="H211" s="141" t="s">
        <v>2291</v>
      </c>
      <c r="I211" s="141" t="s">
        <v>2291</v>
      </c>
      <c r="J211" s="141" t="s">
        <v>2291</v>
      </c>
      <c r="L211" s="134" t="s">
        <v>1506</v>
      </c>
      <c r="M211" s="132" t="s">
        <v>2237</v>
      </c>
      <c r="N211" s="132" t="s">
        <v>2234</v>
      </c>
    </row>
    <row r="212" spans="1:14">
      <c r="A212" s="107" t="s">
        <v>2557</v>
      </c>
      <c r="B212" s="105" t="s">
        <v>2553</v>
      </c>
      <c r="D212" s="30">
        <v>73</v>
      </c>
      <c r="E212" s="30">
        <v>31</v>
      </c>
      <c r="H212" s="141" t="s">
        <v>2291</v>
      </c>
      <c r="I212" s="141" t="s">
        <v>2291</v>
      </c>
      <c r="J212" s="141" t="s">
        <v>2296</v>
      </c>
      <c r="L212" s="134" t="s">
        <v>1808</v>
      </c>
      <c r="M212" s="132" t="s">
        <v>2248</v>
      </c>
      <c r="N212" s="132" t="s">
        <v>2234</v>
      </c>
    </row>
    <row r="213" spans="1:14" s="164" customFormat="1">
      <c r="A213" s="164" t="s">
        <v>2560</v>
      </c>
      <c r="B213" s="157" t="s">
        <v>2554</v>
      </c>
      <c r="D213" s="164">
        <v>27</v>
      </c>
      <c r="E213" s="164">
        <v>13</v>
      </c>
      <c r="F213" s="187"/>
      <c r="H213" s="141"/>
      <c r="I213" s="141"/>
      <c r="J213" s="141"/>
      <c r="L213" s="135"/>
      <c r="M213" s="132"/>
      <c r="N213" s="132"/>
    </row>
    <row r="214" spans="1:14">
      <c r="A214" s="154" t="s">
        <v>2604</v>
      </c>
      <c r="B214" s="157" t="s">
        <v>2605</v>
      </c>
      <c r="D214" s="30">
        <v>41</v>
      </c>
    </row>
    <row r="215" spans="1:14" s="164" customFormat="1">
      <c r="A215" s="154" t="s">
        <v>2598</v>
      </c>
      <c r="B215" s="157" t="s">
        <v>2599</v>
      </c>
      <c r="D215" s="164">
        <v>167</v>
      </c>
      <c r="F215" s="187"/>
      <c r="H215" s="141"/>
      <c r="I215" s="141"/>
      <c r="J215" s="141"/>
      <c r="L215" s="135"/>
      <c r="M215" s="132"/>
      <c r="N215" s="132"/>
    </row>
    <row r="216" spans="1:14" s="164" customFormat="1">
      <c r="A216" s="154" t="s">
        <v>2593</v>
      </c>
      <c r="B216" s="157" t="s">
        <v>2595</v>
      </c>
      <c r="D216" s="164">
        <v>76</v>
      </c>
      <c r="F216" s="187"/>
      <c r="H216" s="141"/>
      <c r="I216" s="141"/>
      <c r="J216" s="141"/>
      <c r="L216" s="135"/>
      <c r="M216" s="132"/>
      <c r="N216" s="132"/>
    </row>
    <row r="217" spans="1:14" s="164" customFormat="1">
      <c r="A217" s="154" t="s">
        <v>2594</v>
      </c>
      <c r="B217" s="157" t="s">
        <v>2597</v>
      </c>
      <c r="D217" s="164">
        <v>87</v>
      </c>
      <c r="F217" s="187"/>
      <c r="H217" s="141"/>
      <c r="I217" s="141"/>
      <c r="J217" s="141"/>
      <c r="L217" s="135"/>
      <c r="M217" s="132"/>
      <c r="N217" s="132"/>
    </row>
    <row r="218" spans="1:14">
      <c r="A218" s="154" t="s">
        <v>2600</v>
      </c>
      <c r="B218" s="157" t="s">
        <v>2601</v>
      </c>
      <c r="D218" s="30">
        <v>56</v>
      </c>
    </row>
    <row r="219" spans="1:14">
      <c r="A219" s="154" t="s">
        <v>2602</v>
      </c>
      <c r="B219" s="157" t="s">
        <v>2603</v>
      </c>
      <c r="D219" s="30">
        <v>50</v>
      </c>
    </row>
    <row r="220" spans="1:14" s="164" customFormat="1">
      <c r="A220" s="154" t="s">
        <v>2606</v>
      </c>
      <c r="B220" s="157" t="s">
        <v>2664</v>
      </c>
      <c r="D220" s="164">
        <v>60</v>
      </c>
      <c r="F220" s="187"/>
    </row>
    <row r="221" spans="1:14" s="164" customFormat="1">
      <c r="A221" s="154" t="s">
        <v>2661</v>
      </c>
      <c r="B221" s="157" t="s">
        <v>2665</v>
      </c>
      <c r="D221" s="164">
        <v>60</v>
      </c>
      <c r="F221" s="187"/>
    </row>
    <row r="222" spans="1:14">
      <c r="A222" s="154" t="s">
        <v>2559</v>
      </c>
      <c r="B222" s="105" t="s">
        <v>2552</v>
      </c>
      <c r="D222" s="30">
        <v>36</v>
      </c>
      <c r="E222" s="30">
        <v>14</v>
      </c>
      <c r="H222" s="141" t="s">
        <v>2291</v>
      </c>
      <c r="I222" s="141"/>
      <c r="J222" s="141" t="s">
        <v>2291</v>
      </c>
      <c r="L222" s="133" t="s">
        <v>1810</v>
      </c>
      <c r="M222" s="132" t="s">
        <v>2264</v>
      </c>
      <c r="N222" s="132" t="s">
        <v>2234</v>
      </c>
    </row>
    <row r="223" spans="1:14" s="164" customFormat="1">
      <c r="A223" s="154" t="s">
        <v>2561</v>
      </c>
      <c r="B223" s="157" t="s">
        <v>2555</v>
      </c>
      <c r="D223" s="164">
        <v>14</v>
      </c>
      <c r="E223" s="164">
        <v>7</v>
      </c>
      <c r="F223" s="187"/>
      <c r="H223" s="141"/>
      <c r="I223" s="141"/>
      <c r="J223" s="141"/>
      <c r="L223" s="135"/>
      <c r="M223" s="132"/>
      <c r="N223" s="132"/>
    </row>
    <row r="224" spans="1:14" s="164" customFormat="1">
      <c r="A224" s="154" t="s">
        <v>2607</v>
      </c>
      <c r="B224" s="157" t="s">
        <v>2614</v>
      </c>
      <c r="D224" s="164">
        <v>24</v>
      </c>
      <c r="F224" s="187"/>
    </row>
    <row r="225" spans="1:14" s="164" customFormat="1">
      <c r="A225" s="154" t="s">
        <v>2608</v>
      </c>
      <c r="B225" s="157" t="s">
        <v>2619</v>
      </c>
      <c r="D225" s="164">
        <v>79</v>
      </c>
      <c r="F225" s="187"/>
    </row>
    <row r="226" spans="1:14" s="164" customFormat="1">
      <c r="A226" s="154" t="s">
        <v>2609</v>
      </c>
      <c r="B226" s="157" t="s">
        <v>2615</v>
      </c>
      <c r="D226" s="164">
        <v>26</v>
      </c>
      <c r="F226" s="187"/>
    </row>
    <row r="227" spans="1:14" s="164" customFormat="1">
      <c r="A227" s="154" t="s">
        <v>2610</v>
      </c>
      <c r="B227" s="157" t="s">
        <v>2620</v>
      </c>
      <c r="D227" s="164">
        <v>43</v>
      </c>
      <c r="F227" s="187"/>
    </row>
    <row r="228" spans="1:14" s="164" customFormat="1">
      <c r="A228" s="154" t="s">
        <v>2611</v>
      </c>
      <c r="B228" s="157" t="s">
        <v>2616</v>
      </c>
      <c r="D228" s="164">
        <v>28</v>
      </c>
      <c r="F228" s="187"/>
    </row>
    <row r="229" spans="1:14" s="164" customFormat="1">
      <c r="A229" s="154" t="s">
        <v>2612</v>
      </c>
      <c r="B229" s="157" t="s">
        <v>2617</v>
      </c>
      <c r="D229" s="164">
        <v>25</v>
      </c>
      <c r="F229" s="187"/>
    </row>
    <row r="230" spans="1:14" s="164" customFormat="1">
      <c r="A230" s="154" t="s">
        <v>2613</v>
      </c>
      <c r="B230" s="157" t="s">
        <v>2618</v>
      </c>
      <c r="D230" s="164">
        <v>31</v>
      </c>
      <c r="F230" s="187"/>
      <c r="H230" s="141"/>
      <c r="I230" s="141"/>
      <c r="J230" s="141"/>
      <c r="L230" s="135"/>
      <c r="M230" s="132"/>
      <c r="N230" s="132"/>
    </row>
    <row r="231" spans="1:14" s="164" customFormat="1">
      <c r="A231" s="154" t="s">
        <v>2663</v>
      </c>
      <c r="B231" s="157" t="s">
        <v>2667</v>
      </c>
      <c r="D231" s="164">
        <v>31</v>
      </c>
      <c r="F231" s="187"/>
      <c r="H231" s="141"/>
      <c r="I231" s="141"/>
      <c r="J231" s="141"/>
      <c r="L231" s="135"/>
      <c r="M231" s="132"/>
      <c r="N231" s="132"/>
    </row>
    <row r="232" spans="1:14">
      <c r="A232" s="154" t="s">
        <v>2556</v>
      </c>
      <c r="B232" s="105" t="s">
        <v>852</v>
      </c>
      <c r="D232" s="30">
        <v>15</v>
      </c>
      <c r="E232" s="30">
        <v>9</v>
      </c>
      <c r="H232" s="141" t="s">
        <v>2291</v>
      </c>
      <c r="I232" s="141" t="s">
        <v>2291</v>
      </c>
      <c r="J232" s="141" t="s">
        <v>2296</v>
      </c>
      <c r="L232" s="134" t="s">
        <v>2263</v>
      </c>
      <c r="M232" s="132" t="s">
        <v>2235</v>
      </c>
      <c r="N232" s="132" t="s">
        <v>2234</v>
      </c>
    </row>
    <row r="233" spans="1:14" s="164" customFormat="1">
      <c r="A233" s="154" t="s">
        <v>2562</v>
      </c>
      <c r="B233" s="157" t="s">
        <v>2564</v>
      </c>
      <c r="D233" s="164">
        <v>53</v>
      </c>
      <c r="E233" s="164">
        <v>22</v>
      </c>
      <c r="F233" s="187"/>
      <c r="H233" s="141"/>
      <c r="I233" s="141"/>
      <c r="J233" s="141"/>
      <c r="L233" s="135"/>
      <c r="M233" s="132"/>
      <c r="N233" s="132"/>
    </row>
    <row r="234" spans="1:14" s="164" customFormat="1">
      <c r="A234" s="154" t="s">
        <v>2621</v>
      </c>
      <c r="B234" s="157" t="s">
        <v>2626</v>
      </c>
      <c r="D234" s="164">
        <v>71</v>
      </c>
      <c r="F234" s="187"/>
    </row>
    <row r="235" spans="1:14" s="164" customFormat="1">
      <c r="A235" s="154" t="s">
        <v>2633</v>
      </c>
      <c r="B235" s="157" t="s">
        <v>2627</v>
      </c>
      <c r="D235" s="164">
        <v>327</v>
      </c>
      <c r="F235" s="187"/>
      <c r="H235" s="141"/>
      <c r="I235" s="141"/>
      <c r="J235" s="141"/>
      <c r="L235" s="135"/>
      <c r="M235" s="132"/>
      <c r="N235" s="132"/>
    </row>
    <row r="236" spans="1:14" s="164" customFormat="1">
      <c r="A236" s="154" t="s">
        <v>2622</v>
      </c>
      <c r="B236" s="157" t="s">
        <v>2628</v>
      </c>
      <c r="D236" s="164">
        <v>100</v>
      </c>
      <c r="F236" s="187"/>
      <c r="H236" s="141"/>
      <c r="I236" s="141"/>
      <c r="J236" s="141"/>
      <c r="L236" s="135"/>
      <c r="M236" s="132"/>
      <c r="N236" s="132"/>
    </row>
    <row r="237" spans="1:14" s="164" customFormat="1">
      <c r="A237" s="154" t="s">
        <v>2646</v>
      </c>
      <c r="B237" s="157" t="s">
        <v>2629</v>
      </c>
      <c r="D237" s="164">
        <v>168</v>
      </c>
      <c r="F237" s="187"/>
      <c r="H237" s="141"/>
      <c r="I237" s="141"/>
      <c r="J237" s="141"/>
      <c r="L237" s="135"/>
      <c r="M237" s="132"/>
      <c r="N237" s="132"/>
    </row>
    <row r="238" spans="1:14" s="164" customFormat="1">
      <c r="A238" s="154" t="s">
        <v>2623</v>
      </c>
      <c r="B238" s="157" t="s">
        <v>2630</v>
      </c>
      <c r="D238" s="164">
        <v>110</v>
      </c>
      <c r="F238" s="187"/>
    </row>
    <row r="239" spans="1:14" s="164" customFormat="1">
      <c r="A239" s="154" t="s">
        <v>2624</v>
      </c>
      <c r="B239" s="157" t="s">
        <v>2631</v>
      </c>
      <c r="D239" s="164">
        <v>97</v>
      </c>
      <c r="F239" s="187"/>
    </row>
    <row r="240" spans="1:14" s="164" customFormat="1">
      <c r="A240" s="154" t="s">
        <v>2625</v>
      </c>
      <c r="B240" s="157" t="s">
        <v>2632</v>
      </c>
      <c r="D240" s="164">
        <v>111</v>
      </c>
      <c r="F240" s="187"/>
    </row>
    <row r="241" spans="1:14" s="164" customFormat="1">
      <c r="A241" s="154" t="s">
        <v>2666</v>
      </c>
      <c r="B241" s="157" t="s">
        <v>2669</v>
      </c>
      <c r="D241" s="164">
        <v>111</v>
      </c>
      <c r="F241" s="187"/>
    </row>
    <row r="242" spans="1:14">
      <c r="A242" s="154" t="s">
        <v>2558</v>
      </c>
      <c r="B242" s="105" t="s">
        <v>2222</v>
      </c>
      <c r="D242" s="30">
        <v>18</v>
      </c>
      <c r="E242" s="30">
        <v>10</v>
      </c>
      <c r="H242" s="141" t="s">
        <v>2291</v>
      </c>
      <c r="I242" s="141"/>
      <c r="J242" s="141" t="s">
        <v>2291</v>
      </c>
      <c r="L242" s="133" t="s">
        <v>1809</v>
      </c>
      <c r="M242" s="132" t="s">
        <v>2235</v>
      </c>
      <c r="N242" s="132" t="s">
        <v>2234</v>
      </c>
    </row>
    <row r="243" spans="1:14" s="164" customFormat="1">
      <c r="A243" s="154" t="s">
        <v>2563</v>
      </c>
      <c r="B243" s="157" t="s">
        <v>2565</v>
      </c>
      <c r="D243" s="164">
        <v>61</v>
      </c>
      <c r="E243" s="164">
        <v>25</v>
      </c>
      <c r="F243" s="187"/>
      <c r="H243" s="141"/>
      <c r="I243" s="141"/>
      <c r="J243" s="141"/>
      <c r="L243" s="135"/>
      <c r="M243" s="132"/>
      <c r="N243" s="132"/>
    </row>
    <row r="244" spans="1:14" s="164" customFormat="1">
      <c r="A244" s="154" t="s">
        <v>2634</v>
      </c>
      <c r="B244" s="157" t="s">
        <v>2639</v>
      </c>
      <c r="D244" s="164">
        <v>84</v>
      </c>
      <c r="F244" s="187"/>
    </row>
    <row r="245" spans="1:14" s="164" customFormat="1">
      <c r="A245" s="154" t="s">
        <v>2643</v>
      </c>
      <c r="B245" s="157" t="s">
        <v>2640</v>
      </c>
      <c r="D245" s="164">
        <v>368</v>
      </c>
      <c r="F245" s="187"/>
    </row>
    <row r="246" spans="1:14" s="164" customFormat="1">
      <c r="A246" s="154" t="s">
        <v>2635</v>
      </c>
      <c r="B246" s="157" t="s">
        <v>2644</v>
      </c>
      <c r="D246" s="164">
        <v>116</v>
      </c>
      <c r="F246" s="187"/>
    </row>
    <row r="247" spans="1:14" s="164" customFormat="1">
      <c r="A247" s="154" t="s">
        <v>2645</v>
      </c>
      <c r="B247" s="157" t="s">
        <v>2641</v>
      </c>
      <c r="D247" s="164">
        <v>192</v>
      </c>
      <c r="F247" s="187"/>
    </row>
    <row r="248" spans="1:14" s="164" customFormat="1">
      <c r="A248" s="154" t="s">
        <v>2636</v>
      </c>
      <c r="B248" s="157" t="s">
        <v>2647</v>
      </c>
      <c r="D248" s="164">
        <v>123</v>
      </c>
      <c r="F248" s="187"/>
      <c r="H248" s="141"/>
      <c r="I248" s="141"/>
      <c r="J248" s="141"/>
      <c r="L248" s="135"/>
      <c r="M248" s="132"/>
      <c r="N248" s="132"/>
    </row>
    <row r="249" spans="1:14" s="164" customFormat="1">
      <c r="A249" s="154" t="s">
        <v>2637</v>
      </c>
      <c r="B249" s="157" t="s">
        <v>2648</v>
      </c>
      <c r="D249" s="164">
        <v>112</v>
      </c>
      <c r="F249" s="187"/>
    </row>
    <row r="250" spans="1:14" s="164" customFormat="1">
      <c r="A250" s="154" t="s">
        <v>2638</v>
      </c>
      <c r="B250" s="157" t="s">
        <v>2642</v>
      </c>
      <c r="D250" s="164">
        <v>131</v>
      </c>
      <c r="F250" s="187"/>
    </row>
    <row r="251" spans="1:14" s="164" customFormat="1">
      <c r="A251" s="154" t="s">
        <v>2668</v>
      </c>
      <c r="B251" s="157" t="s">
        <v>2670</v>
      </c>
      <c r="D251" s="164">
        <v>131</v>
      </c>
      <c r="F251" s="187"/>
    </row>
    <row r="253" spans="1:14">
      <c r="A253" s="32" t="s">
        <v>2592</v>
      </c>
    </row>
    <row r="254" spans="1:14">
      <c r="A254" s="168" t="s">
        <v>2550</v>
      </c>
      <c r="B254" s="168" t="s">
        <v>1398</v>
      </c>
      <c r="D254" s="30">
        <v>28</v>
      </c>
      <c r="H254" s="141" t="s">
        <v>2296</v>
      </c>
      <c r="I254" s="141" t="s">
        <v>2287</v>
      </c>
      <c r="J254" s="141" t="s">
        <v>2287</v>
      </c>
      <c r="L254" s="133" t="s">
        <v>1492</v>
      </c>
      <c r="M254" s="132" t="s">
        <v>2226</v>
      </c>
      <c r="N254" s="132" t="s">
        <v>2254</v>
      </c>
    </row>
    <row r="255" spans="1:14">
      <c r="A255" s="171" t="s">
        <v>1814</v>
      </c>
      <c r="B255" s="168" t="s">
        <v>2298</v>
      </c>
      <c r="D255" s="30">
        <v>55</v>
      </c>
      <c r="H255" s="141" t="s">
        <v>2291</v>
      </c>
      <c r="I255" s="141" t="s">
        <v>2291</v>
      </c>
      <c r="J255" s="141" t="s">
        <v>2291</v>
      </c>
      <c r="L255" s="133" t="s">
        <v>2265</v>
      </c>
      <c r="M255" s="132" t="s">
        <v>2248</v>
      </c>
      <c r="N255" s="132" t="s">
        <v>2234</v>
      </c>
    </row>
    <row r="256" spans="1:14">
      <c r="A256" s="171" t="s">
        <v>1813</v>
      </c>
      <c r="B256" s="168" t="s">
        <v>2047</v>
      </c>
      <c r="D256" s="30">
        <v>144</v>
      </c>
      <c r="H256" s="141" t="s">
        <v>2291</v>
      </c>
      <c r="I256" s="141" t="s">
        <v>2291</v>
      </c>
      <c r="J256" s="141" t="s">
        <v>2291</v>
      </c>
      <c r="L256" s="133" t="s">
        <v>1811</v>
      </c>
      <c r="M256" s="132" t="s">
        <v>2248</v>
      </c>
      <c r="N256" s="132" t="s">
        <v>2234</v>
      </c>
    </row>
    <row r="257" spans="1:14">
      <c r="A257" s="172" t="s">
        <v>2046</v>
      </c>
      <c r="B257" s="173" t="s">
        <v>2049</v>
      </c>
      <c r="D257" s="30">
        <v>68</v>
      </c>
      <c r="H257" s="141" t="s">
        <v>2291</v>
      </c>
      <c r="I257" s="141" t="s">
        <v>2297</v>
      </c>
      <c r="J257" s="141" t="s">
        <v>2291</v>
      </c>
      <c r="L257" s="135" t="s">
        <v>1814</v>
      </c>
      <c r="M257" s="132" t="s">
        <v>2248</v>
      </c>
      <c r="N257" s="132" t="s">
        <v>2234</v>
      </c>
    </row>
    <row r="258" spans="1:14" s="155" customFormat="1">
      <c r="A258" s="156" t="s">
        <v>2439</v>
      </c>
      <c r="B258" s="157"/>
      <c r="F258" s="187"/>
      <c r="L258" s="135"/>
      <c r="M258" s="132" t="s">
        <v>2232</v>
      </c>
      <c r="N258" s="132" t="s">
        <v>2227</v>
      </c>
    </row>
    <row r="259" spans="1:14" s="155" customFormat="1">
      <c r="A259" s="159" t="s">
        <v>2440</v>
      </c>
      <c r="B259" s="160" t="s">
        <v>2438</v>
      </c>
      <c r="C259" s="160"/>
      <c r="D259" s="160">
        <v>151</v>
      </c>
      <c r="E259" s="160">
        <v>25</v>
      </c>
      <c r="F259" s="188"/>
      <c r="G259" s="160"/>
      <c r="H259" s="161" t="s">
        <v>2296</v>
      </c>
      <c r="I259" s="161" t="s">
        <v>2296</v>
      </c>
      <c r="J259" s="161" t="s">
        <v>2296</v>
      </c>
      <c r="L259" s="135"/>
      <c r="M259" s="132" t="s">
        <v>2232</v>
      </c>
      <c r="N259" s="132" t="s">
        <v>2227</v>
      </c>
    </row>
    <row r="260" spans="1:14" s="155" customFormat="1" ht="14.5" thickBot="1">
      <c r="A260" s="162" t="s">
        <v>2443</v>
      </c>
      <c r="B260" s="160" t="s">
        <v>2442</v>
      </c>
      <c r="C260" s="160"/>
      <c r="D260" s="160">
        <v>143</v>
      </c>
      <c r="E260" s="160">
        <v>27</v>
      </c>
      <c r="F260" s="188"/>
      <c r="G260" s="160"/>
      <c r="H260" s="161"/>
      <c r="I260" s="161"/>
      <c r="J260" s="161"/>
      <c r="L260" s="135"/>
      <c r="M260" s="132"/>
      <c r="N260" s="132"/>
    </row>
    <row r="261" spans="1:14">
      <c r="A261" s="143" t="s">
        <v>1513</v>
      </c>
      <c r="B261" s="22" t="s">
        <v>1608</v>
      </c>
      <c r="D261" s="30">
        <v>240</v>
      </c>
      <c r="E261" s="30">
        <v>60</v>
      </c>
      <c r="H261" s="141" t="s">
        <v>2297</v>
      </c>
      <c r="I261" s="141" t="s">
        <v>2297</v>
      </c>
      <c r="J261" s="141" t="s">
        <v>2297</v>
      </c>
      <c r="L261" s="135" t="s">
        <v>2153</v>
      </c>
      <c r="M261" s="132" t="s">
        <v>2273</v>
      </c>
      <c r="N261" s="132" t="s">
        <v>2234</v>
      </c>
    </row>
    <row r="262" spans="1:14" ht="14.5" thickBot="1">
      <c r="A262" s="145" t="s">
        <v>1570</v>
      </c>
      <c r="B262" s="87" t="s">
        <v>1571</v>
      </c>
      <c r="D262" s="30">
        <v>2182</v>
      </c>
      <c r="H262" s="141" t="s">
        <v>2297</v>
      </c>
      <c r="I262" s="141" t="s">
        <v>2297</v>
      </c>
      <c r="J262" s="141" t="s">
        <v>2297</v>
      </c>
      <c r="L262" s="135"/>
      <c r="M262" s="132" t="s">
        <v>2259</v>
      </c>
      <c r="N262" s="132" t="s">
        <v>2227</v>
      </c>
    </row>
    <row r="263" spans="1:14">
      <c r="A263" s="104" t="s">
        <v>2052</v>
      </c>
      <c r="B263" s="101" t="s">
        <v>2041</v>
      </c>
      <c r="D263" s="30">
        <v>333</v>
      </c>
      <c r="H263" s="141" t="s">
        <v>2297</v>
      </c>
      <c r="I263" s="141" t="s">
        <v>2297</v>
      </c>
      <c r="J263" s="141" t="s">
        <v>2297</v>
      </c>
      <c r="L263" s="135"/>
      <c r="M263" s="132" t="s">
        <v>2226</v>
      </c>
      <c r="N263" s="132" t="s">
        <v>2258</v>
      </c>
    </row>
    <row r="264" spans="1:14">
      <c r="A264" s="32" t="s">
        <v>2051</v>
      </c>
      <c r="B264" s="33" t="s">
        <v>2050</v>
      </c>
      <c r="D264" s="30">
        <v>167</v>
      </c>
      <c r="H264" s="141" t="s">
        <v>2297</v>
      </c>
      <c r="I264" s="141" t="s">
        <v>2297</v>
      </c>
      <c r="J264" s="141" t="s">
        <v>2297</v>
      </c>
      <c r="L264" s="135" t="s">
        <v>2270</v>
      </c>
      <c r="M264" s="132" t="s">
        <v>2237</v>
      </c>
      <c r="N264" s="132" t="s">
        <v>2234</v>
      </c>
    </row>
    <row r="265" spans="1:14">
      <c r="A265" s="144" t="s">
        <v>1568</v>
      </c>
      <c r="B265" s="87" t="s">
        <v>1569</v>
      </c>
      <c r="D265" s="30">
        <v>244</v>
      </c>
      <c r="H265" s="141" t="s">
        <v>2291</v>
      </c>
      <c r="I265" s="141" t="s">
        <v>2291</v>
      </c>
      <c r="J265" s="141" t="s">
        <v>2291</v>
      </c>
      <c r="L265" s="137" t="s">
        <v>1509</v>
      </c>
      <c r="M265" s="132" t="s">
        <v>2237</v>
      </c>
      <c r="N265" s="132" t="s">
        <v>2266</v>
      </c>
    </row>
    <row r="266" spans="1:14" s="86" customFormat="1" ht="14.5" thickBot="1">
      <c r="A266" s="145" t="s">
        <v>1572</v>
      </c>
      <c r="B266" s="87" t="s">
        <v>1573</v>
      </c>
      <c r="D266" s="86">
        <v>238</v>
      </c>
      <c r="F266" s="187"/>
      <c r="G266" s="107"/>
      <c r="H266" s="141" t="s">
        <v>2291</v>
      </c>
      <c r="I266" s="141" t="s">
        <v>2291</v>
      </c>
      <c r="J266" s="141" t="s">
        <v>2291</v>
      </c>
      <c r="L266" s="137"/>
      <c r="M266" s="132" t="s">
        <v>2236</v>
      </c>
      <c r="N266" s="132" t="s">
        <v>2234</v>
      </c>
    </row>
    <row r="267" spans="1:14">
      <c r="A267" s="104" t="s">
        <v>2081</v>
      </c>
      <c r="B267" s="105" t="s">
        <v>2289</v>
      </c>
      <c r="D267" s="30">
        <v>443</v>
      </c>
      <c r="E267" s="30">
        <v>53</v>
      </c>
      <c r="H267" s="141" t="s">
        <v>2297</v>
      </c>
      <c r="I267" s="141" t="s">
        <v>2297</v>
      </c>
      <c r="J267" s="141" t="s">
        <v>2297</v>
      </c>
      <c r="L267" s="137"/>
      <c r="M267" s="132" t="s">
        <v>2236</v>
      </c>
      <c r="N267" s="132" t="s">
        <v>2266</v>
      </c>
    </row>
    <row r="268" spans="1:14">
      <c r="A268" s="32" t="s">
        <v>2086</v>
      </c>
      <c r="B268" s="33" t="s">
        <v>2426</v>
      </c>
      <c r="D268" s="30">
        <v>578</v>
      </c>
      <c r="E268" s="30">
        <v>43</v>
      </c>
      <c r="H268" s="141" t="s">
        <v>2297</v>
      </c>
      <c r="I268" s="141" t="s">
        <v>2297</v>
      </c>
      <c r="J268" s="141" t="s">
        <v>2297</v>
      </c>
      <c r="L268" s="135" t="s">
        <v>1612</v>
      </c>
      <c r="M268" s="132" t="s">
        <v>2268</v>
      </c>
      <c r="N268" s="132" t="s">
        <v>2266</v>
      </c>
    </row>
    <row r="269" spans="1:14" s="107" customFormat="1">
      <c r="A269" s="110" t="s">
        <v>2160</v>
      </c>
      <c r="B269" s="105" t="s">
        <v>2161</v>
      </c>
      <c r="F269" s="187"/>
      <c r="H269" s="141" t="s">
        <v>2297</v>
      </c>
      <c r="I269" s="141" t="s">
        <v>2297</v>
      </c>
      <c r="J269" s="141" t="s">
        <v>2297</v>
      </c>
      <c r="L269" s="135" t="s">
        <v>2052</v>
      </c>
      <c r="M269" s="132" t="s">
        <v>2226</v>
      </c>
      <c r="N269" s="132" t="s">
        <v>2227</v>
      </c>
    </row>
    <row r="270" spans="1:14" s="107" customFormat="1">
      <c r="A270" s="110" t="s">
        <v>2165</v>
      </c>
      <c r="B270" s="105" t="s">
        <v>2166</v>
      </c>
      <c r="F270" s="187"/>
      <c r="H270" s="141" t="s">
        <v>2297</v>
      </c>
      <c r="I270" s="141" t="s">
        <v>2297</v>
      </c>
      <c r="J270" s="141" t="s">
        <v>2297</v>
      </c>
      <c r="L270" s="135"/>
      <c r="M270" s="132" t="s">
        <v>2228</v>
      </c>
      <c r="N270" s="132" t="s">
        <v>2258</v>
      </c>
    </row>
    <row r="271" spans="1:14" s="107" customFormat="1">
      <c r="A271" s="110" t="s">
        <v>2167</v>
      </c>
      <c r="B271" s="105" t="s">
        <v>2168</v>
      </c>
      <c r="F271" s="187"/>
      <c r="H271" s="141" t="s">
        <v>2297</v>
      </c>
      <c r="I271" s="141" t="s">
        <v>2297</v>
      </c>
      <c r="J271" s="141" t="s">
        <v>2297</v>
      </c>
      <c r="L271" s="135"/>
      <c r="M271" s="132" t="s">
        <v>2232</v>
      </c>
      <c r="N271" s="132" t="s">
        <v>2227</v>
      </c>
    </row>
    <row r="272" spans="1:14" s="107" customFormat="1">
      <c r="A272" s="110" t="s">
        <v>2169</v>
      </c>
      <c r="B272" s="105" t="s">
        <v>2170</v>
      </c>
      <c r="F272" s="187"/>
      <c r="H272" s="141" t="s">
        <v>2297</v>
      </c>
      <c r="I272" s="141" t="s">
        <v>2297</v>
      </c>
      <c r="J272" s="141" t="s">
        <v>2297</v>
      </c>
      <c r="L272" s="135" t="s">
        <v>2271</v>
      </c>
      <c r="M272" s="132" t="s">
        <v>2226</v>
      </c>
      <c r="N272" s="132" t="s">
        <v>2227</v>
      </c>
    </row>
    <row r="273" spans="1:14" s="107" customFormat="1">
      <c r="A273" s="110" t="s">
        <v>2224</v>
      </c>
      <c r="B273" s="105"/>
      <c r="F273" s="187"/>
      <c r="H273" s="141" t="s">
        <v>2291</v>
      </c>
      <c r="I273" s="141" t="s">
        <v>2291</v>
      </c>
      <c r="J273" s="141" t="s">
        <v>2291</v>
      </c>
      <c r="L273" s="135"/>
      <c r="M273" s="132" t="s">
        <v>2232</v>
      </c>
      <c r="N273" s="132" t="s">
        <v>2227</v>
      </c>
    </row>
    <row r="274" spans="1:14">
      <c r="A274" s="77" t="s">
        <v>2357</v>
      </c>
      <c r="B274" s="22" t="s">
        <v>2084</v>
      </c>
      <c r="D274" s="30">
        <v>278</v>
      </c>
      <c r="E274" s="30">
        <v>35</v>
      </c>
      <c r="H274" s="141" t="s">
        <v>2291</v>
      </c>
      <c r="I274" s="141" t="s">
        <v>2291</v>
      </c>
      <c r="J274" s="141" t="s">
        <v>2291</v>
      </c>
      <c r="L274" s="135" t="s">
        <v>2275</v>
      </c>
      <c r="M274" s="132" t="s">
        <v>2240</v>
      </c>
      <c r="N274" s="132" t="s">
        <v>2234</v>
      </c>
    </row>
    <row r="275" spans="1:14" s="155" customFormat="1">
      <c r="A275" s="106" t="s">
        <v>2407</v>
      </c>
      <c r="B275" s="157" t="s">
        <v>2408</v>
      </c>
      <c r="D275" s="155">
        <v>278</v>
      </c>
      <c r="E275" s="155">
        <v>35</v>
      </c>
      <c r="F275" s="187"/>
      <c r="H275" s="141" t="s">
        <v>2291</v>
      </c>
      <c r="I275" s="141" t="s">
        <v>2291</v>
      </c>
      <c r="J275" s="141" t="s">
        <v>2291</v>
      </c>
      <c r="L275" s="135" t="s">
        <v>2159</v>
      </c>
      <c r="M275" s="132" t="s">
        <v>2240</v>
      </c>
      <c r="N275" s="132" t="s">
        <v>2234</v>
      </c>
    </row>
    <row r="276" spans="1:14" s="155" customFormat="1">
      <c r="A276" s="106" t="s">
        <v>2406</v>
      </c>
      <c r="B276" s="157" t="s">
        <v>2409</v>
      </c>
      <c r="D276" s="155">
        <v>278</v>
      </c>
      <c r="E276" s="155">
        <v>35</v>
      </c>
      <c r="F276" s="187"/>
      <c r="H276" s="141" t="s">
        <v>2291</v>
      </c>
      <c r="I276" s="141" t="s">
        <v>2291</v>
      </c>
      <c r="J276" s="141" t="s">
        <v>2291</v>
      </c>
      <c r="L276" s="135" t="s">
        <v>2159</v>
      </c>
      <c r="M276" s="132" t="s">
        <v>2240</v>
      </c>
      <c r="N276" s="132" t="s">
        <v>2234</v>
      </c>
    </row>
    <row r="277" spans="1:14" s="155" customFormat="1">
      <c r="A277" s="106" t="s">
        <v>2410</v>
      </c>
      <c r="B277" s="157" t="s">
        <v>2411</v>
      </c>
      <c r="D277" s="155">
        <v>278</v>
      </c>
      <c r="E277" s="155">
        <v>35</v>
      </c>
      <c r="F277" s="187"/>
      <c r="H277" s="141" t="s">
        <v>2291</v>
      </c>
      <c r="I277" s="141" t="s">
        <v>2291</v>
      </c>
      <c r="J277" s="141" t="s">
        <v>2291</v>
      </c>
      <c r="L277" s="135" t="s">
        <v>2159</v>
      </c>
      <c r="M277" s="132" t="s">
        <v>2240</v>
      </c>
      <c r="N277" s="132" t="s">
        <v>2234</v>
      </c>
    </row>
    <row r="278" spans="1:14">
      <c r="A278" s="32" t="s">
        <v>2036</v>
      </c>
      <c r="B278" s="33" t="s">
        <v>2035</v>
      </c>
      <c r="H278" s="141" t="s">
        <v>2291</v>
      </c>
      <c r="I278" s="141" t="s">
        <v>2296</v>
      </c>
      <c r="J278" s="141" t="s">
        <v>2296</v>
      </c>
      <c r="L278" s="135"/>
      <c r="M278" s="132" t="s">
        <v>2259</v>
      </c>
      <c r="N278" s="132" t="s">
        <v>2258</v>
      </c>
    </row>
    <row r="279" spans="1:14">
      <c r="A279" s="32" t="s">
        <v>2037</v>
      </c>
      <c r="B279" s="103" t="s">
        <v>2038</v>
      </c>
      <c r="D279" s="101">
        <v>278</v>
      </c>
      <c r="E279" s="101">
        <v>35</v>
      </c>
      <c r="H279" s="141" t="s">
        <v>2296</v>
      </c>
      <c r="I279" s="141" t="s">
        <v>2287</v>
      </c>
      <c r="J279" s="141" t="s">
        <v>2287</v>
      </c>
      <c r="L279" s="135" t="s">
        <v>2156</v>
      </c>
      <c r="M279" s="132" t="s">
        <v>2240</v>
      </c>
      <c r="N279" s="132" t="s">
        <v>2234</v>
      </c>
    </row>
    <row r="280" spans="1:14">
      <c r="A280" s="104" t="s">
        <v>2095</v>
      </c>
      <c r="B280" s="103" t="s">
        <v>2092</v>
      </c>
      <c r="H280" s="141" t="s">
        <v>2297</v>
      </c>
      <c r="I280" s="141" t="s">
        <v>2291</v>
      </c>
      <c r="J280" s="141" t="s">
        <v>2291</v>
      </c>
      <c r="L280" s="135"/>
      <c r="M280" s="132" t="s">
        <v>2228</v>
      </c>
      <c r="N280" s="132" t="s">
        <v>2227</v>
      </c>
    </row>
    <row r="281" spans="1:14">
      <c r="A281" s="104" t="s">
        <v>2094</v>
      </c>
      <c r="B281" s="103" t="s">
        <v>2091</v>
      </c>
      <c r="H281" s="141" t="s">
        <v>2291</v>
      </c>
      <c r="I281" s="141" t="s">
        <v>2291</v>
      </c>
      <c r="J281" s="141" t="s">
        <v>2297</v>
      </c>
      <c r="L281" s="135" t="s">
        <v>2155</v>
      </c>
      <c r="M281" s="132" t="s">
        <v>2240</v>
      </c>
      <c r="N281" s="132" t="s">
        <v>2234</v>
      </c>
    </row>
    <row r="282" spans="1:14">
      <c r="A282" s="104" t="s">
        <v>2093</v>
      </c>
      <c r="B282" s="33" t="s">
        <v>2090</v>
      </c>
      <c r="D282" s="30">
        <v>109</v>
      </c>
      <c r="E282" s="30">
        <v>18</v>
      </c>
      <c r="H282" s="141" t="s">
        <v>2291</v>
      </c>
      <c r="I282" s="141" t="s">
        <v>2297</v>
      </c>
      <c r="J282" s="141" t="s">
        <v>2291</v>
      </c>
      <c r="L282" s="135"/>
      <c r="M282" s="132" t="s">
        <v>2276</v>
      </c>
      <c r="N282" s="132" t="s">
        <v>2227</v>
      </c>
    </row>
    <row r="283" spans="1:14">
      <c r="A283" s="104" t="s">
        <v>2097</v>
      </c>
      <c r="B283" s="103" t="s">
        <v>2099</v>
      </c>
      <c r="H283" s="141" t="s">
        <v>2291</v>
      </c>
      <c r="I283" s="141" t="s">
        <v>2291</v>
      </c>
      <c r="J283" s="141" t="s">
        <v>2297</v>
      </c>
      <c r="L283" s="135" t="s">
        <v>2241</v>
      </c>
      <c r="M283" s="132" t="s">
        <v>2240</v>
      </c>
      <c r="N283" s="132" t="s">
        <v>2234</v>
      </c>
    </row>
    <row r="284" spans="1:14">
      <c r="A284" s="104" t="s">
        <v>2096</v>
      </c>
      <c r="B284" s="103" t="s">
        <v>2098</v>
      </c>
      <c r="H284" s="141" t="s">
        <v>2291</v>
      </c>
      <c r="I284" s="141" t="s">
        <v>2297</v>
      </c>
      <c r="J284" s="141" t="s">
        <v>2291</v>
      </c>
      <c r="L284" s="135"/>
      <c r="M284" s="132" t="s">
        <v>2226</v>
      </c>
      <c r="N284" s="132" t="s">
        <v>2227</v>
      </c>
    </row>
    <row r="285" spans="1:14" s="107" customFormat="1" ht="14.5" thickBot="1">
      <c r="A285" s="110" t="s">
        <v>2225</v>
      </c>
      <c r="B285" s="105"/>
      <c r="F285" s="187"/>
      <c r="H285" s="141" t="s">
        <v>2291</v>
      </c>
      <c r="I285" s="141" t="s">
        <v>2291</v>
      </c>
      <c r="J285" s="141" t="s">
        <v>2291</v>
      </c>
      <c r="L285" s="135" t="s">
        <v>2086</v>
      </c>
      <c r="M285" s="132" t="s">
        <v>2232</v>
      </c>
      <c r="N285" s="132" t="s">
        <v>2254</v>
      </c>
    </row>
    <row r="286" spans="1:14">
      <c r="A286" s="143" t="s">
        <v>1510</v>
      </c>
      <c r="B286" s="22" t="s">
        <v>1498</v>
      </c>
      <c r="H286" s="141" t="s">
        <v>2287</v>
      </c>
      <c r="I286" s="141" t="s">
        <v>2287</v>
      </c>
      <c r="J286" s="141" t="s">
        <v>2287</v>
      </c>
      <c r="L286" s="135"/>
      <c r="M286" s="132" t="s">
        <v>2238</v>
      </c>
      <c r="N286" s="132" t="s">
        <v>2239</v>
      </c>
    </row>
    <row r="287" spans="1:14">
      <c r="A287" s="144" t="s">
        <v>1511</v>
      </c>
      <c r="B287" s="22" t="s">
        <v>1497</v>
      </c>
      <c r="H287" s="141" t="s">
        <v>2287</v>
      </c>
      <c r="I287" s="141" t="s">
        <v>2287</v>
      </c>
      <c r="J287" s="141" t="s">
        <v>2287</v>
      </c>
      <c r="L287" s="135"/>
      <c r="M287" s="132" t="s">
        <v>2249</v>
      </c>
      <c r="N287" s="132" t="s">
        <v>2239</v>
      </c>
    </row>
    <row r="288" spans="1:14" s="91" customFormat="1">
      <c r="A288" s="144" t="s">
        <v>2306</v>
      </c>
      <c r="B288" s="93" t="s">
        <v>1815</v>
      </c>
      <c r="F288" s="187"/>
      <c r="G288" s="107"/>
      <c r="H288" s="141" t="s">
        <v>2291</v>
      </c>
      <c r="I288" s="141" t="s">
        <v>2287</v>
      </c>
      <c r="J288" s="141" t="s">
        <v>2287</v>
      </c>
      <c r="L288" s="135" t="s">
        <v>2272</v>
      </c>
      <c r="M288" s="132" t="s">
        <v>2232</v>
      </c>
      <c r="N288" s="132" t="s">
        <v>2227</v>
      </c>
    </row>
    <row r="289" spans="1:14" s="107" customFormat="1" ht="14.5" thickBot="1">
      <c r="A289" s="149" t="s">
        <v>2307</v>
      </c>
      <c r="B289" s="105" t="s">
        <v>2308</v>
      </c>
      <c r="F289" s="187"/>
      <c r="H289" s="141" t="s">
        <v>2291</v>
      </c>
      <c r="I289" s="141" t="s">
        <v>2287</v>
      </c>
      <c r="J289" s="141" t="s">
        <v>2291</v>
      </c>
      <c r="L289" s="135" t="s">
        <v>2087</v>
      </c>
      <c r="M289" s="132" t="s">
        <v>2232</v>
      </c>
      <c r="N289" s="132" t="s">
        <v>2227</v>
      </c>
    </row>
    <row r="290" spans="1:14">
      <c r="A290" s="143" t="s">
        <v>2324</v>
      </c>
      <c r="B290" s="22" t="s">
        <v>2423</v>
      </c>
      <c r="H290" s="141" t="s">
        <v>2296</v>
      </c>
      <c r="I290" s="141" t="s">
        <v>2296</v>
      </c>
      <c r="J290" s="141" t="s">
        <v>2296</v>
      </c>
      <c r="L290" s="135"/>
      <c r="M290" s="132" t="s">
        <v>2238</v>
      </c>
      <c r="N290" s="132" t="s">
        <v>2239</v>
      </c>
    </row>
    <row r="291" spans="1:14" ht="14.5" thickBot="1">
      <c r="A291" s="147" t="s">
        <v>1816</v>
      </c>
      <c r="B291" s="93" t="s">
        <v>2048</v>
      </c>
      <c r="H291" s="141" t="s">
        <v>2296</v>
      </c>
      <c r="I291" s="141" t="s">
        <v>2296</v>
      </c>
      <c r="J291" s="141" t="s">
        <v>2296</v>
      </c>
      <c r="L291" s="135" t="s">
        <v>2158</v>
      </c>
      <c r="M291" s="132" t="s">
        <v>2273</v>
      </c>
      <c r="N291" s="132" t="s">
        <v>2274</v>
      </c>
    </row>
    <row r="292" spans="1:14" s="155" customFormat="1">
      <c r="A292" s="156" t="s">
        <v>2418</v>
      </c>
      <c r="B292" s="29"/>
      <c r="F292" s="187"/>
      <c r="L292" s="135"/>
      <c r="M292" s="132"/>
      <c r="N292" s="132"/>
    </row>
    <row r="293" spans="1:14" s="155" customFormat="1">
      <c r="A293" s="169" t="s">
        <v>2421</v>
      </c>
      <c r="B293" s="142" t="s">
        <v>2420</v>
      </c>
      <c r="D293" s="155">
        <v>24</v>
      </c>
      <c r="E293" s="155">
        <v>18</v>
      </c>
      <c r="F293" s="187"/>
      <c r="H293" s="141" t="s">
        <v>2287</v>
      </c>
      <c r="I293" s="141" t="s">
        <v>2287</v>
      </c>
      <c r="J293" s="141" t="s">
        <v>2287</v>
      </c>
      <c r="L293" s="135"/>
      <c r="M293" s="132"/>
      <c r="N293" s="132"/>
    </row>
    <row r="294" spans="1:14" s="155" customFormat="1">
      <c r="A294" s="169" t="s">
        <v>2427</v>
      </c>
      <c r="B294" s="142" t="s">
        <v>2428</v>
      </c>
      <c r="D294" s="155">
        <v>96</v>
      </c>
      <c r="E294" s="155">
        <v>37</v>
      </c>
      <c r="F294" s="187"/>
      <c r="H294" s="141" t="s">
        <v>2296</v>
      </c>
      <c r="I294" s="141" t="s">
        <v>2296</v>
      </c>
      <c r="J294" s="141" t="s">
        <v>2296</v>
      </c>
      <c r="L294" s="135"/>
      <c r="M294" s="132"/>
      <c r="N294" s="132"/>
    </row>
    <row r="295" spans="1:14" s="155" customFormat="1">
      <c r="A295" s="169" t="s">
        <v>2457</v>
      </c>
      <c r="B295" s="142" t="s">
        <v>2419</v>
      </c>
      <c r="D295" s="155">
        <v>120</v>
      </c>
      <c r="E295" s="155">
        <v>49</v>
      </c>
      <c r="F295" s="187"/>
      <c r="H295" s="141" t="s">
        <v>2296</v>
      </c>
      <c r="I295" s="141" t="s">
        <v>2296</v>
      </c>
      <c r="J295" s="141" t="s">
        <v>2296</v>
      </c>
      <c r="L295" s="135"/>
      <c r="M295" s="132"/>
      <c r="N295" s="132"/>
    </row>
    <row r="296" spans="1:14" s="155" customFormat="1">
      <c r="A296" s="170" t="s">
        <v>2422</v>
      </c>
      <c r="B296" s="142" t="s">
        <v>2424</v>
      </c>
      <c r="D296" s="155">
        <v>120</v>
      </c>
      <c r="E296" s="155">
        <v>55</v>
      </c>
      <c r="F296" s="187"/>
      <c r="H296" s="141" t="s">
        <v>2296</v>
      </c>
      <c r="I296" s="141" t="s">
        <v>2296</v>
      </c>
      <c r="J296" s="141" t="s">
        <v>2296</v>
      </c>
      <c r="L296" s="135"/>
      <c r="M296" s="132" t="s">
        <v>2226</v>
      </c>
      <c r="N296" s="132" t="s">
        <v>2227</v>
      </c>
    </row>
    <row r="297" spans="1:14" s="155" customFormat="1">
      <c r="A297" s="169" t="s">
        <v>2458</v>
      </c>
      <c r="B297" s="142" t="s">
        <v>2425</v>
      </c>
      <c r="D297" s="155">
        <v>144</v>
      </c>
      <c r="E297" s="155">
        <v>82</v>
      </c>
      <c r="F297" s="187"/>
      <c r="H297" s="141" t="s">
        <v>2296</v>
      </c>
      <c r="I297" s="141" t="s">
        <v>2296</v>
      </c>
      <c r="J297" s="141" t="s">
        <v>2296</v>
      </c>
      <c r="L297" s="135"/>
      <c r="M297" s="132" t="s">
        <v>2231</v>
      </c>
      <c r="N297" s="132" t="s">
        <v>2227</v>
      </c>
    </row>
    <row r="298" spans="1:14" s="155" customFormat="1">
      <c r="A298" s="169" t="s">
        <v>2429</v>
      </c>
      <c r="B298" s="142" t="s">
        <v>2430</v>
      </c>
      <c r="D298" s="155">
        <v>72</v>
      </c>
      <c r="E298" s="155">
        <v>67</v>
      </c>
      <c r="F298" s="187"/>
      <c r="H298" s="141" t="s">
        <v>2296</v>
      </c>
      <c r="I298" s="141" t="s">
        <v>2296</v>
      </c>
      <c r="J298" s="141" t="s">
        <v>2296</v>
      </c>
      <c r="L298" s="135" t="s">
        <v>2154</v>
      </c>
      <c r="M298" s="132" t="s">
        <v>2242</v>
      </c>
      <c r="N298" s="132" t="s">
        <v>2234</v>
      </c>
    </row>
    <row r="299" spans="1:14" s="155" customFormat="1">
      <c r="A299" s="169" t="s">
        <v>2431</v>
      </c>
      <c r="B299" s="142" t="s">
        <v>2432</v>
      </c>
      <c r="D299" s="155">
        <v>42</v>
      </c>
      <c r="E299" s="155">
        <v>36</v>
      </c>
      <c r="F299" s="187"/>
      <c r="H299" s="141" t="s">
        <v>2296</v>
      </c>
      <c r="I299" s="141" t="s">
        <v>2296</v>
      </c>
      <c r="J299" s="141" t="s">
        <v>2296</v>
      </c>
      <c r="L299" s="135"/>
      <c r="M299" s="132" t="s">
        <v>2232</v>
      </c>
      <c r="N299" s="132" t="s">
        <v>2227</v>
      </c>
    </row>
    <row r="300" spans="1:14" s="155" customFormat="1">
      <c r="A300" s="169" t="s">
        <v>2433</v>
      </c>
      <c r="B300" s="142" t="s">
        <v>2434</v>
      </c>
      <c r="D300" s="155">
        <v>42</v>
      </c>
      <c r="E300" s="155">
        <v>39</v>
      </c>
      <c r="F300" s="187"/>
      <c r="H300" s="141" t="s">
        <v>2296</v>
      </c>
      <c r="I300" s="141" t="s">
        <v>2296</v>
      </c>
      <c r="J300" s="141" t="s">
        <v>2296</v>
      </c>
      <c r="L300" s="135"/>
      <c r="M300" s="132"/>
      <c r="N300" s="132"/>
    </row>
    <row r="301" spans="1:14" s="155" customFormat="1">
      <c r="A301" s="169" t="s">
        <v>2435</v>
      </c>
      <c r="B301" s="142" t="s">
        <v>2437</v>
      </c>
      <c r="D301" s="155">
        <v>50</v>
      </c>
      <c r="E301" s="155">
        <v>34</v>
      </c>
      <c r="F301" s="187"/>
      <c r="H301" s="141" t="s">
        <v>2296</v>
      </c>
      <c r="I301" s="141" t="s">
        <v>2296</v>
      </c>
      <c r="J301" s="141" t="s">
        <v>2296</v>
      </c>
      <c r="L301" s="135"/>
      <c r="M301" s="132" t="s">
        <v>2231</v>
      </c>
      <c r="N301" s="132" t="s">
        <v>2227</v>
      </c>
    </row>
    <row r="302" spans="1:14" s="155" customFormat="1">
      <c r="A302" s="169" t="s">
        <v>2459</v>
      </c>
      <c r="B302" s="142" t="s">
        <v>2441</v>
      </c>
      <c r="D302" s="155">
        <v>188</v>
      </c>
      <c r="E302" s="155">
        <v>51</v>
      </c>
      <c r="F302" s="187"/>
      <c r="H302" s="141" t="s">
        <v>2296</v>
      </c>
      <c r="I302" s="141" t="s">
        <v>2296</v>
      </c>
      <c r="J302" s="141" t="s">
        <v>2296</v>
      </c>
      <c r="L302" s="135" t="s">
        <v>2154</v>
      </c>
      <c r="M302" s="132" t="s">
        <v>2242</v>
      </c>
      <c r="N302" s="132" t="s">
        <v>2234</v>
      </c>
    </row>
    <row r="303" spans="1:14" s="107" customFormat="1">
      <c r="A303" s="110" t="s">
        <v>2223</v>
      </c>
      <c r="B303" s="105"/>
      <c r="F303" s="187"/>
      <c r="H303" s="141" t="s">
        <v>2291</v>
      </c>
      <c r="I303" s="141" t="s">
        <v>2291</v>
      </c>
      <c r="J303" s="141" t="s">
        <v>2291</v>
      </c>
      <c r="L303" s="135"/>
      <c r="M303" s="132" t="s">
        <v>2231</v>
      </c>
      <c r="N303" s="132" t="s">
        <v>2227</v>
      </c>
    </row>
    <row r="304" spans="1:14">
      <c r="A304" s="110" t="s">
        <v>2649</v>
      </c>
      <c r="B304" s="105" t="s">
        <v>2162</v>
      </c>
      <c r="C304" s="107"/>
      <c r="D304" s="107">
        <v>4668</v>
      </c>
      <c r="E304" s="107"/>
      <c r="H304" s="141" t="s">
        <v>2291</v>
      </c>
      <c r="I304" s="141" t="s">
        <v>2291</v>
      </c>
      <c r="J304" s="141" t="s">
        <v>2296</v>
      </c>
      <c r="L304" s="135" t="s">
        <v>2085</v>
      </c>
      <c r="M304" s="132" t="s">
        <v>2232</v>
      </c>
      <c r="N304" s="132" t="s">
        <v>2227</v>
      </c>
    </row>
    <row r="305" spans="1:14" s="107" customFormat="1">
      <c r="A305" s="115" t="s">
        <v>2651</v>
      </c>
      <c r="B305" s="105" t="s">
        <v>2650</v>
      </c>
      <c r="D305" s="107">
        <v>2347</v>
      </c>
      <c r="F305" s="187"/>
      <c r="H305" s="141" t="s">
        <v>2291</v>
      </c>
      <c r="I305" s="141" t="s">
        <v>2291</v>
      </c>
      <c r="J305" s="141" t="s">
        <v>2296</v>
      </c>
      <c r="L305" s="135" t="s">
        <v>2085</v>
      </c>
      <c r="M305" s="132" t="s">
        <v>2232</v>
      </c>
      <c r="N305" s="132" t="s">
        <v>2227</v>
      </c>
    </row>
    <row r="306" spans="1:14" s="107" customFormat="1">
      <c r="A306" s="115" t="s">
        <v>2309</v>
      </c>
      <c r="B306" s="105" t="s">
        <v>2301</v>
      </c>
      <c r="D306" s="107">
        <v>1403</v>
      </c>
      <c r="F306" s="187"/>
      <c r="H306" s="141" t="s">
        <v>2291</v>
      </c>
      <c r="I306" s="141" t="s">
        <v>2291</v>
      </c>
      <c r="J306" s="141" t="s">
        <v>2296</v>
      </c>
      <c r="L306" s="135" t="s">
        <v>2085</v>
      </c>
      <c r="M306" s="132" t="s">
        <v>2232</v>
      </c>
      <c r="N306" s="132" t="s">
        <v>2227</v>
      </c>
    </row>
    <row r="307" spans="1:14" s="107" customFormat="1">
      <c r="A307" s="115" t="s">
        <v>2302</v>
      </c>
      <c r="B307" s="105" t="s">
        <v>2304</v>
      </c>
      <c r="D307" s="107">
        <v>1298</v>
      </c>
      <c r="F307" s="187"/>
      <c r="H307" s="141" t="s">
        <v>2291</v>
      </c>
      <c r="I307" s="141" t="s">
        <v>2291</v>
      </c>
      <c r="J307" s="141" t="s">
        <v>2296</v>
      </c>
      <c r="L307" s="135" t="s">
        <v>2085</v>
      </c>
      <c r="M307" s="132" t="s">
        <v>2232</v>
      </c>
      <c r="N307" s="132" t="s">
        <v>2227</v>
      </c>
    </row>
    <row r="308" spans="1:14" s="107" customFormat="1" ht="14.5" thickBot="1">
      <c r="A308" s="115" t="s">
        <v>2310</v>
      </c>
      <c r="B308" s="105" t="s">
        <v>2305</v>
      </c>
      <c r="F308" s="187"/>
      <c r="H308" s="141" t="s">
        <v>2291</v>
      </c>
      <c r="I308" s="141" t="s">
        <v>2291</v>
      </c>
      <c r="J308" s="141" t="s">
        <v>2296</v>
      </c>
      <c r="L308" s="135" t="s">
        <v>2085</v>
      </c>
      <c r="M308" s="132" t="s">
        <v>2232</v>
      </c>
      <c r="N308" s="132" t="s">
        <v>2227</v>
      </c>
    </row>
    <row r="309" spans="1:14">
      <c r="A309" s="146" t="s">
        <v>2154</v>
      </c>
      <c r="B309" s="105" t="s">
        <v>2116</v>
      </c>
      <c r="H309" s="141" t="s">
        <v>2291</v>
      </c>
      <c r="I309" s="141" t="s">
        <v>2291</v>
      </c>
      <c r="J309" s="141" t="s">
        <v>2296</v>
      </c>
      <c r="L309" s="135"/>
      <c r="M309" s="132" t="s">
        <v>2232</v>
      </c>
      <c r="N309" s="132" t="s">
        <v>2258</v>
      </c>
    </row>
    <row r="310" spans="1:14" ht="14.5" thickBot="1">
      <c r="A310" s="147" t="s">
        <v>2163</v>
      </c>
      <c r="B310" s="105" t="s">
        <v>2164</v>
      </c>
      <c r="C310" s="107"/>
      <c r="D310" s="107"/>
      <c r="E310" s="107"/>
      <c r="H310" s="141" t="s">
        <v>2291</v>
      </c>
      <c r="I310" s="141" t="s">
        <v>2291</v>
      </c>
      <c r="J310" s="141" t="s">
        <v>2296</v>
      </c>
      <c r="L310" s="135"/>
      <c r="M310" s="132" t="s">
        <v>2238</v>
      </c>
      <c r="N310" s="132" t="s">
        <v>2239</v>
      </c>
    </row>
    <row r="311" spans="1:14" s="107" customFormat="1">
      <c r="A311" s="148" t="s">
        <v>2300</v>
      </c>
      <c r="B311" s="105" t="s">
        <v>2320</v>
      </c>
      <c r="F311" s="187"/>
      <c r="H311" s="141" t="s">
        <v>2296</v>
      </c>
      <c r="I311" s="141" t="s">
        <v>2296</v>
      </c>
      <c r="J311" s="141" t="s">
        <v>2296</v>
      </c>
      <c r="L311" s="133"/>
      <c r="M311" s="132"/>
      <c r="N311" s="132"/>
    </row>
    <row r="312" spans="1:14" s="107" customFormat="1" ht="14.5" thickBot="1">
      <c r="A312" s="150" t="s">
        <v>2299</v>
      </c>
      <c r="B312" s="105" t="s">
        <v>2325</v>
      </c>
      <c r="D312" s="107">
        <v>999</v>
      </c>
      <c r="F312" s="187"/>
      <c r="H312" s="141" t="s">
        <v>2296</v>
      </c>
      <c r="I312" s="141" t="s">
        <v>2296</v>
      </c>
      <c r="J312" s="141" t="s">
        <v>2296</v>
      </c>
      <c r="L312" s="133"/>
      <c r="M312" s="132"/>
      <c r="N312" s="132"/>
    </row>
    <row r="330" spans="1:3">
      <c r="A330" s="142" t="s">
        <v>2293</v>
      </c>
      <c r="B330" s="30"/>
    </row>
    <row r="331" spans="1:3">
      <c r="A331" s="142" t="s">
        <v>2293</v>
      </c>
      <c r="B331" s="107"/>
      <c r="C331" s="107"/>
    </row>
    <row r="332" spans="1:3">
      <c r="A332" s="142" t="s">
        <v>2294</v>
      </c>
      <c r="B332" s="107"/>
      <c r="C332" s="107"/>
    </row>
    <row r="333" spans="1:3">
      <c r="A333" s="142" t="s">
        <v>2295</v>
      </c>
      <c r="B333" s="30"/>
    </row>
    <row r="334" spans="1:3">
      <c r="A334" s="30"/>
      <c r="B334" s="30"/>
    </row>
    <row r="335" spans="1:3">
      <c r="A335" s="152" t="s">
        <v>2336</v>
      </c>
      <c r="B335" s="30"/>
    </row>
    <row r="336" spans="1:3">
      <c r="A336" s="151" t="s">
        <v>2334</v>
      </c>
      <c r="B336" s="151" t="s">
        <v>2335</v>
      </c>
    </row>
    <row r="337" spans="1:3">
      <c r="A337" s="132" t="s">
        <v>2231</v>
      </c>
      <c r="B337" s="132" t="s">
        <v>2227</v>
      </c>
    </row>
    <row r="338" spans="1:3">
      <c r="A338" s="132" t="s">
        <v>2244</v>
      </c>
      <c r="B338" s="132" t="s">
        <v>2227</v>
      </c>
    </row>
    <row r="339" spans="1:3">
      <c r="A339" s="132" t="s">
        <v>2243</v>
      </c>
      <c r="B339" s="132" t="s">
        <v>2227</v>
      </c>
    </row>
    <row r="340" spans="1:3">
      <c r="A340" s="132" t="s">
        <v>2229</v>
      </c>
      <c r="B340" s="132" t="s">
        <v>2227</v>
      </c>
    </row>
    <row r="341" spans="1:3">
      <c r="A341" s="132" t="s">
        <v>2233</v>
      </c>
      <c r="B341" s="132" t="s">
        <v>2227</v>
      </c>
    </row>
    <row r="342" spans="1:3">
      <c r="A342" s="132" t="s">
        <v>2288</v>
      </c>
      <c r="B342" s="132" t="s">
        <v>2239</v>
      </c>
    </row>
    <row r="343" spans="1:3">
      <c r="A343" s="132" t="s">
        <v>2249</v>
      </c>
      <c r="B343" s="132" t="s">
        <v>2239</v>
      </c>
    </row>
    <row r="344" spans="1:3">
      <c r="A344" s="153" t="s">
        <v>2246</v>
      </c>
      <c r="B344" s="153" t="s">
        <v>2245</v>
      </c>
    </row>
    <row r="345" spans="1:3">
      <c r="A345" s="132" t="s">
        <v>2240</v>
      </c>
      <c r="B345" s="132" t="s">
        <v>2234</v>
      </c>
    </row>
    <row r="346" spans="1:3">
      <c r="A346" s="132" t="s">
        <v>2242</v>
      </c>
      <c r="B346" s="132" t="s">
        <v>2234</v>
      </c>
    </row>
    <row r="347" spans="1:3">
      <c r="A347" s="132" t="s">
        <v>2236</v>
      </c>
      <c r="B347" s="132" t="s">
        <v>2234</v>
      </c>
      <c r="C347" s="101"/>
    </row>
    <row r="348" spans="1:3">
      <c r="A348" s="132" t="s">
        <v>2237</v>
      </c>
      <c r="B348" s="132" t="s">
        <v>2234</v>
      </c>
      <c r="C348" s="107"/>
    </row>
    <row r="349" spans="1:3">
      <c r="A349" s="132" t="s">
        <v>2235</v>
      </c>
      <c r="B349" s="132" t="s">
        <v>2234</v>
      </c>
    </row>
    <row r="350" spans="1:3">
      <c r="A350" s="132" t="s">
        <v>2248</v>
      </c>
      <c r="B350" s="132" t="s">
        <v>2234</v>
      </c>
    </row>
    <row r="351" spans="1:3">
      <c r="A351" s="132" t="s">
        <v>2228</v>
      </c>
      <c r="B351" s="132" t="s">
        <v>2227</v>
      </c>
      <c r="C351" s="86"/>
    </row>
    <row r="352" spans="1:3">
      <c r="A352" s="132" t="s">
        <v>2230</v>
      </c>
      <c r="B352" s="132" t="s">
        <v>2227</v>
      </c>
    </row>
    <row r="353" spans="1:3">
      <c r="A353" s="132" t="s">
        <v>2226</v>
      </c>
      <c r="B353" s="132" t="s">
        <v>2227</v>
      </c>
      <c r="C353" s="107"/>
    </row>
    <row r="354" spans="1:3">
      <c r="A354" s="132" t="s">
        <v>2232</v>
      </c>
      <c r="B354" s="132" t="s">
        <v>2227</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2" sqref="C2"/>
    </sheetView>
  </sheetViews>
  <sheetFormatPr defaultRowHeight="14"/>
  <cols>
    <col min="1" max="1" width="13.5" customWidth="1"/>
    <col min="2" max="2" width="16.75" customWidth="1"/>
    <col min="3" max="3" width="6.5" customWidth="1"/>
    <col min="4" max="4" width="7" customWidth="1"/>
  </cols>
  <sheetData>
    <row r="1" spans="1:6" s="108" customFormat="1" ht="30.75" customHeight="1">
      <c r="A1" s="108" t="s">
        <v>1502</v>
      </c>
      <c r="B1" s="108" t="s">
        <v>1408</v>
      </c>
      <c r="C1" s="108" t="s">
        <v>1405</v>
      </c>
      <c r="D1" s="108" t="s">
        <v>1406</v>
      </c>
    </row>
    <row r="2" spans="1:6">
      <c r="A2" t="s">
        <v>1411</v>
      </c>
      <c r="B2" t="s">
        <v>1407</v>
      </c>
      <c r="C2">
        <v>0</v>
      </c>
      <c r="D2">
        <v>0</v>
      </c>
    </row>
    <row r="3" spans="1:6">
      <c r="A3" s="30" t="s">
        <v>1412</v>
      </c>
      <c r="B3" t="s">
        <v>1413</v>
      </c>
      <c r="C3">
        <v>0.08</v>
      </c>
      <c r="D3">
        <v>80</v>
      </c>
    </row>
    <row r="4" spans="1:6">
      <c r="A4" s="30" t="s">
        <v>1414</v>
      </c>
      <c r="B4" s="30" t="s">
        <v>1413</v>
      </c>
      <c r="C4" s="30">
        <v>0.08</v>
      </c>
      <c r="D4" s="30">
        <v>80</v>
      </c>
    </row>
    <row r="5" spans="1:6">
      <c r="A5" s="30" t="s">
        <v>2330</v>
      </c>
      <c r="B5" t="s">
        <v>2332</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C2" sqref="C2"/>
    </sheetView>
  </sheetViews>
  <sheetFormatPr defaultColWidth="9" defaultRowHeight="14"/>
  <cols>
    <col min="1" max="1" width="2.58203125" style="4" customWidth="1"/>
    <col min="2" max="2" width="21.33203125" style="4" customWidth="1"/>
    <col min="3" max="3" width="43.33203125" style="53" customWidth="1"/>
    <col min="4" max="4" width="20.75" style="4" customWidth="1"/>
    <col min="5" max="5" width="14.33203125" style="4" customWidth="1"/>
    <col min="6" max="16384" width="9" style="4"/>
  </cols>
  <sheetData>
    <row r="1" spans="2:7">
      <c r="B1" s="60" t="s">
        <v>1038</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1037</v>
      </c>
    </row>
    <row r="19" spans="2:4">
      <c r="B19" s="55" t="s">
        <v>420</v>
      </c>
      <c r="C19" s="54" t="s">
        <v>163</v>
      </c>
    </row>
    <row r="20" spans="2:4">
      <c r="B20" s="55" t="s">
        <v>1036</v>
      </c>
      <c r="C20" s="54" t="s">
        <v>1035</v>
      </c>
    </row>
    <row r="21" spans="2:4">
      <c r="B21" s="55" t="s">
        <v>1034</v>
      </c>
      <c r="C21" s="54" t="s">
        <v>1033</v>
      </c>
    </row>
    <row r="22" spans="2:4">
      <c r="B22" s="63" t="s">
        <v>430</v>
      </c>
      <c r="C22" s="62" t="s">
        <v>438</v>
      </c>
      <c r="D22" s="4" t="s">
        <v>1032</v>
      </c>
    </row>
    <row r="23" spans="2:4">
      <c r="B23" s="63"/>
      <c r="C23" s="62" t="s">
        <v>438</v>
      </c>
      <c r="D23" s="4" t="s">
        <v>1032</v>
      </c>
    </row>
    <row r="25" spans="2:4">
      <c r="B25" s="60" t="s">
        <v>449</v>
      </c>
      <c r="C25" s="57"/>
    </row>
    <row r="26" spans="2:4">
      <c r="B26" s="58" t="s">
        <v>439</v>
      </c>
      <c r="C26" s="57" t="s">
        <v>440</v>
      </c>
    </row>
    <row r="27" spans="2:4">
      <c r="B27" s="64" t="s">
        <v>1042</v>
      </c>
      <c r="C27" s="54">
        <v>100</v>
      </c>
    </row>
    <row r="28" spans="2:4">
      <c r="B28" s="64" t="s">
        <v>1043</v>
      </c>
      <c r="C28" s="54">
        <v>-1</v>
      </c>
    </row>
    <row r="29" spans="2:4">
      <c r="B29" s="55" t="s">
        <v>1031</v>
      </c>
      <c r="C29" s="54"/>
    </row>
    <row r="30" spans="2:4">
      <c r="B30" s="55" t="s">
        <v>1030</v>
      </c>
      <c r="C30" s="54"/>
    </row>
    <row r="31" spans="2:4">
      <c r="B31" s="55" t="s">
        <v>1029</v>
      </c>
      <c r="C31" s="54"/>
    </row>
    <row r="32" spans="2:4">
      <c r="B32" s="55" t="s">
        <v>443</v>
      </c>
      <c r="C32" s="54"/>
    </row>
    <row r="33" spans="2:4">
      <c r="B33" s="55" t="s">
        <v>444</v>
      </c>
      <c r="C33" s="54"/>
    </row>
    <row r="34" spans="2:4">
      <c r="B34" s="55" t="s">
        <v>445</v>
      </c>
      <c r="C34" s="54"/>
    </row>
    <row r="35" spans="2:4">
      <c r="B35" s="55" t="s">
        <v>446</v>
      </c>
      <c r="C35" s="54"/>
    </row>
    <row r="36" spans="2:4">
      <c r="B36" s="55" t="s">
        <v>1028</v>
      </c>
      <c r="C36" s="54"/>
      <c r="D36" s="4" t="s">
        <v>1027</v>
      </c>
    </row>
    <row r="37" spans="2:4">
      <c r="B37" s="55" t="s">
        <v>1026</v>
      </c>
      <c r="C37" s="54"/>
    </row>
    <row r="38" spans="2:4">
      <c r="B38" s="55" t="s">
        <v>1025</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1024</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1023</v>
      </c>
      <c r="C56" s="57"/>
    </row>
    <row r="57" spans="2:6">
      <c r="B57" s="58" t="s">
        <v>439</v>
      </c>
      <c r="C57" s="57" t="s">
        <v>440</v>
      </c>
    </row>
    <row r="58" spans="2:6">
      <c r="B58" s="5" t="s">
        <v>450</v>
      </c>
      <c r="C58" s="70" t="s">
        <v>1361</v>
      </c>
    </row>
    <row r="59" spans="2:6" ht="56">
      <c r="B59" s="5" t="s">
        <v>467</v>
      </c>
      <c r="C59" s="68" t="s">
        <v>1089</v>
      </c>
    </row>
    <row r="61" spans="2:6">
      <c r="B61" s="60" t="s">
        <v>1039</v>
      </c>
      <c r="C61" s="57"/>
    </row>
    <row r="62" spans="2:6">
      <c r="B62" s="58" t="s">
        <v>439</v>
      </c>
      <c r="C62" s="57" t="s">
        <v>440</v>
      </c>
    </row>
    <row r="63" spans="2:6">
      <c r="B63" s="60" t="s">
        <v>1090</v>
      </c>
      <c r="C63" s="57"/>
    </row>
    <row r="64" spans="2:6">
      <c r="B64" s="55" t="s">
        <v>1048</v>
      </c>
      <c r="C64" s="65">
        <v>100</v>
      </c>
      <c r="D64" s="6" t="s">
        <v>1064</v>
      </c>
      <c r="E64" s="6" t="s">
        <v>1081</v>
      </c>
    </row>
    <row r="65" spans="2:5">
      <c r="B65" s="55" t="s">
        <v>1046</v>
      </c>
      <c r="C65" s="65">
        <v>-1</v>
      </c>
      <c r="E65" s="6" t="s">
        <v>1082</v>
      </c>
    </row>
    <row r="66" spans="2:5">
      <c r="B66" s="55" t="s">
        <v>1045</v>
      </c>
      <c r="C66" s="65">
        <v>31</v>
      </c>
      <c r="E66" s="6" t="s">
        <v>1083</v>
      </c>
    </row>
    <row r="67" spans="2:5">
      <c r="B67" s="55" t="s">
        <v>1054</v>
      </c>
      <c r="C67" s="65">
        <v>20</v>
      </c>
      <c r="D67" s="6" t="s">
        <v>1065</v>
      </c>
      <c r="E67" s="6" t="s">
        <v>1084</v>
      </c>
    </row>
    <row r="68" spans="2:5">
      <c r="B68" s="55" t="s">
        <v>1052</v>
      </c>
      <c r="C68" s="66" t="s">
        <v>1067</v>
      </c>
      <c r="D68" s="6" t="s">
        <v>1066</v>
      </c>
      <c r="E68" s="6" t="s">
        <v>1085</v>
      </c>
    </row>
    <row r="69" spans="2:5">
      <c r="B69" s="55" t="s">
        <v>1053</v>
      </c>
      <c r="C69" s="66" t="s">
        <v>1069</v>
      </c>
      <c r="D69" s="6" t="s">
        <v>1068</v>
      </c>
      <c r="E69" s="6" t="s">
        <v>1086</v>
      </c>
    </row>
    <row r="70" spans="2:5">
      <c r="B70" s="5" t="s">
        <v>1057</v>
      </c>
      <c r="C70" s="66" t="s">
        <v>1071</v>
      </c>
      <c r="D70" s="6" t="s">
        <v>1070</v>
      </c>
      <c r="E70" s="6" t="s">
        <v>1087</v>
      </c>
    </row>
    <row r="71" spans="2:5">
      <c r="B71" s="55" t="s">
        <v>1055</v>
      </c>
      <c r="C71" s="66" t="s">
        <v>1073</v>
      </c>
      <c r="D71" s="6" t="s">
        <v>1072</v>
      </c>
      <c r="E71" s="6" t="s">
        <v>1088</v>
      </c>
    </row>
    <row r="72" spans="2:5">
      <c r="B72" s="55" t="s">
        <v>1044</v>
      </c>
      <c r="C72" s="66" t="s">
        <v>1075</v>
      </c>
      <c r="D72" s="6" t="s">
        <v>1074</v>
      </c>
      <c r="E72" s="6" t="s">
        <v>1076</v>
      </c>
    </row>
    <row r="73" spans="2:5">
      <c r="B73" s="60" t="s">
        <v>1091</v>
      </c>
      <c r="C73" s="57"/>
      <c r="D73" s="6"/>
      <c r="E73" s="6"/>
    </row>
    <row r="74" spans="2:5">
      <c r="B74" s="55" t="s">
        <v>1050</v>
      </c>
      <c r="C74" s="67"/>
    </row>
    <row r="75" spans="2:5">
      <c r="B75" s="5" t="s">
        <v>1058</v>
      </c>
      <c r="C75" s="66" t="s">
        <v>1078</v>
      </c>
      <c r="D75" s="6" t="s">
        <v>1077</v>
      </c>
      <c r="E75" s="6" t="s">
        <v>1079</v>
      </c>
    </row>
    <row r="76" spans="2:5">
      <c r="B76" s="5" t="s">
        <v>1059</v>
      </c>
      <c r="C76" s="66" t="s">
        <v>1078</v>
      </c>
      <c r="D76" s="6" t="s">
        <v>1080</v>
      </c>
      <c r="E76" s="6" t="s">
        <v>1092</v>
      </c>
    </row>
    <row r="77" spans="2:5">
      <c r="B77" s="60" t="s">
        <v>1093</v>
      </c>
      <c r="C77" s="57"/>
      <c r="D77" s="6"/>
      <c r="E77" s="6"/>
    </row>
    <row r="78" spans="2:5">
      <c r="B78" s="55" t="s">
        <v>1047</v>
      </c>
      <c r="C78" s="66" t="s">
        <v>1094</v>
      </c>
      <c r="E78" s="6" t="s">
        <v>1095</v>
      </c>
    </row>
    <row r="79" spans="2:5">
      <c r="B79" s="55" t="s">
        <v>1049</v>
      </c>
      <c r="C79" s="65"/>
    </row>
    <row r="80" spans="2:5">
      <c r="B80" s="55" t="s">
        <v>1051</v>
      </c>
      <c r="C80" s="65"/>
    </row>
    <row r="81" spans="2:16384">
      <c r="B81" s="5" t="s">
        <v>1056</v>
      </c>
      <c r="C81" s="65"/>
    </row>
    <row r="82" spans="2:16384">
      <c r="B82" s="5" t="s">
        <v>1060</v>
      </c>
      <c r="C82" s="65"/>
      <c r="D82" s="6" t="s">
        <v>1096</v>
      </c>
    </row>
    <row r="83" spans="2:16384">
      <c r="B83" s="5" t="s">
        <v>1061</v>
      </c>
      <c r="C83" s="65"/>
    </row>
    <row r="84" spans="2:16384">
      <c r="B84" s="5" t="s">
        <v>1062</v>
      </c>
      <c r="C84" s="65"/>
    </row>
    <row r="85" spans="2:16384">
      <c r="B85" s="5" t="s">
        <v>1063</v>
      </c>
      <c r="C85" s="65"/>
    </row>
    <row r="88" spans="2:16384">
      <c r="B88" s="58" t="s">
        <v>1022</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2" sqref="C2"/>
    </sheetView>
  </sheetViews>
  <sheetFormatPr defaultRowHeight="14"/>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activeCell="C2" sqref="C2"/>
      <selection pane="topRight" activeCell="C2" sqref="C2"/>
      <selection pane="bottomLeft" activeCell="C2" sqref="C2"/>
      <selection pane="bottomRight" activeCell="C2" sqref="C2"/>
    </sheetView>
  </sheetViews>
  <sheetFormatPr defaultColWidth="9" defaultRowHeight="14"/>
  <cols>
    <col min="1" max="1" width="9" style="164"/>
    <col min="2" max="2" width="19.25" style="164" customWidth="1"/>
    <col min="3" max="3" width="10.75" style="164" customWidth="1"/>
    <col min="4" max="4" width="43.08203125" style="164" customWidth="1"/>
    <col min="5" max="5" width="40.58203125" style="164" customWidth="1"/>
    <col min="6" max="6" width="6.25" style="164" customWidth="1"/>
    <col min="7" max="7" width="21.25" style="164" customWidth="1"/>
    <col min="8" max="16384" width="9" style="164"/>
  </cols>
  <sheetData>
    <row r="1" spans="1:7">
      <c r="A1" s="164" t="s">
        <v>1499</v>
      </c>
      <c r="B1" s="164" t="s">
        <v>451</v>
      </c>
      <c r="C1" s="164" t="s">
        <v>452</v>
      </c>
      <c r="D1" s="164" t="s">
        <v>453</v>
      </c>
      <c r="E1" s="164" t="s">
        <v>454</v>
      </c>
      <c r="G1" s="164" t="s">
        <v>2747</v>
      </c>
    </row>
    <row r="2" spans="1:7">
      <c r="A2" s="106" t="s">
        <v>1625</v>
      </c>
      <c r="B2" s="102" t="s">
        <v>1625</v>
      </c>
      <c r="C2" s="164" t="s">
        <v>782</v>
      </c>
      <c r="D2" s="164" t="s">
        <v>1626</v>
      </c>
      <c r="E2" s="164" t="s">
        <v>1626</v>
      </c>
      <c r="G2" s="175" t="s">
        <v>2750</v>
      </c>
    </row>
    <row r="3" spans="1:7">
      <c r="A3" s="102" t="s">
        <v>766</v>
      </c>
      <c r="B3" s="164" t="s">
        <v>764</v>
      </c>
      <c r="C3" s="164" t="s">
        <v>691</v>
      </c>
      <c r="D3" s="164" t="s">
        <v>784</v>
      </c>
      <c r="E3" s="164" t="s">
        <v>784</v>
      </c>
      <c r="G3" s="175" t="s">
        <v>2748</v>
      </c>
    </row>
    <row r="4" spans="1:7">
      <c r="A4" s="102" t="s">
        <v>767</v>
      </c>
      <c r="B4" s="164" t="s">
        <v>765</v>
      </c>
      <c r="C4" s="164" t="s">
        <v>691</v>
      </c>
      <c r="D4" s="164" t="s">
        <v>785</v>
      </c>
      <c r="E4" s="164" t="s">
        <v>785</v>
      </c>
      <c r="G4" s="175" t="s">
        <v>2749</v>
      </c>
    </row>
    <row r="5" spans="1:7">
      <c r="A5" s="102" t="s">
        <v>768</v>
      </c>
      <c r="B5" s="164" t="s">
        <v>768</v>
      </c>
      <c r="C5" s="164" t="s">
        <v>691</v>
      </c>
      <c r="D5" s="164" t="s">
        <v>769</v>
      </c>
      <c r="E5" s="164" t="s">
        <v>769</v>
      </c>
      <c r="G5" s="176" t="s">
        <v>2751</v>
      </c>
    </row>
    <row r="6" spans="1:7">
      <c r="A6" s="102" t="s">
        <v>1477</v>
      </c>
      <c r="B6" s="164" t="s">
        <v>1477</v>
      </c>
      <c r="C6" s="164" t="s">
        <v>691</v>
      </c>
      <c r="D6" s="164" t="s">
        <v>1477</v>
      </c>
      <c r="E6" s="164" t="s">
        <v>1478</v>
      </c>
      <c r="G6" s="176" t="s">
        <v>2752</v>
      </c>
    </row>
    <row r="7" spans="1:7">
      <c r="A7" s="102" t="s">
        <v>1479</v>
      </c>
      <c r="B7" s="164" t="s">
        <v>1480</v>
      </c>
      <c r="C7" s="164" t="s">
        <v>691</v>
      </c>
      <c r="D7" s="164" t="s">
        <v>1480</v>
      </c>
      <c r="E7" s="164" t="s">
        <v>1480</v>
      </c>
      <c r="G7" s="176" t="s">
        <v>2753</v>
      </c>
    </row>
    <row r="8" spans="1:7">
      <c r="A8" s="102" t="s">
        <v>770</v>
      </c>
      <c r="B8" s="164" t="s">
        <v>126</v>
      </c>
      <c r="C8" s="164" t="s">
        <v>691</v>
      </c>
      <c r="D8" s="164" t="s">
        <v>772</v>
      </c>
      <c r="E8" s="164" t="s">
        <v>772</v>
      </c>
      <c r="G8" s="176" t="s">
        <v>2754</v>
      </c>
    </row>
    <row r="9" spans="1:7">
      <c r="A9" s="106" t="s">
        <v>778</v>
      </c>
      <c r="B9" s="157" t="s">
        <v>779</v>
      </c>
      <c r="C9" s="157" t="s">
        <v>691</v>
      </c>
      <c r="D9" s="157" t="s">
        <v>780</v>
      </c>
      <c r="E9" s="157" t="s">
        <v>780</v>
      </c>
      <c r="G9" s="176" t="s">
        <v>2755</v>
      </c>
    </row>
    <row r="10" spans="1:7">
      <c r="A10" s="102" t="s">
        <v>1473</v>
      </c>
      <c r="B10" s="164" t="s">
        <v>1474</v>
      </c>
      <c r="C10" s="164" t="s">
        <v>775</v>
      </c>
      <c r="D10" s="164" t="s">
        <v>1589</v>
      </c>
      <c r="E10" s="164" t="s">
        <v>1590</v>
      </c>
      <c r="G10" s="176" t="s">
        <v>2756</v>
      </c>
    </row>
    <row r="11" spans="1:7">
      <c r="A11" s="102" t="s">
        <v>773</v>
      </c>
      <c r="B11" s="164" t="s">
        <v>776</v>
      </c>
      <c r="C11" s="164" t="s">
        <v>775</v>
      </c>
      <c r="D11" s="164" t="s">
        <v>774</v>
      </c>
      <c r="E11" s="164" t="s">
        <v>777</v>
      </c>
      <c r="G11" s="176" t="s">
        <v>2757</v>
      </c>
    </row>
    <row r="12" spans="1:7">
      <c r="A12" s="164" t="s">
        <v>690</v>
      </c>
      <c r="B12" s="164" t="s">
        <v>149</v>
      </c>
      <c r="C12" s="164" t="s">
        <v>691</v>
      </c>
      <c r="D12" s="164" t="s">
        <v>3041</v>
      </c>
      <c r="E12" s="164" t="s">
        <v>3041</v>
      </c>
      <c r="G12" s="175" t="s">
        <v>2759</v>
      </c>
    </row>
    <row r="13" spans="1:7">
      <c r="A13" s="164" t="s">
        <v>692</v>
      </c>
      <c r="B13" s="164" t="s">
        <v>150</v>
      </c>
      <c r="C13" s="164" t="s">
        <v>691</v>
      </c>
      <c r="D13" s="164" t="s">
        <v>3042</v>
      </c>
      <c r="E13" s="164" t="s">
        <v>3042</v>
      </c>
      <c r="G13" s="175" t="s">
        <v>2759</v>
      </c>
    </row>
    <row r="14" spans="1:7">
      <c r="A14" s="164" t="s">
        <v>693</v>
      </c>
      <c r="B14" s="164" t="s">
        <v>151</v>
      </c>
      <c r="C14" s="164" t="s">
        <v>691</v>
      </c>
      <c r="D14" s="164" t="s">
        <v>3043</v>
      </c>
      <c r="E14" s="164" t="s">
        <v>3043</v>
      </c>
      <c r="G14" s="175" t="s">
        <v>2759</v>
      </c>
    </row>
    <row r="15" spans="1:7">
      <c r="A15" s="164" t="s">
        <v>694</v>
      </c>
      <c r="B15" s="164" t="s">
        <v>153</v>
      </c>
      <c r="C15" s="164" t="s">
        <v>691</v>
      </c>
      <c r="D15" s="164" t="s">
        <v>3044</v>
      </c>
      <c r="E15" s="164" t="s">
        <v>3044</v>
      </c>
      <c r="G15" s="175" t="s">
        <v>2759</v>
      </c>
    </row>
    <row r="16" spans="1:7">
      <c r="A16" s="164" t="s">
        <v>695</v>
      </c>
      <c r="B16" s="164" t="s">
        <v>155</v>
      </c>
      <c r="C16" s="164" t="s">
        <v>691</v>
      </c>
      <c r="D16" s="164" t="s">
        <v>3045</v>
      </c>
      <c r="E16" s="164" t="s">
        <v>3045</v>
      </c>
      <c r="G16" s="175" t="s">
        <v>2760</v>
      </c>
    </row>
    <row r="17" spans="1:7">
      <c r="A17" s="164" t="s">
        <v>696</v>
      </c>
      <c r="B17" s="164" t="s">
        <v>157</v>
      </c>
      <c r="C17" s="164" t="s">
        <v>691</v>
      </c>
      <c r="D17" s="164" t="s">
        <v>3046</v>
      </c>
      <c r="E17" s="164" t="s">
        <v>3046</v>
      </c>
      <c r="G17" s="175" t="s">
        <v>2759</v>
      </c>
    </row>
    <row r="18" spans="1:7">
      <c r="A18" s="102" t="s">
        <v>1455</v>
      </c>
      <c r="B18" s="164" t="s">
        <v>1461</v>
      </c>
      <c r="C18" s="164" t="s">
        <v>782</v>
      </c>
      <c r="D18" s="164" t="s">
        <v>3047</v>
      </c>
      <c r="E18" s="164" t="s">
        <v>3047</v>
      </c>
      <c r="G18" s="176" t="s">
        <v>2758</v>
      </c>
    </row>
    <row r="19" spans="1:7">
      <c r="A19" s="102" t="s">
        <v>1456</v>
      </c>
      <c r="B19" s="164" t="s">
        <v>1462</v>
      </c>
      <c r="C19" s="164" t="s">
        <v>782</v>
      </c>
      <c r="D19" s="164" t="s">
        <v>3048</v>
      </c>
      <c r="E19" s="164" t="s">
        <v>3048</v>
      </c>
      <c r="G19" s="176" t="s">
        <v>2758</v>
      </c>
    </row>
    <row r="20" spans="1:7">
      <c r="A20" s="102" t="s">
        <v>1457</v>
      </c>
      <c r="B20" s="164" t="s">
        <v>1463</v>
      </c>
      <c r="C20" s="164" t="s">
        <v>782</v>
      </c>
      <c r="D20" s="164" t="s">
        <v>3049</v>
      </c>
      <c r="E20" s="164" t="s">
        <v>3049</v>
      </c>
      <c r="G20" s="176" t="s">
        <v>2758</v>
      </c>
    </row>
    <row r="21" spans="1:7">
      <c r="A21" s="102" t="s">
        <v>1458</v>
      </c>
      <c r="B21" s="164" t="s">
        <v>1464</v>
      </c>
      <c r="C21" s="164" t="s">
        <v>782</v>
      </c>
      <c r="D21" s="164" t="s">
        <v>3050</v>
      </c>
      <c r="E21" s="164" t="s">
        <v>3050</v>
      </c>
      <c r="G21" s="176" t="s">
        <v>2758</v>
      </c>
    </row>
    <row r="22" spans="1:7">
      <c r="A22" s="102" t="s">
        <v>1459</v>
      </c>
      <c r="B22" s="164" t="s">
        <v>1465</v>
      </c>
      <c r="C22" s="164" t="s">
        <v>782</v>
      </c>
      <c r="D22" s="164" t="s">
        <v>3051</v>
      </c>
      <c r="E22" s="164" t="s">
        <v>3051</v>
      </c>
      <c r="G22" s="176" t="s">
        <v>2758</v>
      </c>
    </row>
    <row r="23" spans="1:7">
      <c r="A23" s="102" t="s">
        <v>1460</v>
      </c>
      <c r="B23" s="164" t="s">
        <v>1466</v>
      </c>
      <c r="C23" s="164" t="s">
        <v>782</v>
      </c>
      <c r="D23" s="164" t="s">
        <v>3052</v>
      </c>
      <c r="E23" s="164" t="s">
        <v>3052</v>
      </c>
      <c r="G23" s="176" t="s">
        <v>2758</v>
      </c>
    </row>
    <row r="24" spans="1:7">
      <c r="A24" s="164" t="s">
        <v>455</v>
      </c>
      <c r="B24" s="164" t="s">
        <v>456</v>
      </c>
      <c r="C24" s="164" t="s">
        <v>457</v>
      </c>
      <c r="D24" s="164" t="s">
        <v>3053</v>
      </c>
      <c r="E24" s="164" t="s">
        <v>3054</v>
      </c>
      <c r="G24" s="176" t="s">
        <v>2762</v>
      </c>
    </row>
    <row r="25" spans="1:7">
      <c r="A25" s="164" t="s">
        <v>637</v>
      </c>
      <c r="B25" s="164" t="s">
        <v>638</v>
      </c>
      <c r="C25" s="164" t="s">
        <v>457</v>
      </c>
      <c r="D25" s="164" t="s">
        <v>3055</v>
      </c>
      <c r="E25" s="164" t="s">
        <v>3056</v>
      </c>
      <c r="G25" s="176" t="s">
        <v>2762</v>
      </c>
    </row>
    <row r="26" spans="1:7">
      <c r="A26" s="164" t="s">
        <v>639</v>
      </c>
      <c r="B26" s="164" t="s">
        <v>640</v>
      </c>
      <c r="C26" s="164" t="s">
        <v>457</v>
      </c>
      <c r="D26" s="164" t="s">
        <v>3057</v>
      </c>
      <c r="E26" s="164" t="s">
        <v>3058</v>
      </c>
      <c r="G26" s="176" t="s">
        <v>2762</v>
      </c>
    </row>
    <row r="27" spans="1:7">
      <c r="A27" s="164" t="s">
        <v>641</v>
      </c>
      <c r="B27" s="164" t="s">
        <v>642</v>
      </c>
      <c r="C27" s="164" t="s">
        <v>457</v>
      </c>
      <c r="D27" s="164" t="s">
        <v>3059</v>
      </c>
      <c r="E27" s="164" t="s">
        <v>3060</v>
      </c>
      <c r="G27" s="176" t="s">
        <v>2762</v>
      </c>
    </row>
    <row r="28" spans="1:7">
      <c r="A28" s="164" t="s">
        <v>643</v>
      </c>
      <c r="B28" s="164" t="s">
        <v>644</v>
      </c>
      <c r="C28" s="164" t="s">
        <v>457</v>
      </c>
      <c r="D28" s="164" t="s">
        <v>3061</v>
      </c>
      <c r="E28" s="164" t="s">
        <v>3062</v>
      </c>
      <c r="G28" s="176" t="s">
        <v>2762</v>
      </c>
    </row>
    <row r="29" spans="1:7">
      <c r="A29" s="164" t="s">
        <v>645</v>
      </c>
      <c r="B29" s="164" t="s">
        <v>646</v>
      </c>
      <c r="C29" s="164" t="s">
        <v>457</v>
      </c>
      <c r="D29" s="164" t="s">
        <v>3063</v>
      </c>
      <c r="E29" s="164" t="s">
        <v>3064</v>
      </c>
      <c r="G29" s="176" t="s">
        <v>2762</v>
      </c>
    </row>
    <row r="30" spans="1:7">
      <c r="A30" s="164" t="s">
        <v>647</v>
      </c>
      <c r="B30" s="164" t="s">
        <v>152</v>
      </c>
      <c r="C30" s="164" t="s">
        <v>457</v>
      </c>
      <c r="D30" s="164" t="s">
        <v>3065</v>
      </c>
      <c r="E30" s="164" t="s">
        <v>3066</v>
      </c>
      <c r="G30" s="176" t="s">
        <v>2763</v>
      </c>
    </row>
    <row r="31" spans="1:7">
      <c r="A31" s="164" t="s">
        <v>648</v>
      </c>
      <c r="B31" s="164" t="s">
        <v>154</v>
      </c>
      <c r="C31" s="164" t="s">
        <v>457</v>
      </c>
      <c r="D31" s="164" t="s">
        <v>3067</v>
      </c>
      <c r="E31" s="164" t="s">
        <v>3068</v>
      </c>
      <c r="G31" s="176" t="s">
        <v>2763</v>
      </c>
    </row>
    <row r="32" spans="1:7">
      <c r="A32" s="164" t="s">
        <v>649</v>
      </c>
      <c r="B32" s="164" t="s">
        <v>156</v>
      </c>
      <c r="C32" s="164" t="s">
        <v>457</v>
      </c>
      <c r="D32" s="164" t="s">
        <v>3069</v>
      </c>
      <c r="E32" s="164" t="s">
        <v>3070</v>
      </c>
      <c r="G32" s="176" t="s">
        <v>2763</v>
      </c>
    </row>
    <row r="33" spans="1:7">
      <c r="A33" s="164" t="s">
        <v>650</v>
      </c>
      <c r="B33" s="164" t="s">
        <v>158</v>
      </c>
      <c r="C33" s="164" t="s">
        <v>457</v>
      </c>
      <c r="D33" s="164" t="s">
        <v>3071</v>
      </c>
      <c r="E33" s="164" t="s">
        <v>3072</v>
      </c>
      <c r="G33" s="176" t="s">
        <v>2763</v>
      </c>
    </row>
    <row r="34" spans="1:7">
      <c r="A34" s="164" t="s">
        <v>651</v>
      </c>
      <c r="B34" s="164" t="s">
        <v>159</v>
      </c>
      <c r="C34" s="164" t="s">
        <v>457</v>
      </c>
      <c r="D34" s="164" t="s">
        <v>3073</v>
      </c>
      <c r="E34" s="164" t="s">
        <v>3074</v>
      </c>
      <c r="G34" s="176" t="s">
        <v>2763</v>
      </c>
    </row>
    <row r="35" spans="1:7">
      <c r="A35" s="164" t="s">
        <v>652</v>
      </c>
      <c r="B35" s="164" t="s">
        <v>161</v>
      </c>
      <c r="C35" s="164" t="s">
        <v>457</v>
      </c>
      <c r="D35" s="164" t="s">
        <v>3075</v>
      </c>
      <c r="E35" s="164" t="s">
        <v>3076</v>
      </c>
      <c r="G35" s="176" t="s">
        <v>2763</v>
      </c>
    </row>
    <row r="36" spans="1:7">
      <c r="A36" s="164" t="s">
        <v>653</v>
      </c>
      <c r="B36" s="164" t="s">
        <v>162</v>
      </c>
      <c r="C36" s="164" t="s">
        <v>457</v>
      </c>
      <c r="D36" s="164" t="s">
        <v>3077</v>
      </c>
      <c r="E36" s="164" t="s">
        <v>3078</v>
      </c>
      <c r="G36" s="176" t="s">
        <v>2764</v>
      </c>
    </row>
    <row r="37" spans="1:7">
      <c r="A37" s="164" t="s">
        <v>654</v>
      </c>
      <c r="B37" s="164" t="s">
        <v>655</v>
      </c>
      <c r="C37" s="164" t="s">
        <v>457</v>
      </c>
      <c r="D37" s="164" t="s">
        <v>3079</v>
      </c>
      <c r="E37" s="164" t="s">
        <v>3080</v>
      </c>
      <c r="G37" s="176" t="s">
        <v>2764</v>
      </c>
    </row>
    <row r="38" spans="1:7">
      <c r="A38" s="164" t="s">
        <v>656</v>
      </c>
      <c r="B38" s="164" t="s">
        <v>164</v>
      </c>
      <c r="C38" s="164" t="s">
        <v>457</v>
      </c>
      <c r="D38" s="164" t="s">
        <v>3081</v>
      </c>
      <c r="E38" s="164" t="s">
        <v>3082</v>
      </c>
      <c r="G38" s="176" t="s">
        <v>2764</v>
      </c>
    </row>
    <row r="39" spans="1:7">
      <c r="A39" s="164" t="s">
        <v>657</v>
      </c>
      <c r="B39" s="164" t="s">
        <v>165</v>
      </c>
      <c r="C39" s="164" t="s">
        <v>457</v>
      </c>
      <c r="D39" s="164" t="s">
        <v>3083</v>
      </c>
      <c r="E39" s="164" t="s">
        <v>3084</v>
      </c>
      <c r="G39" s="176" t="s">
        <v>2764</v>
      </c>
    </row>
    <row r="40" spans="1:7">
      <c r="A40" s="164" t="s">
        <v>658</v>
      </c>
      <c r="B40" s="164" t="s">
        <v>166</v>
      </c>
      <c r="C40" s="164" t="s">
        <v>457</v>
      </c>
      <c r="D40" s="164" t="s">
        <v>3085</v>
      </c>
      <c r="E40" s="164" t="s">
        <v>3086</v>
      </c>
      <c r="G40" s="176" t="s">
        <v>2764</v>
      </c>
    </row>
    <row r="41" spans="1:7">
      <c r="A41" s="164" t="s">
        <v>659</v>
      </c>
      <c r="B41" s="164" t="s">
        <v>167</v>
      </c>
      <c r="C41" s="164" t="s">
        <v>457</v>
      </c>
      <c r="D41" s="164" t="s">
        <v>3087</v>
      </c>
      <c r="E41" s="164" t="s">
        <v>3088</v>
      </c>
      <c r="G41" s="176" t="s">
        <v>2764</v>
      </c>
    </row>
    <row r="42" spans="1:7">
      <c r="A42" s="164" t="s">
        <v>660</v>
      </c>
      <c r="B42" s="164" t="s">
        <v>168</v>
      </c>
      <c r="C42" s="164" t="s">
        <v>457</v>
      </c>
      <c r="D42" s="164" t="s">
        <v>3089</v>
      </c>
      <c r="E42" s="164" t="s">
        <v>3090</v>
      </c>
      <c r="G42" s="176" t="s">
        <v>2765</v>
      </c>
    </row>
    <row r="43" spans="1:7">
      <c r="A43" s="164" t="s">
        <v>661</v>
      </c>
      <c r="B43" s="164" t="s">
        <v>169</v>
      </c>
      <c r="C43" s="164" t="s">
        <v>457</v>
      </c>
      <c r="D43" s="164" t="s">
        <v>3091</v>
      </c>
      <c r="E43" s="164" t="s">
        <v>3092</v>
      </c>
      <c r="G43" s="176" t="s">
        <v>2765</v>
      </c>
    </row>
    <row r="44" spans="1:7">
      <c r="A44" s="164" t="s">
        <v>662</v>
      </c>
      <c r="B44" s="164" t="s">
        <v>170</v>
      </c>
      <c r="C44" s="164" t="s">
        <v>457</v>
      </c>
      <c r="D44" s="164" t="s">
        <v>3093</v>
      </c>
      <c r="E44" s="164" t="s">
        <v>3094</v>
      </c>
      <c r="G44" s="176" t="s">
        <v>2765</v>
      </c>
    </row>
    <row r="45" spans="1:7">
      <c r="A45" s="164" t="s">
        <v>663</v>
      </c>
      <c r="B45" s="164" t="s">
        <v>171</v>
      </c>
      <c r="C45" s="164" t="s">
        <v>457</v>
      </c>
      <c r="D45" s="164" t="s">
        <v>3095</v>
      </c>
      <c r="E45" s="164" t="s">
        <v>3096</v>
      </c>
      <c r="G45" s="176" t="s">
        <v>2765</v>
      </c>
    </row>
    <row r="46" spans="1:7">
      <c r="A46" s="164" t="s">
        <v>664</v>
      </c>
      <c r="B46" s="164" t="s">
        <v>172</v>
      </c>
      <c r="C46" s="164" t="s">
        <v>457</v>
      </c>
      <c r="D46" s="164" t="s">
        <v>3097</v>
      </c>
      <c r="E46" s="164" t="s">
        <v>3098</v>
      </c>
      <c r="G46" s="176" t="s">
        <v>2765</v>
      </c>
    </row>
    <row r="47" spans="1:7">
      <c r="A47" s="164" t="s">
        <v>665</v>
      </c>
      <c r="B47" s="164" t="s">
        <v>173</v>
      </c>
      <c r="C47" s="164" t="s">
        <v>457</v>
      </c>
      <c r="D47" s="164" t="s">
        <v>3099</v>
      </c>
      <c r="E47" s="164" t="s">
        <v>3100</v>
      </c>
      <c r="G47" s="176" t="s">
        <v>2765</v>
      </c>
    </row>
    <row r="48" spans="1:7">
      <c r="A48" s="164" t="s">
        <v>666</v>
      </c>
      <c r="B48" s="164" t="s">
        <v>174</v>
      </c>
      <c r="C48" s="164" t="s">
        <v>457</v>
      </c>
      <c r="D48" s="164" t="s">
        <v>3101</v>
      </c>
      <c r="E48" s="164" t="s">
        <v>3102</v>
      </c>
      <c r="G48" s="176" t="s">
        <v>2766</v>
      </c>
    </row>
    <row r="49" spans="1:7">
      <c r="A49" s="164" t="s">
        <v>667</v>
      </c>
      <c r="B49" s="164" t="s">
        <v>175</v>
      </c>
      <c r="C49" s="164" t="s">
        <v>457</v>
      </c>
      <c r="D49" s="164" t="s">
        <v>3103</v>
      </c>
      <c r="E49" s="164" t="s">
        <v>3104</v>
      </c>
      <c r="G49" s="176" t="s">
        <v>2766</v>
      </c>
    </row>
    <row r="50" spans="1:7">
      <c r="A50" s="164" t="s">
        <v>668</v>
      </c>
      <c r="B50" s="164" t="s">
        <v>176</v>
      </c>
      <c r="C50" s="164" t="s">
        <v>457</v>
      </c>
      <c r="D50" s="164" t="s">
        <v>3105</v>
      </c>
      <c r="E50" s="164" t="s">
        <v>3106</v>
      </c>
      <c r="G50" s="176" t="s">
        <v>2766</v>
      </c>
    </row>
    <row r="51" spans="1:7">
      <c r="A51" s="164" t="s">
        <v>669</v>
      </c>
      <c r="B51" s="164" t="s">
        <v>177</v>
      </c>
      <c r="C51" s="164" t="s">
        <v>457</v>
      </c>
      <c r="D51" s="164" t="s">
        <v>3107</v>
      </c>
      <c r="E51" s="164" t="s">
        <v>3108</v>
      </c>
      <c r="G51" s="176" t="s">
        <v>2766</v>
      </c>
    </row>
    <row r="52" spans="1:7">
      <c r="A52" s="164" t="s">
        <v>670</v>
      </c>
      <c r="B52" s="164" t="s">
        <v>178</v>
      </c>
      <c r="C52" s="164" t="s">
        <v>457</v>
      </c>
      <c r="D52" s="164" t="s">
        <v>3109</v>
      </c>
      <c r="E52" s="164" t="s">
        <v>3110</v>
      </c>
      <c r="G52" s="176" t="s">
        <v>2766</v>
      </c>
    </row>
    <row r="53" spans="1:7">
      <c r="A53" s="164" t="s">
        <v>671</v>
      </c>
      <c r="B53" s="164" t="s">
        <v>179</v>
      </c>
      <c r="C53" s="164" t="s">
        <v>457</v>
      </c>
      <c r="D53" s="164" t="s">
        <v>3111</v>
      </c>
      <c r="E53" s="164" t="s">
        <v>3112</v>
      </c>
      <c r="G53" s="176" t="s">
        <v>2766</v>
      </c>
    </row>
    <row r="54" spans="1:7">
      <c r="A54" s="164" t="s">
        <v>672</v>
      </c>
      <c r="B54" s="164" t="s">
        <v>180</v>
      </c>
      <c r="C54" s="164" t="s">
        <v>457</v>
      </c>
      <c r="D54" s="164" t="s">
        <v>3113</v>
      </c>
      <c r="E54" s="164" t="s">
        <v>3114</v>
      </c>
      <c r="G54" s="176" t="s">
        <v>2767</v>
      </c>
    </row>
    <row r="55" spans="1:7">
      <c r="A55" s="164" t="s">
        <v>673</v>
      </c>
      <c r="B55" s="164" t="s">
        <v>181</v>
      </c>
      <c r="C55" s="164" t="s">
        <v>457</v>
      </c>
      <c r="D55" s="164" t="s">
        <v>3115</v>
      </c>
      <c r="E55" s="164" t="s">
        <v>3116</v>
      </c>
      <c r="G55" s="176" t="s">
        <v>2767</v>
      </c>
    </row>
    <row r="56" spans="1:7">
      <c r="A56" s="164" t="s">
        <v>674</v>
      </c>
      <c r="B56" s="164" t="s">
        <v>182</v>
      </c>
      <c r="C56" s="164" t="s">
        <v>457</v>
      </c>
      <c r="D56" s="164" t="s">
        <v>3117</v>
      </c>
      <c r="E56" s="164" t="s">
        <v>3118</v>
      </c>
      <c r="G56" s="176" t="s">
        <v>2767</v>
      </c>
    </row>
    <row r="57" spans="1:7">
      <c r="A57" s="164" t="s">
        <v>675</v>
      </c>
      <c r="B57" s="164" t="s">
        <v>183</v>
      </c>
      <c r="C57" s="164" t="s">
        <v>457</v>
      </c>
      <c r="D57" s="164" t="s">
        <v>3119</v>
      </c>
      <c r="E57" s="164" t="s">
        <v>3120</v>
      </c>
      <c r="G57" s="176" t="s">
        <v>2767</v>
      </c>
    </row>
    <row r="58" spans="1:7">
      <c r="A58" s="164" t="s">
        <v>676</v>
      </c>
      <c r="B58" s="164" t="s">
        <v>184</v>
      </c>
      <c r="C58" s="164" t="s">
        <v>457</v>
      </c>
      <c r="D58" s="164" t="s">
        <v>3121</v>
      </c>
      <c r="E58" s="164" t="s">
        <v>3122</v>
      </c>
      <c r="G58" s="176" t="s">
        <v>2767</v>
      </c>
    </row>
    <row r="59" spans="1:7">
      <c r="A59" s="164" t="s">
        <v>677</v>
      </c>
      <c r="B59" s="164" t="s">
        <v>185</v>
      </c>
      <c r="C59" s="164" t="s">
        <v>457</v>
      </c>
      <c r="D59" s="164" t="s">
        <v>3123</v>
      </c>
      <c r="E59" s="164" t="s">
        <v>3124</v>
      </c>
      <c r="G59" s="176" t="s">
        <v>2767</v>
      </c>
    </row>
    <row r="60" spans="1:7">
      <c r="A60" s="164" t="s">
        <v>678</v>
      </c>
      <c r="B60" s="164" t="s">
        <v>186</v>
      </c>
      <c r="C60" s="164" t="s">
        <v>457</v>
      </c>
      <c r="D60" s="164" t="s">
        <v>3125</v>
      </c>
      <c r="E60" s="164" t="s">
        <v>3126</v>
      </c>
      <c r="G60" s="176" t="s">
        <v>2768</v>
      </c>
    </row>
    <row r="61" spans="1:7">
      <c r="A61" s="164" t="s">
        <v>679</v>
      </c>
      <c r="B61" s="164" t="s">
        <v>187</v>
      </c>
      <c r="C61" s="164" t="s">
        <v>457</v>
      </c>
      <c r="D61" s="164" t="s">
        <v>3127</v>
      </c>
      <c r="E61" s="164" t="s">
        <v>3128</v>
      </c>
      <c r="G61" s="176" t="s">
        <v>2768</v>
      </c>
    </row>
    <row r="62" spans="1:7">
      <c r="A62" s="164" t="s">
        <v>680</v>
      </c>
      <c r="B62" s="164" t="s">
        <v>188</v>
      </c>
      <c r="C62" s="164" t="s">
        <v>457</v>
      </c>
      <c r="D62" s="164" t="s">
        <v>3129</v>
      </c>
      <c r="E62" s="164" t="s">
        <v>3130</v>
      </c>
      <c r="G62" s="176" t="s">
        <v>2768</v>
      </c>
    </row>
    <row r="63" spans="1:7">
      <c r="A63" s="164" t="s">
        <v>681</v>
      </c>
      <c r="B63" s="164" t="s">
        <v>189</v>
      </c>
      <c r="C63" s="164" t="s">
        <v>457</v>
      </c>
      <c r="D63" s="164" t="s">
        <v>3131</v>
      </c>
      <c r="E63" s="164" t="s">
        <v>3132</v>
      </c>
      <c r="G63" s="176" t="s">
        <v>2768</v>
      </c>
    </row>
    <row r="64" spans="1:7">
      <c r="A64" s="164" t="s">
        <v>682</v>
      </c>
      <c r="B64" s="164" t="s">
        <v>190</v>
      </c>
      <c r="C64" s="164" t="s">
        <v>457</v>
      </c>
      <c r="D64" s="164" t="s">
        <v>3133</v>
      </c>
      <c r="E64" s="164" t="s">
        <v>3134</v>
      </c>
      <c r="G64" s="176" t="s">
        <v>2768</v>
      </c>
    </row>
    <row r="65" spans="1:7">
      <c r="A65" s="157" t="s">
        <v>683</v>
      </c>
      <c r="B65" s="164" t="s">
        <v>191</v>
      </c>
      <c r="C65" s="164" t="s">
        <v>457</v>
      </c>
      <c r="D65" s="164" t="s">
        <v>3135</v>
      </c>
      <c r="E65" s="164" t="s">
        <v>3136</v>
      </c>
      <c r="G65" s="176" t="s">
        <v>2768</v>
      </c>
    </row>
    <row r="66" spans="1:7">
      <c r="A66" s="157" t="s">
        <v>684</v>
      </c>
      <c r="B66" s="164" t="s">
        <v>192</v>
      </c>
      <c r="C66" s="164" t="s">
        <v>457</v>
      </c>
      <c r="D66" s="164" t="s">
        <v>3137</v>
      </c>
      <c r="E66" s="164" t="s">
        <v>3138</v>
      </c>
      <c r="G66" s="176" t="s">
        <v>2769</v>
      </c>
    </row>
    <row r="67" spans="1:7">
      <c r="A67" s="157" t="s">
        <v>685</v>
      </c>
      <c r="B67" s="164" t="s">
        <v>193</v>
      </c>
      <c r="C67" s="164" t="s">
        <v>457</v>
      </c>
      <c r="D67" s="164" t="s">
        <v>3139</v>
      </c>
      <c r="E67" s="164" t="s">
        <v>3140</v>
      </c>
      <c r="G67" s="176" t="s">
        <v>2769</v>
      </c>
    </row>
    <row r="68" spans="1:7">
      <c r="A68" s="157" t="s">
        <v>686</v>
      </c>
      <c r="B68" s="164" t="s">
        <v>194</v>
      </c>
      <c r="C68" s="164" t="s">
        <v>457</v>
      </c>
      <c r="D68" s="164" t="s">
        <v>3141</v>
      </c>
      <c r="E68" s="164" t="s">
        <v>3142</v>
      </c>
      <c r="G68" s="176" t="s">
        <v>2769</v>
      </c>
    </row>
    <row r="69" spans="1:7">
      <c r="A69" s="157" t="s">
        <v>687</v>
      </c>
      <c r="B69" s="164" t="s">
        <v>195</v>
      </c>
      <c r="C69" s="164" t="s">
        <v>457</v>
      </c>
      <c r="D69" s="164" t="s">
        <v>3143</v>
      </c>
      <c r="E69" s="164" t="s">
        <v>3144</v>
      </c>
      <c r="G69" s="176" t="s">
        <v>2769</v>
      </c>
    </row>
    <row r="70" spans="1:7">
      <c r="A70" s="157" t="s">
        <v>688</v>
      </c>
      <c r="B70" s="164" t="s">
        <v>196</v>
      </c>
      <c r="C70" s="164" t="s">
        <v>457</v>
      </c>
      <c r="D70" s="164" t="s">
        <v>3145</v>
      </c>
      <c r="E70" s="164" t="s">
        <v>3146</v>
      </c>
      <c r="G70" s="176" t="s">
        <v>2769</v>
      </c>
    </row>
    <row r="71" spans="1:7">
      <c r="A71" s="157" t="s">
        <v>689</v>
      </c>
      <c r="B71" s="164" t="s">
        <v>197</v>
      </c>
      <c r="C71" s="164" t="s">
        <v>457</v>
      </c>
      <c r="D71" s="164" t="s">
        <v>3147</v>
      </c>
      <c r="E71" s="164" t="s">
        <v>3148</v>
      </c>
      <c r="G71" s="176" t="s">
        <v>2769</v>
      </c>
    </row>
    <row r="72" spans="1:7">
      <c r="A72" s="106" t="s">
        <v>1481</v>
      </c>
      <c r="B72" s="102" t="s">
        <v>1481</v>
      </c>
      <c r="C72" s="164" t="s">
        <v>775</v>
      </c>
      <c r="D72" s="164" t="s">
        <v>3149</v>
      </c>
      <c r="E72" s="164" t="s">
        <v>3150</v>
      </c>
      <c r="G72" s="176" t="s">
        <v>2770</v>
      </c>
    </row>
    <row r="73" spans="1:7">
      <c r="A73" s="106" t="s">
        <v>1482</v>
      </c>
      <c r="B73" s="102" t="s">
        <v>1482</v>
      </c>
      <c r="C73" s="164" t="s">
        <v>775</v>
      </c>
      <c r="D73" s="164" t="s">
        <v>3151</v>
      </c>
      <c r="E73" s="164" t="s">
        <v>3152</v>
      </c>
      <c r="G73" s="176" t="s">
        <v>2770</v>
      </c>
    </row>
    <row r="74" spans="1:7">
      <c r="A74" s="102" t="s">
        <v>1483</v>
      </c>
      <c r="B74" s="102" t="s">
        <v>1483</v>
      </c>
      <c r="C74" s="164" t="s">
        <v>775</v>
      </c>
      <c r="D74" s="164" t="s">
        <v>3153</v>
      </c>
      <c r="E74" s="164" t="s">
        <v>3154</v>
      </c>
      <c r="G74" s="176" t="s">
        <v>2770</v>
      </c>
    </row>
    <row r="75" spans="1:7">
      <c r="A75" s="102" t="s">
        <v>1484</v>
      </c>
      <c r="B75" s="102" t="s">
        <v>1484</v>
      </c>
      <c r="C75" s="164" t="s">
        <v>775</v>
      </c>
      <c r="D75" s="164" t="s">
        <v>3155</v>
      </c>
      <c r="E75" s="164" t="s">
        <v>3156</v>
      </c>
      <c r="G75" s="176" t="s">
        <v>2770</v>
      </c>
    </row>
    <row r="76" spans="1:7">
      <c r="A76" s="102" t="s">
        <v>1485</v>
      </c>
      <c r="B76" s="102" t="s">
        <v>1485</v>
      </c>
      <c r="C76" s="164" t="s">
        <v>775</v>
      </c>
      <c r="D76" s="164" t="s">
        <v>3157</v>
      </c>
      <c r="E76" s="164" t="s">
        <v>3158</v>
      </c>
      <c r="G76" s="176" t="s">
        <v>2770</v>
      </c>
    </row>
    <row r="77" spans="1:7">
      <c r="A77" s="102" t="s">
        <v>1486</v>
      </c>
      <c r="B77" s="102" t="s">
        <v>1486</v>
      </c>
      <c r="C77" s="164" t="s">
        <v>775</v>
      </c>
      <c r="D77" s="164" t="s">
        <v>3159</v>
      </c>
      <c r="E77" s="164" t="s">
        <v>3160</v>
      </c>
      <c r="G77" s="176" t="s">
        <v>2770</v>
      </c>
    </row>
    <row r="78" spans="1:7">
      <c r="A78" s="102" t="s">
        <v>1848</v>
      </c>
      <c r="B78" s="102" t="s">
        <v>1848</v>
      </c>
      <c r="C78" s="164" t="s">
        <v>775</v>
      </c>
      <c r="D78" s="164" t="s">
        <v>3161</v>
      </c>
      <c r="E78" s="164" t="s">
        <v>3162</v>
      </c>
      <c r="G78" s="176" t="s">
        <v>2771</v>
      </c>
    </row>
    <row r="79" spans="1:7">
      <c r="A79" s="102" t="s">
        <v>1872</v>
      </c>
      <c r="B79" s="102" t="s">
        <v>1872</v>
      </c>
      <c r="C79" s="164" t="s">
        <v>775</v>
      </c>
      <c r="D79" s="164" t="s">
        <v>3163</v>
      </c>
      <c r="E79" s="164" t="s">
        <v>3164</v>
      </c>
      <c r="G79" s="176" t="s">
        <v>2771</v>
      </c>
    </row>
    <row r="80" spans="1:7">
      <c r="A80" s="102" t="s">
        <v>1873</v>
      </c>
      <c r="B80" s="102" t="s">
        <v>1873</v>
      </c>
      <c r="C80" s="164" t="s">
        <v>775</v>
      </c>
      <c r="D80" s="164" t="s">
        <v>3165</v>
      </c>
      <c r="E80" s="164" t="s">
        <v>3166</v>
      </c>
      <c r="G80" s="176" t="s">
        <v>2771</v>
      </c>
    </row>
    <row r="81" spans="1:7">
      <c r="A81" s="102" t="s">
        <v>1874</v>
      </c>
      <c r="B81" s="102" t="s">
        <v>1874</v>
      </c>
      <c r="C81" s="164" t="s">
        <v>775</v>
      </c>
      <c r="D81" s="164" t="s">
        <v>3167</v>
      </c>
      <c r="E81" s="164" t="s">
        <v>3168</v>
      </c>
      <c r="G81" s="176" t="s">
        <v>2771</v>
      </c>
    </row>
    <row r="82" spans="1:7">
      <c r="A82" s="102" t="s">
        <v>1875</v>
      </c>
      <c r="B82" s="102" t="s">
        <v>1875</v>
      </c>
      <c r="C82" s="164" t="s">
        <v>775</v>
      </c>
      <c r="D82" s="164" t="s">
        <v>3169</v>
      </c>
      <c r="E82" s="164" t="s">
        <v>3170</v>
      </c>
      <c r="G82" s="176" t="s">
        <v>2771</v>
      </c>
    </row>
    <row r="83" spans="1:7">
      <c r="A83" s="102" t="s">
        <v>1876</v>
      </c>
      <c r="B83" s="102" t="s">
        <v>1876</v>
      </c>
      <c r="C83" s="164" t="s">
        <v>775</v>
      </c>
      <c r="D83" s="164" t="s">
        <v>3171</v>
      </c>
      <c r="E83" s="164" t="s">
        <v>3172</v>
      </c>
      <c r="G83" s="176" t="s">
        <v>2771</v>
      </c>
    </row>
    <row r="84" spans="1:7">
      <c r="A84" s="164" t="s">
        <v>1877</v>
      </c>
      <c r="B84" s="164" t="s">
        <v>1877</v>
      </c>
      <c r="C84" s="164" t="s">
        <v>457</v>
      </c>
      <c r="D84" s="164" t="s">
        <v>3173</v>
      </c>
      <c r="E84" s="164" t="s">
        <v>3174</v>
      </c>
      <c r="G84" s="176" t="s">
        <v>2772</v>
      </c>
    </row>
    <row r="85" spans="1:7">
      <c r="A85" s="164" t="s">
        <v>1878</v>
      </c>
      <c r="B85" s="164" t="s">
        <v>1878</v>
      </c>
      <c r="C85" s="164" t="s">
        <v>457</v>
      </c>
      <c r="D85" s="164" t="s">
        <v>3175</v>
      </c>
      <c r="E85" s="164" t="s">
        <v>3176</v>
      </c>
      <c r="G85" s="176" t="s">
        <v>2772</v>
      </c>
    </row>
    <row r="86" spans="1:7">
      <c r="A86" s="164" t="s">
        <v>1879</v>
      </c>
      <c r="B86" s="164" t="s">
        <v>1879</v>
      </c>
      <c r="C86" s="164" t="s">
        <v>457</v>
      </c>
      <c r="D86" s="164" t="s">
        <v>3177</v>
      </c>
      <c r="E86" s="164" t="s">
        <v>3178</v>
      </c>
      <c r="G86" s="176" t="s">
        <v>2772</v>
      </c>
    </row>
    <row r="87" spans="1:7">
      <c r="A87" s="164" t="s">
        <v>1880</v>
      </c>
      <c r="B87" s="164" t="s">
        <v>1880</v>
      </c>
      <c r="C87" s="164" t="s">
        <v>457</v>
      </c>
      <c r="D87" s="164" t="s">
        <v>3179</v>
      </c>
      <c r="E87" s="164" t="s">
        <v>3180</v>
      </c>
      <c r="G87" s="176" t="s">
        <v>2772</v>
      </c>
    </row>
    <row r="88" spans="1:7">
      <c r="A88" s="164" t="s">
        <v>1881</v>
      </c>
      <c r="B88" s="164" t="s">
        <v>1881</v>
      </c>
      <c r="C88" s="164" t="s">
        <v>457</v>
      </c>
      <c r="D88" s="164" t="s">
        <v>3181</v>
      </c>
      <c r="E88" s="164" t="s">
        <v>3182</v>
      </c>
      <c r="G88" s="176" t="s">
        <v>2772</v>
      </c>
    </row>
    <row r="89" spans="1:7">
      <c r="A89" s="164" t="s">
        <v>1882</v>
      </c>
      <c r="B89" s="164" t="s">
        <v>1882</v>
      </c>
      <c r="C89" s="164" t="s">
        <v>457</v>
      </c>
      <c r="D89" s="164" t="s">
        <v>3183</v>
      </c>
      <c r="E89" s="164" t="s">
        <v>3184</v>
      </c>
      <c r="G89" s="176" t="s">
        <v>2772</v>
      </c>
    </row>
    <row r="90" spans="1:7">
      <c r="A90" s="164" t="s">
        <v>1931</v>
      </c>
      <c r="B90" s="164" t="s">
        <v>1931</v>
      </c>
      <c r="C90" s="164" t="s">
        <v>457</v>
      </c>
      <c r="D90" s="164" t="s">
        <v>3185</v>
      </c>
      <c r="E90" s="164" t="s">
        <v>3186</v>
      </c>
      <c r="G90" s="176" t="s">
        <v>2775</v>
      </c>
    </row>
    <row r="91" spans="1:7">
      <c r="A91" s="164" t="s">
        <v>1933</v>
      </c>
      <c r="B91" s="164" t="s">
        <v>1933</v>
      </c>
      <c r="C91" s="164" t="s">
        <v>457</v>
      </c>
      <c r="D91" s="164" t="s">
        <v>3187</v>
      </c>
      <c r="E91" s="164" t="s">
        <v>3188</v>
      </c>
      <c r="G91" s="176" t="s">
        <v>2775</v>
      </c>
    </row>
    <row r="92" spans="1:7">
      <c r="A92" s="164" t="s">
        <v>1935</v>
      </c>
      <c r="B92" s="164" t="s">
        <v>1935</v>
      </c>
      <c r="C92" s="164" t="s">
        <v>457</v>
      </c>
      <c r="D92" s="164" t="s">
        <v>3189</v>
      </c>
      <c r="E92" s="164" t="s">
        <v>3190</v>
      </c>
      <c r="G92" s="176" t="s">
        <v>2775</v>
      </c>
    </row>
    <row r="93" spans="1:7">
      <c r="A93" s="164" t="s">
        <v>1937</v>
      </c>
      <c r="B93" s="164" t="s">
        <v>1937</v>
      </c>
      <c r="C93" s="164" t="s">
        <v>457</v>
      </c>
      <c r="D93" s="164" t="s">
        <v>3191</v>
      </c>
      <c r="E93" s="164" t="s">
        <v>3192</v>
      </c>
      <c r="G93" s="176" t="s">
        <v>2775</v>
      </c>
    </row>
    <row r="94" spans="1:7">
      <c r="A94" s="164" t="s">
        <v>1939</v>
      </c>
      <c r="B94" s="164" t="s">
        <v>1939</v>
      </c>
      <c r="C94" s="164" t="s">
        <v>457</v>
      </c>
      <c r="D94" s="164" t="s">
        <v>3193</v>
      </c>
      <c r="E94" s="164" t="s">
        <v>3194</v>
      </c>
      <c r="G94" s="176" t="s">
        <v>2775</v>
      </c>
    </row>
    <row r="95" spans="1:7">
      <c r="A95" s="164" t="s">
        <v>1941</v>
      </c>
      <c r="B95" s="164" t="s">
        <v>1941</v>
      </c>
      <c r="C95" s="164" t="s">
        <v>457</v>
      </c>
      <c r="D95" s="164" t="s">
        <v>3195</v>
      </c>
      <c r="E95" s="164" t="s">
        <v>3196</v>
      </c>
      <c r="G95" s="176" t="s">
        <v>2775</v>
      </c>
    </row>
    <row r="96" spans="1:7">
      <c r="A96" s="164" t="s">
        <v>1949</v>
      </c>
      <c r="B96" s="164" t="s">
        <v>1949</v>
      </c>
      <c r="C96" s="164" t="s">
        <v>457</v>
      </c>
      <c r="D96" s="164" t="s">
        <v>3197</v>
      </c>
      <c r="E96" s="164" t="s">
        <v>3198</v>
      </c>
      <c r="G96" s="176" t="s">
        <v>2776</v>
      </c>
    </row>
    <row r="97" spans="1:7">
      <c r="A97" s="164" t="s">
        <v>1951</v>
      </c>
      <c r="B97" s="164" t="s">
        <v>1951</v>
      </c>
      <c r="C97" s="164" t="s">
        <v>457</v>
      </c>
      <c r="D97" s="164" t="s">
        <v>3199</v>
      </c>
      <c r="E97" s="164" t="s">
        <v>3200</v>
      </c>
      <c r="G97" s="176" t="s">
        <v>2776</v>
      </c>
    </row>
    <row r="98" spans="1:7">
      <c r="A98" s="164" t="s">
        <v>1953</v>
      </c>
      <c r="B98" s="164" t="s">
        <v>1953</v>
      </c>
      <c r="C98" s="164" t="s">
        <v>457</v>
      </c>
      <c r="D98" s="164" t="s">
        <v>3201</v>
      </c>
      <c r="E98" s="164" t="s">
        <v>3202</v>
      </c>
      <c r="G98" s="176" t="s">
        <v>2776</v>
      </c>
    </row>
    <row r="99" spans="1:7">
      <c r="A99" s="164" t="s">
        <v>1955</v>
      </c>
      <c r="B99" s="164" t="s">
        <v>1955</v>
      </c>
      <c r="C99" s="164" t="s">
        <v>457</v>
      </c>
      <c r="D99" s="164" t="s">
        <v>3203</v>
      </c>
      <c r="E99" s="164" t="s">
        <v>3204</v>
      </c>
      <c r="G99" s="176" t="s">
        <v>2776</v>
      </c>
    </row>
    <row r="100" spans="1:7">
      <c r="A100" s="164" t="s">
        <v>1957</v>
      </c>
      <c r="B100" s="164" t="s">
        <v>1957</v>
      </c>
      <c r="C100" s="164" t="s">
        <v>457</v>
      </c>
      <c r="D100" s="164" t="s">
        <v>3205</v>
      </c>
      <c r="E100" s="164" t="s">
        <v>3206</v>
      </c>
      <c r="G100" s="176" t="s">
        <v>2776</v>
      </c>
    </row>
    <row r="101" spans="1:7">
      <c r="A101" s="164" t="s">
        <v>1959</v>
      </c>
      <c r="B101" s="164" t="s">
        <v>1959</v>
      </c>
      <c r="C101" s="164" t="s">
        <v>457</v>
      </c>
      <c r="D101" s="164" t="s">
        <v>3207</v>
      </c>
      <c r="E101" s="164" t="s">
        <v>3208</v>
      </c>
      <c r="G101" s="176" t="s">
        <v>2776</v>
      </c>
    </row>
    <row r="102" spans="1:7">
      <c r="A102" s="164" t="s">
        <v>1966</v>
      </c>
      <c r="B102" s="164" t="s">
        <v>1966</v>
      </c>
      <c r="C102" s="164" t="s">
        <v>457</v>
      </c>
      <c r="D102" s="164" t="s">
        <v>3209</v>
      </c>
      <c r="E102" s="164" t="s">
        <v>3210</v>
      </c>
      <c r="G102" s="176" t="s">
        <v>2777</v>
      </c>
    </row>
    <row r="103" spans="1:7">
      <c r="A103" s="164" t="s">
        <v>1968</v>
      </c>
      <c r="B103" s="164" t="s">
        <v>1968</v>
      </c>
      <c r="C103" s="164" t="s">
        <v>457</v>
      </c>
      <c r="D103" s="164" t="s">
        <v>3211</v>
      </c>
      <c r="E103" s="164" t="s">
        <v>3212</v>
      </c>
      <c r="G103" s="176" t="s">
        <v>2777</v>
      </c>
    </row>
    <row r="104" spans="1:7">
      <c r="A104" s="164" t="s">
        <v>1970</v>
      </c>
      <c r="B104" s="164" t="s">
        <v>1970</v>
      </c>
      <c r="C104" s="164" t="s">
        <v>457</v>
      </c>
      <c r="D104" s="164" t="s">
        <v>3213</v>
      </c>
      <c r="E104" s="164" t="s">
        <v>3214</v>
      </c>
      <c r="G104" s="176" t="s">
        <v>2777</v>
      </c>
    </row>
    <row r="105" spans="1:7">
      <c r="A105" s="164" t="s">
        <v>1972</v>
      </c>
      <c r="B105" s="164" t="s">
        <v>1972</v>
      </c>
      <c r="C105" s="164" t="s">
        <v>457</v>
      </c>
      <c r="D105" s="164" t="s">
        <v>3215</v>
      </c>
      <c r="E105" s="164" t="s">
        <v>3216</v>
      </c>
      <c r="G105" s="176" t="s">
        <v>2777</v>
      </c>
    </row>
    <row r="106" spans="1:7">
      <c r="A106" s="164" t="s">
        <v>1974</v>
      </c>
      <c r="B106" s="164" t="s">
        <v>1974</v>
      </c>
      <c r="C106" s="164" t="s">
        <v>457</v>
      </c>
      <c r="D106" s="164" t="s">
        <v>3217</v>
      </c>
      <c r="E106" s="164" t="s">
        <v>3218</v>
      </c>
      <c r="G106" s="176" t="s">
        <v>2777</v>
      </c>
    </row>
    <row r="107" spans="1:7">
      <c r="A107" s="164" t="s">
        <v>1976</v>
      </c>
      <c r="B107" s="164" t="s">
        <v>1976</v>
      </c>
      <c r="C107" s="164" t="s">
        <v>457</v>
      </c>
      <c r="D107" s="164" t="s">
        <v>3219</v>
      </c>
      <c r="E107" s="164" t="s">
        <v>3220</v>
      </c>
      <c r="G107" s="176" t="s">
        <v>2777</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 sqref="C2"/>
    </sheetView>
  </sheetViews>
  <sheetFormatPr defaultRowHeight="14"/>
  <sheetData>
    <row r="3" spans="2:2" ht="21">
      <c r="B3" s="174">
        <v>3</v>
      </c>
    </row>
    <row r="22" spans="2:2" ht="21">
      <c r="B22" s="174">
        <v>4</v>
      </c>
    </row>
    <row r="46" spans="2:2" ht="21">
      <c r="B46" s="163">
        <v>1</v>
      </c>
    </row>
    <row r="68" spans="2:2" ht="21">
      <c r="B68" s="198">
        <v>2</v>
      </c>
    </row>
    <row r="94" spans="2:2" ht="21">
      <c r="B94" s="163">
        <v>2</v>
      </c>
    </row>
    <row r="99" spans="2:2" ht="21">
      <c r="B99" s="163"/>
    </row>
    <row r="119" spans="2:2" ht="21">
      <c r="B119" s="163">
        <v>3</v>
      </c>
    </row>
    <row r="120" spans="2:2" ht="21">
      <c r="B120" s="163"/>
    </row>
    <row r="145" spans="2:2" ht="21">
      <c r="B145" s="163">
        <v>4</v>
      </c>
    </row>
    <row r="169" spans="2:3" ht="21">
      <c r="B169" s="163">
        <v>5</v>
      </c>
      <c r="C169" s="69" t="s">
        <v>3312</v>
      </c>
    </row>
    <row r="196" spans="2:3" s="164" customFormat="1" ht="21">
      <c r="B196" s="163">
        <v>6</v>
      </c>
      <c r="C196" s="69" t="s">
        <v>3311</v>
      </c>
    </row>
    <row r="197" spans="2:3" s="164" customFormat="1"/>
    <row r="198" spans="2:3" s="164" customFormat="1"/>
    <row r="199" spans="2:3" s="164" customFormat="1"/>
    <row r="200" spans="2:3" s="164" customFormat="1"/>
    <row r="201" spans="2:3" s="164" customFormat="1"/>
    <row r="202" spans="2:3" s="164" customFormat="1"/>
    <row r="203" spans="2:3" s="164" customFormat="1"/>
    <row r="204" spans="2:3" s="164" customFormat="1"/>
    <row r="205" spans="2:3" s="164" customFormat="1"/>
    <row r="206" spans="2:3" s="164" customFormat="1"/>
    <row r="207" spans="2:3" s="164" customFormat="1"/>
    <row r="208" spans="2:3" s="164" customFormat="1"/>
    <row r="209" spans="2:3" s="164" customFormat="1"/>
    <row r="210" spans="2:3" s="164" customFormat="1"/>
    <row r="211" spans="2:3" s="164" customFormat="1"/>
    <row r="212" spans="2:3" s="164" customFormat="1"/>
    <row r="213" spans="2:3" s="164" customFormat="1"/>
    <row r="214" spans="2:3" s="164" customFormat="1"/>
    <row r="215" spans="2:3" s="164" customFormat="1"/>
    <row r="216" spans="2:3" s="164" customFormat="1"/>
    <row r="217" spans="2:3" s="164" customFormat="1"/>
    <row r="218" spans="2:3" s="164" customFormat="1"/>
    <row r="219" spans="2:3" s="164" customFormat="1"/>
    <row r="220" spans="2:3" s="164" customFormat="1"/>
    <row r="221" spans="2:3" s="164" customFormat="1"/>
    <row r="222" spans="2:3" ht="21">
      <c r="B222" s="163">
        <v>7</v>
      </c>
      <c r="C222" s="69" t="s">
        <v>3538</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C2" sqref="C2"/>
    </sheetView>
  </sheetViews>
  <sheetFormatPr defaultRowHeight="14"/>
  <cols>
    <col min="2" max="2" width="17" customWidth="1"/>
    <col min="3" max="3" width="16.25" customWidth="1"/>
    <col min="4" max="4" width="14.75" customWidth="1"/>
    <col min="5" max="5" width="17.5" customWidth="1"/>
  </cols>
  <sheetData>
    <row r="2" spans="2:5">
      <c r="B2" t="s">
        <v>2395</v>
      </c>
      <c r="C2" t="s">
        <v>2399</v>
      </c>
      <c r="D2" t="s">
        <v>2464</v>
      </c>
      <c r="E2" t="s">
        <v>2403</v>
      </c>
    </row>
    <row r="3" spans="2:5">
      <c r="B3" t="s">
        <v>2396</v>
      </c>
      <c r="C3" s="155" t="s">
        <v>2396</v>
      </c>
      <c r="D3" t="s">
        <v>2396</v>
      </c>
      <c r="E3" s="155" t="s">
        <v>2400</v>
      </c>
    </row>
    <row r="4" spans="2:5">
      <c r="B4" t="s">
        <v>2397</v>
      </c>
      <c r="C4" t="s">
        <v>2400</v>
      </c>
      <c r="D4" s="155" t="s">
        <v>2400</v>
      </c>
      <c r="E4" s="155" t="s">
        <v>2401</v>
      </c>
    </row>
    <row r="5" spans="2:5">
      <c r="B5" t="s">
        <v>2398</v>
      </c>
      <c r="C5" t="s">
        <v>2401</v>
      </c>
      <c r="D5" s="155" t="s">
        <v>2401</v>
      </c>
      <c r="E5" s="155" t="s">
        <v>2402</v>
      </c>
    </row>
    <row r="6" spans="2:5">
      <c r="C6" t="s">
        <v>2402</v>
      </c>
      <c r="D6" s="155" t="s">
        <v>2402</v>
      </c>
    </row>
    <row r="7" spans="2:5" s="155" customFormat="1"/>
    <row r="8" spans="2:5" s="155" customFormat="1"/>
    <row r="9" spans="2:5" s="155" customFormat="1"/>
    <row r="10" spans="2:5" s="155" customFormat="1"/>
    <row r="11" spans="2:5" s="155" customFormat="1"/>
    <row r="12" spans="2:5" s="155" customFormat="1"/>
    <row r="13" spans="2:5" s="155" customFormat="1"/>
    <row r="14" spans="2:5" s="155" customFormat="1"/>
    <row r="15" spans="2:5" s="155" customFormat="1"/>
    <row r="16" spans="2:5" s="155" customFormat="1"/>
    <row r="17" s="155" customFormat="1"/>
    <row r="18" s="155" customFormat="1"/>
    <row r="19" s="155" customFormat="1"/>
    <row r="20" s="155" customFormat="1"/>
    <row r="21" s="155" customFormat="1"/>
    <row r="22" s="155" customFormat="1"/>
    <row r="23" s="155" customFormat="1"/>
    <row r="24" s="155" customFormat="1"/>
    <row r="33" spans="2:2">
      <c r="B33" s="69" t="s">
        <v>2465</v>
      </c>
    </row>
    <row r="45" spans="2:2" s="155" customFormat="1"/>
    <row r="51" spans="2:2" ht="21">
      <c r="B51" s="163" t="s">
        <v>2466</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C2" sqref="C2"/>
    </sheetView>
  </sheetViews>
  <sheetFormatPr defaultColWidth="3.58203125" defaultRowHeight="14"/>
  <cols>
    <col min="29" max="29" width="8.5" bestFit="1" customWidth="1"/>
  </cols>
  <sheetData>
    <row r="2" spans="2:29">
      <c r="B2" s="69" t="s">
        <v>1106</v>
      </c>
      <c r="N2" s="69" t="s">
        <v>1314</v>
      </c>
      <c r="AC2" s="69" t="s">
        <v>2175</v>
      </c>
    </row>
    <row r="3" spans="2:29">
      <c r="B3" t="s">
        <v>278</v>
      </c>
      <c r="N3" t="s">
        <v>1315</v>
      </c>
      <c r="AC3" t="s">
        <v>2176</v>
      </c>
    </row>
    <row r="4" spans="2:29">
      <c r="B4" t="s">
        <v>280</v>
      </c>
      <c r="N4" t="s">
        <v>278</v>
      </c>
      <c r="AC4" t="s">
        <v>2177</v>
      </c>
    </row>
    <row r="5" spans="2:29">
      <c r="B5" t="s">
        <v>281</v>
      </c>
      <c r="N5" t="s">
        <v>280</v>
      </c>
      <c r="AC5" t="s">
        <v>2178</v>
      </c>
    </row>
    <row r="6" spans="2:29">
      <c r="B6" t="s">
        <v>279</v>
      </c>
      <c r="N6" t="s">
        <v>281</v>
      </c>
      <c r="AC6" t="s">
        <v>1316</v>
      </c>
    </row>
    <row r="7" spans="2:29">
      <c r="B7" t="s">
        <v>1107</v>
      </c>
      <c r="N7" t="s">
        <v>279</v>
      </c>
      <c r="AC7" t="s">
        <v>2179</v>
      </c>
    </row>
    <row r="8" spans="2:29">
      <c r="B8" t="s">
        <v>1108</v>
      </c>
      <c r="N8" t="s">
        <v>1316</v>
      </c>
      <c r="AC8" t="s">
        <v>2180</v>
      </c>
    </row>
    <row r="9" spans="2:29">
      <c r="B9" t="s">
        <v>1109</v>
      </c>
      <c r="N9" s="3" t="s">
        <v>1365</v>
      </c>
      <c r="AC9" t="s">
        <v>2181</v>
      </c>
    </row>
    <row r="10" spans="2:29">
      <c r="B10" t="s">
        <v>1110</v>
      </c>
      <c r="N10" s="20" t="s">
        <v>1317</v>
      </c>
      <c r="AC10" t="s">
        <v>2182</v>
      </c>
    </row>
    <row r="11" spans="2:29">
      <c r="B11" t="s">
        <v>1111</v>
      </c>
      <c r="N11" t="s">
        <v>1318</v>
      </c>
      <c r="AC11" t="s">
        <v>275</v>
      </c>
    </row>
    <row r="12" spans="2:29">
      <c r="B12" t="s">
        <v>1112</v>
      </c>
      <c r="N12" t="s">
        <v>1319</v>
      </c>
      <c r="AC12" t="s">
        <v>276</v>
      </c>
    </row>
    <row r="13" spans="2:29">
      <c r="B13" t="s">
        <v>1113</v>
      </c>
      <c r="N13" t="s">
        <v>1320</v>
      </c>
      <c r="AC13" t="s">
        <v>2183</v>
      </c>
    </row>
    <row r="14" spans="2:29">
      <c r="B14" t="s">
        <v>1114</v>
      </c>
      <c r="N14" t="s">
        <v>1321</v>
      </c>
      <c r="AC14" t="s">
        <v>2184</v>
      </c>
    </row>
    <row r="15" spans="2:29">
      <c r="B15" t="s">
        <v>1115</v>
      </c>
      <c r="N15" s="3" t="s">
        <v>1366</v>
      </c>
      <c r="AC15" t="s">
        <v>2185</v>
      </c>
    </row>
    <row r="16" spans="2:29">
      <c r="B16" t="s">
        <v>1116</v>
      </c>
      <c r="N16" s="20" t="s">
        <v>1322</v>
      </c>
      <c r="AC16" t="s">
        <v>2186</v>
      </c>
    </row>
    <row r="17" spans="2:29">
      <c r="B17" t="s">
        <v>1117</v>
      </c>
      <c r="N17" t="s">
        <v>1323</v>
      </c>
      <c r="AC17" t="s">
        <v>2187</v>
      </c>
    </row>
    <row r="18" spans="2:29">
      <c r="B18" t="s">
        <v>1118</v>
      </c>
      <c r="N18" t="s">
        <v>1324</v>
      </c>
      <c r="AC18" t="s">
        <v>2188</v>
      </c>
    </row>
    <row r="19" spans="2:29">
      <c r="B19" t="s">
        <v>1119</v>
      </c>
      <c r="N19" t="s">
        <v>1325</v>
      </c>
      <c r="AC19" t="s">
        <v>2189</v>
      </c>
    </row>
    <row r="20" spans="2:29">
      <c r="B20" t="s">
        <v>1120</v>
      </c>
      <c r="N20" t="s">
        <v>1326</v>
      </c>
      <c r="AC20" t="s">
        <v>2190</v>
      </c>
    </row>
    <row r="21" spans="2:29">
      <c r="B21" t="s">
        <v>1121</v>
      </c>
      <c r="N21" s="3" t="s">
        <v>1367</v>
      </c>
      <c r="AC21" t="s">
        <v>2191</v>
      </c>
    </row>
    <row r="22" spans="2:29">
      <c r="B22" t="s">
        <v>1122</v>
      </c>
      <c r="N22" s="20" t="s">
        <v>1327</v>
      </c>
      <c r="AC22" t="s">
        <v>2192</v>
      </c>
    </row>
    <row r="23" spans="2:29">
      <c r="B23" t="s">
        <v>1123</v>
      </c>
      <c r="N23" t="s">
        <v>1328</v>
      </c>
      <c r="AC23" t="s">
        <v>2193</v>
      </c>
    </row>
    <row r="24" spans="2:29">
      <c r="B24" t="s">
        <v>1124</v>
      </c>
      <c r="N24" t="s">
        <v>1329</v>
      </c>
      <c r="AC24" t="s">
        <v>2194</v>
      </c>
    </row>
    <row r="25" spans="2:29">
      <c r="B25" t="s">
        <v>1125</v>
      </c>
      <c r="N25" t="s">
        <v>1330</v>
      </c>
      <c r="AC25" t="s">
        <v>2195</v>
      </c>
    </row>
    <row r="26" spans="2:29">
      <c r="B26" t="s">
        <v>1126</v>
      </c>
      <c r="N26" t="s">
        <v>1331</v>
      </c>
      <c r="AC26" t="s">
        <v>2196</v>
      </c>
    </row>
    <row r="27" spans="2:29">
      <c r="B27" t="s">
        <v>1127</v>
      </c>
      <c r="N27" s="20" t="s">
        <v>1332</v>
      </c>
      <c r="AC27" t="s">
        <v>2197</v>
      </c>
    </row>
    <row r="28" spans="2:29">
      <c r="B28" t="s">
        <v>1128</v>
      </c>
      <c r="N28" s="20" t="s">
        <v>1333</v>
      </c>
      <c r="AC28" t="s">
        <v>2198</v>
      </c>
    </row>
    <row r="29" spans="2:29">
      <c r="B29" t="s">
        <v>1129</v>
      </c>
      <c r="N29" s="20" t="s">
        <v>1334</v>
      </c>
      <c r="AC29" t="s">
        <v>2199</v>
      </c>
    </row>
    <row r="30" spans="2:29">
      <c r="B30" t="s">
        <v>1130</v>
      </c>
      <c r="N30" s="20" t="s">
        <v>1335</v>
      </c>
      <c r="AC30" t="s">
        <v>2200</v>
      </c>
    </row>
    <row r="31" spans="2:29">
      <c r="B31" t="s">
        <v>1131</v>
      </c>
      <c r="N31" t="s">
        <v>277</v>
      </c>
      <c r="AC31" t="s">
        <v>2201</v>
      </c>
    </row>
    <row r="32" spans="2:29">
      <c r="B32" t="s">
        <v>1132</v>
      </c>
      <c r="AC32" t="s">
        <v>2202</v>
      </c>
    </row>
    <row r="33" spans="2:29">
      <c r="B33" t="s">
        <v>1133</v>
      </c>
      <c r="N33" s="69" t="s">
        <v>1336</v>
      </c>
      <c r="AC33" t="s">
        <v>2203</v>
      </c>
    </row>
    <row r="34" spans="2:29">
      <c r="B34" t="s">
        <v>1134</v>
      </c>
      <c r="N34" t="s">
        <v>1337</v>
      </c>
      <c r="AC34" t="s">
        <v>2204</v>
      </c>
    </row>
    <row r="35" spans="2:29">
      <c r="B35" t="s">
        <v>1135</v>
      </c>
      <c r="N35" t="s">
        <v>1315</v>
      </c>
      <c r="AC35" t="s">
        <v>2205</v>
      </c>
    </row>
    <row r="36" spans="2:29">
      <c r="B36" t="s">
        <v>1136</v>
      </c>
      <c r="N36" t="s">
        <v>278</v>
      </c>
      <c r="AC36" t="s">
        <v>2206</v>
      </c>
    </row>
    <row r="37" spans="2:29">
      <c r="B37" t="s">
        <v>1137</v>
      </c>
      <c r="N37" t="s">
        <v>280</v>
      </c>
      <c r="AC37" t="s">
        <v>2207</v>
      </c>
    </row>
    <row r="38" spans="2:29">
      <c r="B38" t="s">
        <v>1138</v>
      </c>
      <c r="N38" t="s">
        <v>281</v>
      </c>
      <c r="AC38" t="s">
        <v>2208</v>
      </c>
    </row>
    <row r="39" spans="2:29">
      <c r="B39" t="s">
        <v>1139</v>
      </c>
      <c r="N39" t="s">
        <v>279</v>
      </c>
      <c r="AC39" t="s">
        <v>2209</v>
      </c>
    </row>
    <row r="40" spans="2:29">
      <c r="B40" t="s">
        <v>1140</v>
      </c>
      <c r="N40" t="s">
        <v>1316</v>
      </c>
      <c r="AC40" t="s">
        <v>2210</v>
      </c>
    </row>
    <row r="41" spans="2:29">
      <c r="B41" t="s">
        <v>1141</v>
      </c>
      <c r="N41" t="s">
        <v>282</v>
      </c>
      <c r="AC41" t="s">
        <v>2211</v>
      </c>
    </row>
    <row r="42" spans="2:29">
      <c r="B42" t="s">
        <v>1142</v>
      </c>
      <c r="N42" t="s">
        <v>283</v>
      </c>
      <c r="AC42" t="s">
        <v>2212</v>
      </c>
    </row>
    <row r="43" spans="2:29">
      <c r="B43" t="s">
        <v>1143</v>
      </c>
      <c r="N43" t="s">
        <v>273</v>
      </c>
      <c r="AC43" t="s">
        <v>2213</v>
      </c>
    </row>
    <row r="44" spans="2:29">
      <c r="B44" t="s">
        <v>1144</v>
      </c>
      <c r="N44" t="s">
        <v>274</v>
      </c>
      <c r="AC44" t="s">
        <v>2214</v>
      </c>
    </row>
    <row r="45" spans="2:29">
      <c r="B45" t="s">
        <v>1145</v>
      </c>
      <c r="N45" t="s">
        <v>1338</v>
      </c>
      <c r="AC45" t="s">
        <v>2215</v>
      </c>
    </row>
    <row r="46" spans="2:29">
      <c r="B46" t="s">
        <v>1146</v>
      </c>
      <c r="N46" t="s">
        <v>284</v>
      </c>
      <c r="AC46" t="s">
        <v>2216</v>
      </c>
    </row>
    <row r="47" spans="2:29">
      <c r="B47" t="s">
        <v>1147</v>
      </c>
      <c r="N47" t="s">
        <v>285</v>
      </c>
      <c r="AC47" t="s">
        <v>2217</v>
      </c>
    </row>
    <row r="48" spans="2:29">
      <c r="B48" t="s">
        <v>1148</v>
      </c>
      <c r="N48" t="s">
        <v>1339</v>
      </c>
      <c r="AC48" t="s">
        <v>2218</v>
      </c>
    </row>
    <row r="49" spans="2:29">
      <c r="B49" t="s">
        <v>1149</v>
      </c>
      <c r="N49" t="s">
        <v>286</v>
      </c>
      <c r="AC49" t="s">
        <v>2219</v>
      </c>
    </row>
    <row r="50" spans="2:29">
      <c r="B50" t="s">
        <v>1150</v>
      </c>
      <c r="N50" t="s">
        <v>1340</v>
      </c>
      <c r="AC50" t="s">
        <v>2220</v>
      </c>
    </row>
    <row r="51" spans="2:29">
      <c r="B51" t="s">
        <v>1151</v>
      </c>
      <c r="N51" t="s">
        <v>1341</v>
      </c>
      <c r="AC51" s="29" t="s">
        <v>2221</v>
      </c>
    </row>
    <row r="52" spans="2:29">
      <c r="B52" t="s">
        <v>1152</v>
      </c>
      <c r="N52" t="s">
        <v>1342</v>
      </c>
      <c r="AC52" t="s">
        <v>277</v>
      </c>
    </row>
    <row r="53" spans="2:29">
      <c r="B53" t="s">
        <v>1153</v>
      </c>
      <c r="N53" t="s">
        <v>275</v>
      </c>
    </row>
    <row r="54" spans="2:29">
      <c r="B54" t="s">
        <v>1154</v>
      </c>
      <c r="N54" t="s">
        <v>276</v>
      </c>
    </row>
    <row r="55" spans="2:29">
      <c r="B55" t="s">
        <v>1155</v>
      </c>
      <c r="N55" t="s">
        <v>1343</v>
      </c>
    </row>
    <row r="56" spans="2:29">
      <c r="B56" t="s">
        <v>1156</v>
      </c>
      <c r="N56" t="s">
        <v>1344</v>
      </c>
    </row>
    <row r="57" spans="2:29">
      <c r="B57" t="s">
        <v>277</v>
      </c>
      <c r="N57" t="s">
        <v>1345</v>
      </c>
    </row>
    <row r="58" spans="2:29">
      <c r="N58" t="s">
        <v>1346</v>
      </c>
    </row>
    <row r="59" spans="2:29">
      <c r="B59" s="69" t="s">
        <v>1157</v>
      </c>
      <c r="N59" t="s">
        <v>277</v>
      </c>
    </row>
    <row r="60" spans="2:29">
      <c r="B60" t="s">
        <v>278</v>
      </c>
    </row>
    <row r="61" spans="2:29">
      <c r="B61" t="s">
        <v>280</v>
      </c>
      <c r="N61" s="69" t="s">
        <v>1347</v>
      </c>
    </row>
    <row r="62" spans="2:29">
      <c r="B62" t="s">
        <v>281</v>
      </c>
      <c r="N62" t="s">
        <v>278</v>
      </c>
    </row>
    <row r="63" spans="2:29">
      <c r="B63" t="s">
        <v>1158</v>
      </c>
      <c r="N63" t="s">
        <v>280</v>
      </c>
    </row>
    <row r="64" spans="2:29">
      <c r="B64" t="s">
        <v>1159</v>
      </c>
      <c r="N64" t="s">
        <v>281</v>
      </c>
    </row>
    <row r="65" spans="2:14">
      <c r="B65" t="s">
        <v>1160</v>
      </c>
      <c r="N65" t="s">
        <v>273</v>
      </c>
    </row>
    <row r="66" spans="2:14">
      <c r="B66" t="s">
        <v>1161</v>
      </c>
      <c r="N66" t="s">
        <v>1348</v>
      </c>
    </row>
    <row r="67" spans="2:14">
      <c r="B67" t="s">
        <v>1162</v>
      </c>
      <c r="N67" t="s">
        <v>1349</v>
      </c>
    </row>
    <row r="68" spans="2:14">
      <c r="B68" t="s">
        <v>1163</v>
      </c>
      <c r="N68" t="s">
        <v>1350</v>
      </c>
    </row>
    <row r="69" spans="2:14">
      <c r="B69" t="s">
        <v>1164</v>
      </c>
      <c r="N69" t="s">
        <v>1351</v>
      </c>
    </row>
    <row r="70" spans="2:14">
      <c r="B70" t="s">
        <v>1165</v>
      </c>
      <c r="N70" t="s">
        <v>1352</v>
      </c>
    </row>
    <row r="71" spans="2:14">
      <c r="B71" t="s">
        <v>1166</v>
      </c>
      <c r="N71" t="s">
        <v>277</v>
      </c>
    </row>
    <row r="72" spans="2:14">
      <c r="B72" t="s">
        <v>1167</v>
      </c>
    </row>
    <row r="73" spans="2:14">
      <c r="B73" t="s">
        <v>1168</v>
      </c>
      <c r="N73" s="69" t="s">
        <v>1353</v>
      </c>
    </row>
    <row r="74" spans="2:14">
      <c r="B74" t="s">
        <v>1169</v>
      </c>
      <c r="N74" t="s">
        <v>278</v>
      </c>
    </row>
    <row r="75" spans="2:14">
      <c r="B75" t="s">
        <v>1170</v>
      </c>
      <c r="N75" t="s">
        <v>280</v>
      </c>
    </row>
    <row r="76" spans="2:14">
      <c r="B76" t="s">
        <v>1171</v>
      </c>
      <c r="N76" t="s">
        <v>281</v>
      </c>
    </row>
    <row r="77" spans="2:14">
      <c r="B77" t="s">
        <v>1172</v>
      </c>
      <c r="N77" t="s">
        <v>273</v>
      </c>
    </row>
    <row r="78" spans="2:14">
      <c r="B78" t="s">
        <v>1173</v>
      </c>
      <c r="N78" t="s">
        <v>1348</v>
      </c>
    </row>
    <row r="79" spans="2:14">
      <c r="B79" t="s">
        <v>1174</v>
      </c>
      <c r="N79" t="s">
        <v>1354</v>
      </c>
    </row>
    <row r="80" spans="2:14">
      <c r="B80" t="s">
        <v>1175</v>
      </c>
      <c r="N80" t="s">
        <v>277</v>
      </c>
    </row>
    <row r="81" spans="2:14">
      <c r="B81" t="s">
        <v>1176</v>
      </c>
    </row>
    <row r="82" spans="2:14">
      <c r="B82" t="s">
        <v>1177</v>
      </c>
      <c r="N82" s="69" t="s">
        <v>1355</v>
      </c>
    </row>
    <row r="83" spans="2:14">
      <c r="B83" t="s">
        <v>1178</v>
      </c>
      <c r="N83" t="s">
        <v>278</v>
      </c>
    </row>
    <row r="84" spans="2:14">
      <c r="B84" t="s">
        <v>1179</v>
      </c>
      <c r="N84" t="s">
        <v>280</v>
      </c>
    </row>
    <row r="85" spans="2:14">
      <c r="B85" t="s">
        <v>1180</v>
      </c>
      <c r="N85" t="s">
        <v>281</v>
      </c>
    </row>
    <row r="86" spans="2:14">
      <c r="B86" t="s">
        <v>1181</v>
      </c>
      <c r="N86" t="s">
        <v>273</v>
      </c>
    </row>
    <row r="87" spans="2:14">
      <c r="B87" t="s">
        <v>1182</v>
      </c>
      <c r="N87" t="s">
        <v>1348</v>
      </c>
    </row>
    <row r="88" spans="2:14">
      <c r="B88" t="s">
        <v>1183</v>
      </c>
      <c r="N88" t="s">
        <v>1354</v>
      </c>
    </row>
    <row r="89" spans="2:14">
      <c r="B89" t="s">
        <v>1184</v>
      </c>
      <c r="N89" t="s">
        <v>277</v>
      </c>
    </row>
    <row r="90" spans="2:14">
      <c r="B90" t="s">
        <v>277</v>
      </c>
    </row>
    <row r="92" spans="2:14">
      <c r="B92" s="69" t="s">
        <v>1185</v>
      </c>
    </row>
    <row r="93" spans="2:14">
      <c r="B93" t="s">
        <v>278</v>
      </c>
    </row>
    <row r="94" spans="2:14">
      <c r="B94" t="s">
        <v>280</v>
      </c>
    </row>
    <row r="95" spans="2:14">
      <c r="B95" t="s">
        <v>281</v>
      </c>
    </row>
    <row r="96" spans="2:14">
      <c r="B96" t="s">
        <v>1186</v>
      </c>
    </row>
    <row r="97" spans="2:2">
      <c r="B97" t="s">
        <v>1187</v>
      </c>
    </row>
    <row r="98" spans="2:2">
      <c r="B98" t="s">
        <v>1188</v>
      </c>
    </row>
    <row r="99" spans="2:2">
      <c r="B99" t="s">
        <v>1189</v>
      </c>
    </row>
    <row r="100" spans="2:2">
      <c r="B100" t="s">
        <v>1190</v>
      </c>
    </row>
    <row r="101" spans="2:2">
      <c r="B101" t="s">
        <v>1191</v>
      </c>
    </row>
    <row r="102" spans="2:2">
      <c r="B102" t="s">
        <v>1192</v>
      </c>
    </row>
    <row r="103" spans="2:2">
      <c r="B103" t="s">
        <v>1193</v>
      </c>
    </row>
    <row r="104" spans="2:2">
      <c r="B104" t="s">
        <v>1194</v>
      </c>
    </row>
    <row r="105" spans="2:2">
      <c r="B105" t="s">
        <v>1195</v>
      </c>
    </row>
    <row r="106" spans="2:2">
      <c r="B106" t="s">
        <v>1196</v>
      </c>
    </row>
    <row r="107" spans="2:2">
      <c r="B107" t="s">
        <v>1197</v>
      </c>
    </row>
    <row r="108" spans="2:2">
      <c r="B108" t="s">
        <v>1198</v>
      </c>
    </row>
    <row r="109" spans="2:2">
      <c r="B109" t="s">
        <v>1199</v>
      </c>
    </row>
    <row r="110" spans="2:2">
      <c r="B110" t="s">
        <v>1200</v>
      </c>
    </row>
    <row r="111" spans="2:2">
      <c r="B111" t="s">
        <v>1201</v>
      </c>
    </row>
    <row r="112" spans="2:2">
      <c r="B112" t="s">
        <v>1202</v>
      </c>
    </row>
    <row r="113" spans="2:2">
      <c r="B113" t="s">
        <v>1203</v>
      </c>
    </row>
    <row r="114" spans="2:2">
      <c r="B114" t="s">
        <v>1204</v>
      </c>
    </row>
    <row r="115" spans="2:2">
      <c r="B115" t="s">
        <v>1205</v>
      </c>
    </row>
    <row r="116" spans="2:2">
      <c r="B116" t="s">
        <v>1206</v>
      </c>
    </row>
    <row r="117" spans="2:2">
      <c r="B117" t="s">
        <v>1207</v>
      </c>
    </row>
    <row r="118" spans="2:2">
      <c r="B118" t="s">
        <v>1208</v>
      </c>
    </row>
    <row r="119" spans="2:2">
      <c r="B119" t="s">
        <v>1209</v>
      </c>
    </row>
    <row r="120" spans="2:2">
      <c r="B120" t="s">
        <v>1210</v>
      </c>
    </row>
    <row r="121" spans="2:2">
      <c r="B121" t="s">
        <v>1211</v>
      </c>
    </row>
    <row r="122" spans="2:2">
      <c r="B122" t="s">
        <v>1212</v>
      </c>
    </row>
    <row r="123" spans="2:2">
      <c r="B123" t="s">
        <v>1213</v>
      </c>
    </row>
    <row r="124" spans="2:2">
      <c r="B124" t="s">
        <v>1214</v>
      </c>
    </row>
    <row r="125" spans="2:2">
      <c r="B125" t="s">
        <v>1215</v>
      </c>
    </row>
    <row r="126" spans="2:2">
      <c r="B126" t="s">
        <v>1216</v>
      </c>
    </row>
    <row r="127" spans="2:2">
      <c r="B127" t="s">
        <v>1217</v>
      </c>
    </row>
    <row r="128" spans="2:2">
      <c r="B128" t="s">
        <v>1218</v>
      </c>
    </row>
    <row r="129" spans="2:2">
      <c r="B129" t="s">
        <v>1219</v>
      </c>
    </row>
    <row r="130" spans="2:2">
      <c r="B130" t="s">
        <v>1220</v>
      </c>
    </row>
    <row r="131" spans="2:2">
      <c r="B131" t="s">
        <v>1221</v>
      </c>
    </row>
    <row r="132" spans="2:2">
      <c r="B132" t="s">
        <v>1222</v>
      </c>
    </row>
    <row r="133" spans="2:2">
      <c r="B133" t="s">
        <v>1223</v>
      </c>
    </row>
    <row r="134" spans="2:2">
      <c r="B134" t="s">
        <v>1224</v>
      </c>
    </row>
    <row r="135" spans="2:2">
      <c r="B135" t="s">
        <v>1225</v>
      </c>
    </row>
    <row r="136" spans="2:2">
      <c r="B136" t="s">
        <v>1226</v>
      </c>
    </row>
    <row r="137" spans="2:2">
      <c r="B137" t="s">
        <v>1227</v>
      </c>
    </row>
    <row r="138" spans="2:2">
      <c r="B138" t="s">
        <v>1228</v>
      </c>
    </row>
    <row r="139" spans="2:2">
      <c r="B139" t="s">
        <v>1229</v>
      </c>
    </row>
    <row r="140" spans="2:2">
      <c r="B140" t="s">
        <v>1230</v>
      </c>
    </row>
    <row r="141" spans="2:2">
      <c r="B141" t="s">
        <v>1231</v>
      </c>
    </row>
    <row r="142" spans="2:2">
      <c r="B142" t="s">
        <v>1232</v>
      </c>
    </row>
    <row r="143" spans="2:2">
      <c r="B143" t="s">
        <v>1233</v>
      </c>
    </row>
    <row r="144" spans="2:2">
      <c r="B144" t="s">
        <v>1234</v>
      </c>
    </row>
    <row r="145" spans="2:2">
      <c r="B145" t="s">
        <v>1235</v>
      </c>
    </row>
    <row r="146" spans="2:2">
      <c r="B146" t="s">
        <v>1236</v>
      </c>
    </row>
    <row r="147" spans="2:2">
      <c r="B147" t="s">
        <v>1237</v>
      </c>
    </row>
    <row r="148" spans="2:2">
      <c r="B148" t="s">
        <v>1238</v>
      </c>
    </row>
    <row r="149" spans="2:2">
      <c r="B149" t="s">
        <v>1239</v>
      </c>
    </row>
    <row r="150" spans="2:2">
      <c r="B150" t="s">
        <v>277</v>
      </c>
    </row>
    <row r="152" spans="2:2">
      <c r="B152" s="69" t="s">
        <v>1240</v>
      </c>
    </row>
    <row r="153" spans="2:2">
      <c r="B153" t="s">
        <v>278</v>
      </c>
    </row>
    <row r="154" spans="2:2">
      <c r="B154" t="s">
        <v>280</v>
      </c>
    </row>
    <row r="155" spans="2:2">
      <c r="B155" t="s">
        <v>281</v>
      </c>
    </row>
    <row r="156" spans="2:2">
      <c r="B156" t="s">
        <v>1241</v>
      </c>
    </row>
    <row r="157" spans="2:2">
      <c r="B157" t="s">
        <v>1242</v>
      </c>
    </row>
    <row r="158" spans="2:2">
      <c r="B158" t="s">
        <v>1243</v>
      </c>
    </row>
    <row r="159" spans="2:2">
      <c r="B159" t="s">
        <v>1244</v>
      </c>
    </row>
    <row r="160" spans="2:2">
      <c r="B160" t="s">
        <v>1245</v>
      </c>
    </row>
    <row r="161" spans="2:2">
      <c r="B161" t="s">
        <v>1246</v>
      </c>
    </row>
    <row r="162" spans="2:2">
      <c r="B162" t="s">
        <v>1247</v>
      </c>
    </row>
    <row r="163" spans="2:2">
      <c r="B163" t="s">
        <v>1248</v>
      </c>
    </row>
    <row r="164" spans="2:2">
      <c r="B164" t="s">
        <v>1249</v>
      </c>
    </row>
    <row r="165" spans="2:2">
      <c r="B165" t="s">
        <v>1250</v>
      </c>
    </row>
    <row r="166" spans="2:2">
      <c r="B166" t="s">
        <v>1251</v>
      </c>
    </row>
    <row r="167" spans="2:2">
      <c r="B167" t="s">
        <v>1252</v>
      </c>
    </row>
    <row r="168" spans="2:2">
      <c r="B168" t="s">
        <v>1253</v>
      </c>
    </row>
    <row r="169" spans="2:2">
      <c r="B169" t="s">
        <v>1254</v>
      </c>
    </row>
    <row r="170" spans="2:2">
      <c r="B170" t="s">
        <v>1255</v>
      </c>
    </row>
    <row r="171" spans="2:2">
      <c r="B171" t="s">
        <v>1256</v>
      </c>
    </row>
    <row r="172" spans="2:2">
      <c r="B172" t="s">
        <v>1257</v>
      </c>
    </row>
    <row r="173" spans="2:2">
      <c r="B173" t="s">
        <v>1258</v>
      </c>
    </row>
    <row r="174" spans="2:2">
      <c r="B174" t="s">
        <v>1259</v>
      </c>
    </row>
    <row r="175" spans="2:2">
      <c r="B175" t="s">
        <v>1260</v>
      </c>
    </row>
    <row r="176" spans="2:2">
      <c r="B176" t="s">
        <v>1261</v>
      </c>
    </row>
    <row r="177" spans="2:2">
      <c r="B177" t="s">
        <v>1262</v>
      </c>
    </row>
    <row r="178" spans="2:2">
      <c r="B178" t="s">
        <v>1263</v>
      </c>
    </row>
    <row r="179" spans="2:2">
      <c r="B179" t="s">
        <v>1264</v>
      </c>
    </row>
    <row r="180" spans="2:2">
      <c r="B180" t="s">
        <v>1265</v>
      </c>
    </row>
    <row r="181" spans="2:2">
      <c r="B181" t="s">
        <v>1266</v>
      </c>
    </row>
    <row r="182" spans="2:2">
      <c r="B182" t="s">
        <v>1267</v>
      </c>
    </row>
    <row r="183" spans="2:2">
      <c r="B183" t="s">
        <v>1268</v>
      </c>
    </row>
    <row r="184" spans="2:2">
      <c r="B184" t="s">
        <v>1269</v>
      </c>
    </row>
    <row r="185" spans="2:2">
      <c r="B185" t="s">
        <v>1270</v>
      </c>
    </row>
    <row r="186" spans="2:2">
      <c r="B186" t="s">
        <v>1271</v>
      </c>
    </row>
    <row r="187" spans="2:2">
      <c r="B187" t="s">
        <v>1272</v>
      </c>
    </row>
    <row r="188" spans="2:2">
      <c r="B188" t="s">
        <v>1273</v>
      </c>
    </row>
    <row r="189" spans="2:2">
      <c r="B189" t="s">
        <v>1274</v>
      </c>
    </row>
    <row r="190" spans="2:2">
      <c r="B190" t="s">
        <v>1275</v>
      </c>
    </row>
    <row r="191" spans="2:2">
      <c r="B191" t="s">
        <v>1276</v>
      </c>
    </row>
    <row r="192" spans="2:2">
      <c r="B192" t="s">
        <v>1277</v>
      </c>
    </row>
    <row r="193" spans="2:2">
      <c r="B193" t="s">
        <v>1278</v>
      </c>
    </row>
    <row r="194" spans="2:2">
      <c r="B194" t="s">
        <v>1279</v>
      </c>
    </row>
    <row r="195" spans="2:2">
      <c r="B195" t="s">
        <v>1280</v>
      </c>
    </row>
    <row r="196" spans="2:2">
      <c r="B196" t="s">
        <v>1281</v>
      </c>
    </row>
    <row r="197" spans="2:2">
      <c r="B197" t="s">
        <v>1282</v>
      </c>
    </row>
    <row r="198" spans="2:2">
      <c r="B198" t="s">
        <v>1283</v>
      </c>
    </row>
    <row r="199" spans="2:2">
      <c r="B199" t="s">
        <v>1284</v>
      </c>
    </row>
    <row r="200" spans="2:2">
      <c r="B200" t="s">
        <v>1285</v>
      </c>
    </row>
    <row r="201" spans="2:2">
      <c r="B201" t="s">
        <v>1286</v>
      </c>
    </row>
    <row r="202" spans="2:2">
      <c r="B202" t="s">
        <v>1287</v>
      </c>
    </row>
    <row r="203" spans="2:2">
      <c r="B203" t="s">
        <v>1288</v>
      </c>
    </row>
    <row r="204" spans="2:2">
      <c r="B204" t="s">
        <v>277</v>
      </c>
    </row>
    <row r="206" spans="2:2">
      <c r="B206" s="69" t="s">
        <v>1289</v>
      </c>
    </row>
    <row r="207" spans="2:2">
      <c r="B207" t="s">
        <v>278</v>
      </c>
    </row>
    <row r="208" spans="2:2">
      <c r="B208" t="s">
        <v>280</v>
      </c>
    </row>
    <row r="209" spans="2:2">
      <c r="B209" t="s">
        <v>281</v>
      </c>
    </row>
    <row r="210" spans="2:2">
      <c r="B210" t="s">
        <v>1290</v>
      </c>
    </row>
    <row r="211" spans="2:2">
      <c r="B211" t="s">
        <v>1291</v>
      </c>
    </row>
    <row r="212" spans="2:2">
      <c r="B212" t="s">
        <v>1292</v>
      </c>
    </row>
    <row r="213" spans="2:2">
      <c r="B213" t="s">
        <v>1293</v>
      </c>
    </row>
    <row r="214" spans="2:2">
      <c r="B214" t="s">
        <v>1294</v>
      </c>
    </row>
    <row r="215" spans="2:2">
      <c r="B215" t="s">
        <v>1295</v>
      </c>
    </row>
    <row r="216" spans="2:2">
      <c r="B216" t="s">
        <v>1296</v>
      </c>
    </row>
    <row r="217" spans="2:2">
      <c r="B217" t="s">
        <v>1297</v>
      </c>
    </row>
    <row r="218" spans="2:2">
      <c r="B218" t="s">
        <v>1298</v>
      </c>
    </row>
    <row r="219" spans="2:2">
      <c r="B219" t="s">
        <v>1299</v>
      </c>
    </row>
    <row r="220" spans="2:2">
      <c r="B220" t="s">
        <v>1300</v>
      </c>
    </row>
    <row r="221" spans="2:2">
      <c r="B221" t="s">
        <v>1301</v>
      </c>
    </row>
    <row r="222" spans="2:2">
      <c r="B222" t="s">
        <v>1302</v>
      </c>
    </row>
    <row r="223" spans="2:2">
      <c r="B223" t="s">
        <v>1303</v>
      </c>
    </row>
    <row r="224" spans="2:2">
      <c r="B224" t="s">
        <v>1304</v>
      </c>
    </row>
    <row r="225" spans="2:2">
      <c r="B225" t="s">
        <v>1305</v>
      </c>
    </row>
    <row r="226" spans="2:2">
      <c r="B226" t="s">
        <v>1306</v>
      </c>
    </row>
    <row r="227" spans="2:2">
      <c r="B227" t="s">
        <v>1307</v>
      </c>
    </row>
    <row r="228" spans="2:2">
      <c r="B228" t="s">
        <v>1308</v>
      </c>
    </row>
    <row r="229" spans="2:2">
      <c r="B229" t="s">
        <v>1309</v>
      </c>
    </row>
    <row r="230" spans="2:2">
      <c r="B230" t="s">
        <v>1310</v>
      </c>
    </row>
    <row r="231" spans="2:2">
      <c r="B231" t="s">
        <v>1311</v>
      </c>
    </row>
    <row r="232" spans="2:2">
      <c r="B232" t="s">
        <v>1312</v>
      </c>
    </row>
    <row r="233" spans="2:2">
      <c r="B233" t="s">
        <v>1313</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H15" sqref="H15"/>
    </sheetView>
  </sheetViews>
  <sheetFormatPr defaultRowHeight="14"/>
  <cols>
    <col min="1" max="1" width="2.75" customWidth="1"/>
    <col min="2" max="2" width="25.25" customWidth="1"/>
    <col min="3" max="3" width="19.25" customWidth="1"/>
    <col min="7" max="7" width="1.58203125" customWidth="1"/>
    <col min="8" max="8" width="16" style="30" customWidth="1"/>
    <col min="9" max="19" width="5.5" bestFit="1" customWidth="1"/>
    <col min="20" max="20" width="5.5" style="30" customWidth="1"/>
    <col min="21" max="22" width="5.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28">
      <c r="B14" t="s">
        <v>407</v>
      </c>
      <c r="C14" t="s">
        <v>408</v>
      </c>
      <c r="D14" t="s">
        <v>404</v>
      </c>
      <c r="H14" s="31" t="s">
        <v>738</v>
      </c>
      <c r="I14" s="32"/>
      <c r="J14" s="32"/>
      <c r="K14" s="32"/>
      <c r="L14" s="32"/>
      <c r="M14" s="32"/>
      <c r="N14" s="32"/>
      <c r="O14" s="32"/>
      <c r="P14" s="32"/>
      <c r="Q14" s="32"/>
      <c r="R14" s="32"/>
      <c r="S14" s="32"/>
      <c r="T14" s="32"/>
      <c r="U14" s="32"/>
      <c r="V14" s="32"/>
    </row>
    <row r="15" spans="2:23" ht="28">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1399</v>
      </c>
      <c r="C21" t="s">
        <v>1400</v>
      </c>
      <c r="D21" t="s">
        <v>1401</v>
      </c>
      <c r="H21" s="30" t="s">
        <v>1402</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2" t="s">
        <v>2467</v>
      </c>
      <c r="C26" s="102" t="s">
        <v>2485</v>
      </c>
      <c r="I26" s="32"/>
      <c r="J26" s="32"/>
      <c r="K26" s="32"/>
      <c r="L26" s="32"/>
      <c r="M26" s="32"/>
      <c r="N26" s="32"/>
      <c r="O26" s="32"/>
      <c r="P26" s="32"/>
      <c r="Q26" s="32"/>
      <c r="R26" s="32"/>
      <c r="S26" s="32"/>
      <c r="T26" s="32"/>
      <c r="U26" s="32"/>
      <c r="V26" s="32"/>
    </row>
    <row r="27" spans="2:22">
      <c r="B27" t="s">
        <v>2469</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2" t="s">
        <v>2482</v>
      </c>
      <c r="I29" s="32"/>
      <c r="J29" s="32"/>
      <c r="K29" s="32"/>
      <c r="L29" s="32"/>
      <c r="M29" s="32"/>
      <c r="N29" s="32"/>
      <c r="O29" s="32"/>
      <c r="P29" s="32"/>
      <c r="Q29" s="32"/>
      <c r="R29" s="32"/>
      <c r="S29" s="32"/>
      <c r="T29" s="32"/>
      <c r="U29" s="32"/>
      <c r="V29" s="32"/>
    </row>
    <row r="30" spans="2:22">
      <c r="B30" s="102" t="s">
        <v>2478</v>
      </c>
      <c r="C30" t="s">
        <v>2486</v>
      </c>
      <c r="D30" s="102" t="s">
        <v>2483</v>
      </c>
      <c r="I30" s="32"/>
      <c r="J30" s="32"/>
      <c r="K30" s="32"/>
      <c r="L30" s="32"/>
      <c r="M30" s="32"/>
      <c r="N30" s="32"/>
      <c r="O30" s="32"/>
      <c r="P30" s="32"/>
      <c r="Q30" s="32"/>
      <c r="R30" s="32"/>
      <c r="S30" s="32"/>
      <c r="T30" s="32"/>
      <c r="U30" s="32"/>
      <c r="V30" s="32"/>
    </row>
    <row r="31" spans="2:22">
      <c r="B31" s="102" t="s">
        <v>2468</v>
      </c>
      <c r="I31" s="32"/>
      <c r="J31" s="32"/>
      <c r="K31" s="32"/>
      <c r="L31" s="32"/>
      <c r="M31" s="32"/>
      <c r="N31" s="32"/>
      <c r="O31" s="32"/>
      <c r="P31" s="32"/>
      <c r="Q31" s="32"/>
      <c r="R31" s="32"/>
      <c r="S31" s="32"/>
      <c r="T31" s="32"/>
      <c r="U31" s="32"/>
      <c r="V31" s="32"/>
    </row>
    <row r="32" spans="2:22">
      <c r="B32" s="102" t="s">
        <v>2479</v>
      </c>
      <c r="C32" t="s">
        <v>2487</v>
      </c>
      <c r="D32" s="102" t="s">
        <v>2484</v>
      </c>
    </row>
    <row r="33" spans="2:4">
      <c r="B33" s="102" t="s">
        <v>2480</v>
      </c>
    </row>
    <row r="34" spans="2:4">
      <c r="B34" s="102" t="s">
        <v>2481</v>
      </c>
      <c r="C34" t="s">
        <v>2489</v>
      </c>
      <c r="D34" s="102" t="s">
        <v>2488</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C2" sqref="C2"/>
    </sheetView>
  </sheetViews>
  <sheetFormatPr defaultRowHeight="14"/>
  <cols>
    <col min="1" max="1" width="21.83203125" customWidth="1"/>
    <col min="2" max="2" width="9" style="90"/>
    <col min="6" max="8" width="9.5" bestFit="1" customWidth="1"/>
  </cols>
  <sheetData>
    <row r="1" spans="1:9">
      <c r="A1" t="s">
        <v>1748</v>
      </c>
      <c r="B1" s="90">
        <v>1</v>
      </c>
      <c r="E1" s="86" t="s">
        <v>1790</v>
      </c>
      <c r="F1">
        <v>1</v>
      </c>
      <c r="G1" t="s">
        <v>1789</v>
      </c>
      <c r="H1" s="86" t="s">
        <v>1791</v>
      </c>
      <c r="I1" s="90">
        <v>1</v>
      </c>
    </row>
    <row r="2" spans="1:9">
      <c r="A2" s="86" t="s">
        <v>1748</v>
      </c>
      <c r="B2" s="90">
        <f>B1+1</f>
        <v>2</v>
      </c>
      <c r="E2" s="86" t="s">
        <v>1790</v>
      </c>
      <c r="F2">
        <f>F1+1</f>
        <v>2</v>
      </c>
      <c r="G2" s="86" t="s">
        <v>1789</v>
      </c>
      <c r="H2" s="86" t="s">
        <v>1791</v>
      </c>
      <c r="I2" s="90">
        <f>I1+1</f>
        <v>2</v>
      </c>
    </row>
    <row r="3" spans="1:9">
      <c r="A3" s="86" t="s">
        <v>1748</v>
      </c>
      <c r="B3" s="90">
        <f t="shared" ref="B3:B40" si="0">B2+1</f>
        <v>3</v>
      </c>
      <c r="E3" s="86" t="s">
        <v>1790</v>
      </c>
      <c r="F3" s="86">
        <f t="shared" ref="F3:F40" si="1">F2+1</f>
        <v>3</v>
      </c>
      <c r="G3" s="86" t="s">
        <v>1789</v>
      </c>
      <c r="H3" s="86" t="s">
        <v>1791</v>
      </c>
      <c r="I3" s="90">
        <f t="shared" ref="I3:I40" si="2">I2+1</f>
        <v>3</v>
      </c>
    </row>
    <row r="4" spans="1:9">
      <c r="A4" s="86" t="s">
        <v>1748</v>
      </c>
      <c r="B4" s="90">
        <f t="shared" si="0"/>
        <v>4</v>
      </c>
      <c r="E4" s="86" t="s">
        <v>1790</v>
      </c>
      <c r="F4" s="86">
        <f t="shared" si="1"/>
        <v>4</v>
      </c>
      <c r="G4" s="86" t="s">
        <v>1789</v>
      </c>
      <c r="H4" s="86" t="s">
        <v>1791</v>
      </c>
      <c r="I4" s="90">
        <f t="shared" si="2"/>
        <v>4</v>
      </c>
    </row>
    <row r="5" spans="1:9">
      <c r="A5" s="86" t="s">
        <v>1748</v>
      </c>
      <c r="B5" s="90">
        <f t="shared" si="0"/>
        <v>5</v>
      </c>
      <c r="E5" s="86" t="s">
        <v>1790</v>
      </c>
      <c r="F5" s="86">
        <f t="shared" si="1"/>
        <v>5</v>
      </c>
      <c r="G5" s="86" t="s">
        <v>1789</v>
      </c>
      <c r="H5" s="86" t="s">
        <v>1791</v>
      </c>
      <c r="I5" s="90">
        <f t="shared" si="2"/>
        <v>5</v>
      </c>
    </row>
    <row r="6" spans="1:9">
      <c r="A6" s="86" t="s">
        <v>1748</v>
      </c>
      <c r="B6" s="90">
        <f t="shared" si="0"/>
        <v>6</v>
      </c>
      <c r="E6" s="86" t="s">
        <v>1790</v>
      </c>
      <c r="F6" s="86">
        <f t="shared" si="1"/>
        <v>6</v>
      </c>
      <c r="G6" s="86" t="s">
        <v>1789</v>
      </c>
      <c r="H6" s="86" t="s">
        <v>1791</v>
      </c>
      <c r="I6" s="90">
        <f t="shared" si="2"/>
        <v>6</v>
      </c>
    </row>
    <row r="7" spans="1:9">
      <c r="A7" s="86" t="s">
        <v>1748</v>
      </c>
      <c r="B7" s="90">
        <f t="shared" si="0"/>
        <v>7</v>
      </c>
      <c r="E7" s="86" t="s">
        <v>1790</v>
      </c>
      <c r="F7" s="86">
        <f t="shared" si="1"/>
        <v>7</v>
      </c>
      <c r="G7" s="86" t="s">
        <v>1789</v>
      </c>
      <c r="H7" s="86" t="s">
        <v>1791</v>
      </c>
      <c r="I7" s="90">
        <f t="shared" si="2"/>
        <v>7</v>
      </c>
    </row>
    <row r="8" spans="1:9">
      <c r="A8" s="86" t="s">
        <v>1748</v>
      </c>
      <c r="B8" s="90">
        <f t="shared" si="0"/>
        <v>8</v>
      </c>
      <c r="E8" s="86" t="s">
        <v>1790</v>
      </c>
      <c r="F8" s="86">
        <f t="shared" si="1"/>
        <v>8</v>
      </c>
      <c r="G8" s="86" t="s">
        <v>1789</v>
      </c>
      <c r="H8" s="86" t="s">
        <v>1791</v>
      </c>
      <c r="I8" s="90">
        <f t="shared" si="2"/>
        <v>8</v>
      </c>
    </row>
    <row r="9" spans="1:9">
      <c r="A9" s="86" t="s">
        <v>1748</v>
      </c>
      <c r="B9" s="90">
        <f t="shared" si="0"/>
        <v>9</v>
      </c>
      <c r="E9" s="86" t="s">
        <v>1790</v>
      </c>
      <c r="F9" s="86">
        <f t="shared" si="1"/>
        <v>9</v>
      </c>
      <c r="G9" s="86" t="s">
        <v>1789</v>
      </c>
      <c r="H9" s="86" t="s">
        <v>1791</v>
      </c>
      <c r="I9" s="90">
        <f t="shared" si="2"/>
        <v>9</v>
      </c>
    </row>
    <row r="10" spans="1:9">
      <c r="A10" s="86" t="s">
        <v>1748</v>
      </c>
      <c r="B10" s="90">
        <f t="shared" si="0"/>
        <v>10</v>
      </c>
      <c r="E10" s="86" t="s">
        <v>1790</v>
      </c>
      <c r="F10" s="86">
        <f t="shared" si="1"/>
        <v>10</v>
      </c>
      <c r="G10" s="86" t="s">
        <v>1789</v>
      </c>
      <c r="H10" s="86" t="s">
        <v>1791</v>
      </c>
      <c r="I10" s="90">
        <f t="shared" si="2"/>
        <v>10</v>
      </c>
    </row>
    <row r="11" spans="1:9">
      <c r="A11" s="86" t="s">
        <v>1748</v>
      </c>
      <c r="B11" s="90">
        <f t="shared" si="0"/>
        <v>11</v>
      </c>
      <c r="E11" s="86" t="s">
        <v>1790</v>
      </c>
      <c r="F11" s="86">
        <f t="shared" si="1"/>
        <v>11</v>
      </c>
      <c r="G11" s="86" t="s">
        <v>1789</v>
      </c>
      <c r="H11" s="86" t="s">
        <v>1791</v>
      </c>
      <c r="I11" s="90">
        <f t="shared" si="2"/>
        <v>11</v>
      </c>
    </row>
    <row r="12" spans="1:9">
      <c r="A12" s="86" t="s">
        <v>1748</v>
      </c>
      <c r="B12" s="90">
        <f t="shared" si="0"/>
        <v>12</v>
      </c>
      <c r="E12" s="86" t="s">
        <v>1790</v>
      </c>
      <c r="F12" s="86">
        <f t="shared" si="1"/>
        <v>12</v>
      </c>
      <c r="G12" s="86" t="s">
        <v>1789</v>
      </c>
      <c r="H12" s="86" t="s">
        <v>1791</v>
      </c>
      <c r="I12" s="90">
        <f t="shared" si="2"/>
        <v>12</v>
      </c>
    </row>
    <row r="13" spans="1:9">
      <c r="A13" s="86" t="s">
        <v>1748</v>
      </c>
      <c r="B13" s="90">
        <f t="shared" si="0"/>
        <v>13</v>
      </c>
      <c r="E13" s="86" t="s">
        <v>1790</v>
      </c>
      <c r="F13" s="86">
        <f t="shared" si="1"/>
        <v>13</v>
      </c>
      <c r="G13" s="86" t="s">
        <v>1789</v>
      </c>
      <c r="H13" s="86" t="s">
        <v>1791</v>
      </c>
      <c r="I13" s="90">
        <f t="shared" si="2"/>
        <v>13</v>
      </c>
    </row>
    <row r="14" spans="1:9">
      <c r="A14" s="86" t="s">
        <v>1748</v>
      </c>
      <c r="B14" s="90">
        <f t="shared" si="0"/>
        <v>14</v>
      </c>
      <c r="E14" s="86" t="s">
        <v>1790</v>
      </c>
      <c r="F14" s="86">
        <f t="shared" si="1"/>
        <v>14</v>
      </c>
      <c r="G14" s="86" t="s">
        <v>1789</v>
      </c>
      <c r="H14" s="86" t="s">
        <v>1791</v>
      </c>
      <c r="I14" s="90">
        <f t="shared" si="2"/>
        <v>14</v>
      </c>
    </row>
    <row r="15" spans="1:9">
      <c r="A15" s="86" t="s">
        <v>1748</v>
      </c>
      <c r="B15" s="90">
        <f t="shared" si="0"/>
        <v>15</v>
      </c>
      <c r="E15" s="86" t="s">
        <v>1790</v>
      </c>
      <c r="F15" s="86">
        <f t="shared" si="1"/>
        <v>15</v>
      </c>
      <c r="G15" s="86" t="s">
        <v>1789</v>
      </c>
      <c r="H15" s="86" t="s">
        <v>1791</v>
      </c>
      <c r="I15" s="90">
        <f t="shared" si="2"/>
        <v>15</v>
      </c>
    </row>
    <row r="16" spans="1:9">
      <c r="A16" s="86" t="s">
        <v>1748</v>
      </c>
      <c r="B16" s="90">
        <f t="shared" si="0"/>
        <v>16</v>
      </c>
      <c r="E16" s="86" t="s">
        <v>1790</v>
      </c>
      <c r="F16" s="86">
        <f t="shared" si="1"/>
        <v>16</v>
      </c>
      <c r="G16" s="86" t="s">
        <v>1789</v>
      </c>
      <c r="H16" s="86" t="s">
        <v>1791</v>
      </c>
      <c r="I16" s="90">
        <f t="shared" si="2"/>
        <v>16</v>
      </c>
    </row>
    <row r="17" spans="1:9">
      <c r="A17" s="86" t="s">
        <v>1748</v>
      </c>
      <c r="B17" s="90">
        <f t="shared" si="0"/>
        <v>17</v>
      </c>
      <c r="E17" s="86" t="s">
        <v>1790</v>
      </c>
      <c r="F17" s="86">
        <f t="shared" si="1"/>
        <v>17</v>
      </c>
      <c r="G17" s="86" t="s">
        <v>1789</v>
      </c>
      <c r="H17" s="86" t="s">
        <v>1791</v>
      </c>
      <c r="I17" s="90">
        <f t="shared" si="2"/>
        <v>17</v>
      </c>
    </row>
    <row r="18" spans="1:9">
      <c r="A18" s="86" t="s">
        <v>1748</v>
      </c>
      <c r="B18" s="90">
        <f t="shared" si="0"/>
        <v>18</v>
      </c>
      <c r="E18" s="86" t="s">
        <v>1790</v>
      </c>
      <c r="F18" s="86">
        <f t="shared" si="1"/>
        <v>18</v>
      </c>
      <c r="G18" s="86" t="s">
        <v>1789</v>
      </c>
      <c r="H18" s="86" t="s">
        <v>1791</v>
      </c>
      <c r="I18" s="90">
        <f t="shared" si="2"/>
        <v>18</v>
      </c>
    </row>
    <row r="19" spans="1:9">
      <c r="A19" s="86" t="s">
        <v>1748</v>
      </c>
      <c r="B19" s="90">
        <f t="shared" si="0"/>
        <v>19</v>
      </c>
      <c r="E19" s="86" t="s">
        <v>1790</v>
      </c>
      <c r="F19" s="86">
        <f t="shared" si="1"/>
        <v>19</v>
      </c>
      <c r="G19" s="86" t="s">
        <v>1789</v>
      </c>
      <c r="H19" s="86" t="s">
        <v>1791</v>
      </c>
      <c r="I19" s="90">
        <f t="shared" si="2"/>
        <v>19</v>
      </c>
    </row>
    <row r="20" spans="1:9">
      <c r="A20" s="86" t="s">
        <v>1748</v>
      </c>
      <c r="B20" s="90">
        <f t="shared" si="0"/>
        <v>20</v>
      </c>
      <c r="E20" s="86" t="s">
        <v>1790</v>
      </c>
      <c r="F20" s="86">
        <f t="shared" si="1"/>
        <v>20</v>
      </c>
      <c r="G20" s="86" t="s">
        <v>1789</v>
      </c>
      <c r="H20" s="86" t="s">
        <v>1791</v>
      </c>
      <c r="I20" s="90">
        <f t="shared" si="2"/>
        <v>20</v>
      </c>
    </row>
    <row r="21" spans="1:9">
      <c r="A21" s="86" t="s">
        <v>1748</v>
      </c>
      <c r="B21" s="90">
        <f t="shared" si="0"/>
        <v>21</v>
      </c>
      <c r="E21" s="86" t="s">
        <v>1790</v>
      </c>
      <c r="F21" s="86">
        <f t="shared" si="1"/>
        <v>21</v>
      </c>
      <c r="G21" s="86" t="s">
        <v>1789</v>
      </c>
      <c r="H21" s="86" t="s">
        <v>1791</v>
      </c>
      <c r="I21" s="90">
        <f t="shared" si="2"/>
        <v>21</v>
      </c>
    </row>
    <row r="22" spans="1:9">
      <c r="A22" s="86" t="s">
        <v>1748</v>
      </c>
      <c r="B22" s="90">
        <f t="shared" si="0"/>
        <v>22</v>
      </c>
      <c r="E22" s="86" t="s">
        <v>1790</v>
      </c>
      <c r="F22" s="86">
        <f t="shared" si="1"/>
        <v>22</v>
      </c>
      <c r="G22" s="86" t="s">
        <v>1789</v>
      </c>
      <c r="H22" s="86" t="s">
        <v>1791</v>
      </c>
      <c r="I22" s="90">
        <f t="shared" si="2"/>
        <v>22</v>
      </c>
    </row>
    <row r="23" spans="1:9">
      <c r="A23" s="86" t="s">
        <v>1748</v>
      </c>
      <c r="B23" s="90">
        <f t="shared" si="0"/>
        <v>23</v>
      </c>
      <c r="E23" s="86" t="s">
        <v>1790</v>
      </c>
      <c r="F23" s="86">
        <f t="shared" si="1"/>
        <v>23</v>
      </c>
      <c r="G23" s="86" t="s">
        <v>1789</v>
      </c>
      <c r="H23" s="86" t="s">
        <v>1791</v>
      </c>
      <c r="I23" s="90">
        <f t="shared" si="2"/>
        <v>23</v>
      </c>
    </row>
    <row r="24" spans="1:9">
      <c r="A24" s="86" t="s">
        <v>1748</v>
      </c>
      <c r="B24" s="90">
        <f t="shared" si="0"/>
        <v>24</v>
      </c>
      <c r="E24" s="86" t="s">
        <v>1790</v>
      </c>
      <c r="F24" s="86">
        <f t="shared" si="1"/>
        <v>24</v>
      </c>
      <c r="G24" s="86" t="s">
        <v>1789</v>
      </c>
      <c r="H24" s="86" t="s">
        <v>1791</v>
      </c>
      <c r="I24" s="90">
        <f t="shared" si="2"/>
        <v>24</v>
      </c>
    </row>
    <row r="25" spans="1:9">
      <c r="A25" s="86" t="s">
        <v>1748</v>
      </c>
      <c r="B25" s="90">
        <f t="shared" si="0"/>
        <v>25</v>
      </c>
      <c r="E25" s="86" t="s">
        <v>1790</v>
      </c>
      <c r="F25" s="86">
        <f t="shared" si="1"/>
        <v>25</v>
      </c>
      <c r="G25" s="86" t="s">
        <v>1789</v>
      </c>
      <c r="H25" s="86" t="s">
        <v>1791</v>
      </c>
      <c r="I25" s="90">
        <f t="shared" si="2"/>
        <v>25</v>
      </c>
    </row>
    <row r="26" spans="1:9">
      <c r="A26" s="86" t="s">
        <v>1748</v>
      </c>
      <c r="B26" s="90">
        <f t="shared" si="0"/>
        <v>26</v>
      </c>
      <c r="E26" s="86" t="s">
        <v>1790</v>
      </c>
      <c r="F26" s="86">
        <f t="shared" si="1"/>
        <v>26</v>
      </c>
      <c r="G26" s="86" t="s">
        <v>1789</v>
      </c>
      <c r="H26" s="86" t="s">
        <v>1791</v>
      </c>
      <c r="I26" s="90">
        <f t="shared" si="2"/>
        <v>26</v>
      </c>
    </row>
    <row r="27" spans="1:9">
      <c r="A27" s="86" t="s">
        <v>1748</v>
      </c>
      <c r="B27" s="90">
        <f t="shared" si="0"/>
        <v>27</v>
      </c>
      <c r="E27" s="86" t="s">
        <v>1790</v>
      </c>
      <c r="F27" s="86">
        <f t="shared" si="1"/>
        <v>27</v>
      </c>
      <c r="G27" s="86" t="s">
        <v>1789</v>
      </c>
      <c r="H27" s="86" t="s">
        <v>1791</v>
      </c>
      <c r="I27" s="90">
        <f t="shared" si="2"/>
        <v>27</v>
      </c>
    </row>
    <row r="28" spans="1:9">
      <c r="A28" s="86" t="s">
        <v>1748</v>
      </c>
      <c r="B28" s="90">
        <f t="shared" si="0"/>
        <v>28</v>
      </c>
      <c r="E28" s="86" t="s">
        <v>1790</v>
      </c>
      <c r="F28" s="86">
        <f t="shared" si="1"/>
        <v>28</v>
      </c>
      <c r="G28" s="86" t="s">
        <v>1789</v>
      </c>
      <c r="H28" s="86" t="s">
        <v>1791</v>
      </c>
      <c r="I28" s="90">
        <f t="shared" si="2"/>
        <v>28</v>
      </c>
    </row>
    <row r="29" spans="1:9">
      <c r="A29" s="86" t="s">
        <v>1748</v>
      </c>
      <c r="B29" s="90">
        <f t="shared" si="0"/>
        <v>29</v>
      </c>
      <c r="E29" s="86" t="s">
        <v>1790</v>
      </c>
      <c r="F29" s="86">
        <f t="shared" si="1"/>
        <v>29</v>
      </c>
      <c r="G29" s="86" t="s">
        <v>1789</v>
      </c>
      <c r="H29" s="86" t="s">
        <v>1791</v>
      </c>
      <c r="I29" s="90">
        <f t="shared" si="2"/>
        <v>29</v>
      </c>
    </row>
    <row r="30" spans="1:9">
      <c r="A30" s="86" t="s">
        <v>1748</v>
      </c>
      <c r="B30" s="90">
        <f t="shared" si="0"/>
        <v>30</v>
      </c>
      <c r="E30" s="86" t="s">
        <v>1790</v>
      </c>
      <c r="F30" s="86">
        <f t="shared" si="1"/>
        <v>30</v>
      </c>
      <c r="G30" s="86" t="s">
        <v>1789</v>
      </c>
      <c r="H30" s="86" t="s">
        <v>1791</v>
      </c>
      <c r="I30" s="90">
        <f t="shared" si="2"/>
        <v>30</v>
      </c>
    </row>
    <row r="31" spans="1:9">
      <c r="A31" s="86" t="s">
        <v>1748</v>
      </c>
      <c r="B31" s="90">
        <f t="shared" si="0"/>
        <v>31</v>
      </c>
      <c r="E31" s="86" t="s">
        <v>1790</v>
      </c>
      <c r="F31" s="86">
        <f t="shared" si="1"/>
        <v>31</v>
      </c>
      <c r="G31" s="86" t="s">
        <v>1789</v>
      </c>
      <c r="H31" s="86" t="s">
        <v>1791</v>
      </c>
      <c r="I31" s="90">
        <f t="shared" si="2"/>
        <v>31</v>
      </c>
    </row>
    <row r="32" spans="1:9">
      <c r="A32" s="86" t="s">
        <v>1748</v>
      </c>
      <c r="B32" s="90">
        <f t="shared" si="0"/>
        <v>32</v>
      </c>
      <c r="E32" s="86" t="s">
        <v>1790</v>
      </c>
      <c r="F32" s="86">
        <f t="shared" si="1"/>
        <v>32</v>
      </c>
      <c r="G32" s="86" t="s">
        <v>1789</v>
      </c>
      <c r="H32" s="86" t="s">
        <v>1791</v>
      </c>
      <c r="I32" s="90">
        <f t="shared" si="2"/>
        <v>32</v>
      </c>
    </row>
    <row r="33" spans="1:40">
      <c r="A33" s="86" t="s">
        <v>1748</v>
      </c>
      <c r="B33" s="90">
        <f t="shared" si="0"/>
        <v>33</v>
      </c>
      <c r="E33" s="86" t="s">
        <v>1790</v>
      </c>
      <c r="F33" s="86">
        <f t="shared" si="1"/>
        <v>33</v>
      </c>
      <c r="G33" s="86" t="s">
        <v>1789</v>
      </c>
      <c r="H33" s="86" t="s">
        <v>1791</v>
      </c>
      <c r="I33" s="90">
        <f t="shared" si="2"/>
        <v>33</v>
      </c>
    </row>
    <row r="34" spans="1:40">
      <c r="A34" s="86" t="s">
        <v>1748</v>
      </c>
      <c r="B34" s="90">
        <f t="shared" si="0"/>
        <v>34</v>
      </c>
      <c r="E34" s="86" t="s">
        <v>1790</v>
      </c>
      <c r="F34" s="86">
        <f t="shared" si="1"/>
        <v>34</v>
      </c>
      <c r="G34" s="86" t="s">
        <v>1789</v>
      </c>
      <c r="H34" s="86" t="s">
        <v>1791</v>
      </c>
      <c r="I34" s="90">
        <f t="shared" si="2"/>
        <v>34</v>
      </c>
    </row>
    <row r="35" spans="1:40">
      <c r="A35" s="86" t="s">
        <v>1748</v>
      </c>
      <c r="B35" s="90">
        <f t="shared" si="0"/>
        <v>35</v>
      </c>
      <c r="E35" s="86" t="s">
        <v>1790</v>
      </c>
      <c r="F35" s="86">
        <f t="shared" si="1"/>
        <v>35</v>
      </c>
      <c r="G35" s="86" t="s">
        <v>1789</v>
      </c>
      <c r="H35" s="86" t="s">
        <v>1791</v>
      </c>
      <c r="I35" s="90">
        <f t="shared" si="2"/>
        <v>35</v>
      </c>
    </row>
    <row r="36" spans="1:40">
      <c r="A36" s="86" t="s">
        <v>1748</v>
      </c>
      <c r="B36" s="90">
        <f t="shared" si="0"/>
        <v>36</v>
      </c>
      <c r="E36" s="86" t="s">
        <v>1790</v>
      </c>
      <c r="F36" s="86">
        <f t="shared" si="1"/>
        <v>36</v>
      </c>
      <c r="G36" s="86" t="s">
        <v>1789</v>
      </c>
      <c r="H36" s="86" t="s">
        <v>1791</v>
      </c>
      <c r="I36" s="90">
        <f t="shared" si="2"/>
        <v>36</v>
      </c>
    </row>
    <row r="37" spans="1:40">
      <c r="A37" s="86" t="s">
        <v>1748</v>
      </c>
      <c r="B37" s="90">
        <f t="shared" si="0"/>
        <v>37</v>
      </c>
      <c r="E37" s="86" t="s">
        <v>1790</v>
      </c>
      <c r="F37" s="86">
        <f t="shared" si="1"/>
        <v>37</v>
      </c>
      <c r="G37" s="86" t="s">
        <v>1789</v>
      </c>
      <c r="H37" s="86" t="s">
        <v>1791</v>
      </c>
      <c r="I37" s="90">
        <f t="shared" si="2"/>
        <v>37</v>
      </c>
    </row>
    <row r="38" spans="1:40">
      <c r="A38" s="86" t="s">
        <v>1748</v>
      </c>
      <c r="B38" s="90">
        <f t="shared" si="0"/>
        <v>38</v>
      </c>
      <c r="E38" s="86" t="s">
        <v>1790</v>
      </c>
      <c r="F38" s="86">
        <f t="shared" si="1"/>
        <v>38</v>
      </c>
      <c r="G38" s="86" t="s">
        <v>1789</v>
      </c>
      <c r="H38" s="86" t="s">
        <v>1791</v>
      </c>
      <c r="I38" s="90">
        <f t="shared" si="2"/>
        <v>38</v>
      </c>
    </row>
    <row r="39" spans="1:40">
      <c r="A39" s="86" t="s">
        <v>1748</v>
      </c>
      <c r="B39" s="90">
        <f t="shared" si="0"/>
        <v>39</v>
      </c>
      <c r="E39" s="86" t="s">
        <v>1790</v>
      </c>
      <c r="F39" s="86">
        <f t="shared" si="1"/>
        <v>39</v>
      </c>
      <c r="G39" s="86" t="s">
        <v>1789</v>
      </c>
      <c r="H39" s="86" t="s">
        <v>1791</v>
      </c>
      <c r="I39" s="90">
        <f t="shared" si="2"/>
        <v>39</v>
      </c>
    </row>
    <row r="40" spans="1:40">
      <c r="A40" s="86" t="s">
        <v>1748</v>
      </c>
      <c r="B40" s="90">
        <f t="shared" si="0"/>
        <v>40</v>
      </c>
      <c r="E40" s="86" t="s">
        <v>1790</v>
      </c>
      <c r="F40" s="86">
        <f t="shared" si="1"/>
        <v>40</v>
      </c>
      <c r="G40" s="86" t="s">
        <v>1789</v>
      </c>
      <c r="H40" s="86" t="s">
        <v>1791</v>
      </c>
      <c r="I40" s="90">
        <f t="shared" si="2"/>
        <v>40</v>
      </c>
    </row>
    <row r="41" spans="1:40">
      <c r="A41" s="86"/>
    </row>
    <row r="42" spans="1:40">
      <c r="A42" s="2" t="s">
        <v>1749</v>
      </c>
      <c r="B42" s="86" t="s">
        <v>1750</v>
      </c>
      <c r="C42" s="86" t="s">
        <v>1751</v>
      </c>
      <c r="D42" s="86" t="s">
        <v>1752</v>
      </c>
      <c r="E42" s="86" t="s">
        <v>1753</v>
      </c>
      <c r="F42" s="86" t="s">
        <v>1754</v>
      </c>
      <c r="G42" s="86" t="s">
        <v>1755</v>
      </c>
      <c r="H42" s="86" t="s">
        <v>1756</v>
      </c>
      <c r="I42" s="86" t="s">
        <v>1757</v>
      </c>
      <c r="J42" s="86" t="s">
        <v>1758</v>
      </c>
      <c r="K42" s="86" t="s">
        <v>1759</v>
      </c>
      <c r="L42" s="86" t="s">
        <v>1760</v>
      </c>
      <c r="M42" s="86" t="s">
        <v>1761</v>
      </c>
      <c r="N42" s="86" t="s">
        <v>1762</v>
      </c>
      <c r="O42" s="86" t="s">
        <v>1763</v>
      </c>
      <c r="P42" s="86" t="s">
        <v>1764</v>
      </c>
      <c r="Q42" s="86" t="s">
        <v>1765</v>
      </c>
      <c r="R42" s="86" t="s">
        <v>1766</v>
      </c>
      <c r="S42" s="86" t="s">
        <v>1767</v>
      </c>
      <c r="T42" s="86" t="s">
        <v>1768</v>
      </c>
      <c r="U42" s="86" t="s">
        <v>1769</v>
      </c>
      <c r="V42" s="86" t="s">
        <v>1770</v>
      </c>
      <c r="W42" s="86" t="s">
        <v>1771</v>
      </c>
      <c r="X42" s="86" t="s">
        <v>1772</v>
      </c>
      <c r="Y42" s="86" t="s">
        <v>1773</v>
      </c>
      <c r="Z42" s="86" t="s">
        <v>1774</v>
      </c>
      <c r="AA42" s="86" t="s">
        <v>1775</v>
      </c>
      <c r="AB42" s="86" t="s">
        <v>1776</v>
      </c>
      <c r="AC42" s="86" t="s">
        <v>1777</v>
      </c>
      <c r="AD42" s="86" t="s">
        <v>1778</v>
      </c>
      <c r="AE42" s="86" t="s">
        <v>1779</v>
      </c>
      <c r="AF42" s="86" t="s">
        <v>1780</v>
      </c>
      <c r="AG42" s="86" t="s">
        <v>1781</v>
      </c>
      <c r="AH42" s="86" t="s">
        <v>1782</v>
      </c>
      <c r="AI42" s="86" t="s">
        <v>1783</v>
      </c>
      <c r="AJ42" s="86" t="s">
        <v>1784</v>
      </c>
      <c r="AK42" s="86" t="s">
        <v>1785</v>
      </c>
      <c r="AL42" s="86" t="s">
        <v>1786</v>
      </c>
      <c r="AM42" s="86" t="s">
        <v>1787</v>
      </c>
      <c r="AN42" s="86" t="s">
        <v>1788</v>
      </c>
    </row>
    <row r="43" spans="1:40">
      <c r="A43" s="86"/>
    </row>
    <row r="44" spans="1:40">
      <c r="A44" s="86"/>
    </row>
    <row r="45" spans="1:40">
      <c r="A45" s="86"/>
    </row>
    <row r="46" spans="1:40">
      <c r="A46" s="86"/>
    </row>
    <row r="47" spans="1:40">
      <c r="A47" s="86"/>
    </row>
    <row r="48" spans="1:40">
      <c r="A48" s="86"/>
    </row>
    <row r="49" spans="1:3">
      <c r="A49" s="86"/>
    </row>
    <row r="50" spans="1:3">
      <c r="A50" s="132" t="s">
        <v>2257</v>
      </c>
      <c r="B50" s="132" t="s">
        <v>2258</v>
      </c>
      <c r="C50">
        <v>5</v>
      </c>
    </row>
    <row r="51" spans="1:3">
      <c r="A51" s="132" t="s">
        <v>2244</v>
      </c>
      <c r="B51" s="132" t="s">
        <v>2227</v>
      </c>
      <c r="C51">
        <v>4</v>
      </c>
    </row>
    <row r="52" spans="1:3">
      <c r="A52" s="132" t="s">
        <v>2290</v>
      </c>
      <c r="B52" s="132" t="s">
        <v>2227</v>
      </c>
      <c r="C52">
        <v>7</v>
      </c>
    </row>
    <row r="53" spans="1:3">
      <c r="A53" s="132" t="s">
        <v>2229</v>
      </c>
      <c r="B53" s="132" t="s">
        <v>2227</v>
      </c>
      <c r="C53">
        <v>1</v>
      </c>
    </row>
    <row r="54" spans="1:3">
      <c r="A54" s="132" t="s">
        <v>2233</v>
      </c>
      <c r="B54" s="132" t="s">
        <v>2227</v>
      </c>
      <c r="C54">
        <v>7</v>
      </c>
    </row>
    <row r="55" spans="1:3">
      <c r="A55" s="132" t="s">
        <v>2288</v>
      </c>
      <c r="B55" s="132" t="s">
        <v>2239</v>
      </c>
      <c r="C55">
        <v>3</v>
      </c>
    </row>
    <row r="56" spans="1:3">
      <c r="A56" s="132" t="s">
        <v>2249</v>
      </c>
      <c r="B56" s="132" t="s">
        <v>2239</v>
      </c>
      <c r="C56">
        <v>1</v>
      </c>
    </row>
    <row r="57" spans="1:3">
      <c r="A57" s="132" t="s">
        <v>2246</v>
      </c>
      <c r="B57" s="132" t="s">
        <v>2245</v>
      </c>
      <c r="C57">
        <v>8</v>
      </c>
    </row>
    <row r="58" spans="1:3">
      <c r="A58" s="132" t="s">
        <v>2273</v>
      </c>
      <c r="B58" s="132" t="s">
        <v>2234</v>
      </c>
      <c r="C58">
        <v>9</v>
      </c>
    </row>
    <row r="59" spans="1:3">
      <c r="A59" s="132" t="s">
        <v>2242</v>
      </c>
      <c r="B59" s="132" t="s">
        <v>2266</v>
      </c>
      <c r="C59">
        <v>3</v>
      </c>
    </row>
    <row r="60" spans="1:3">
      <c r="A60" s="132" t="s">
        <v>2236</v>
      </c>
      <c r="B60" s="132" t="s">
        <v>2234</v>
      </c>
      <c r="C60">
        <v>5</v>
      </c>
    </row>
    <row r="61" spans="1:3">
      <c r="A61" s="132" t="s">
        <v>2237</v>
      </c>
      <c r="B61" s="132" t="s">
        <v>2234</v>
      </c>
      <c r="C61">
        <v>16</v>
      </c>
    </row>
    <row r="62" spans="1:3">
      <c r="A62" s="132" t="s">
        <v>2235</v>
      </c>
      <c r="B62" s="132" t="s">
        <v>2234</v>
      </c>
      <c r="C62">
        <v>6</v>
      </c>
    </row>
    <row r="63" spans="1:3">
      <c r="A63" s="132" t="s">
        <v>2248</v>
      </c>
      <c r="B63" s="132" t="s">
        <v>2234</v>
      </c>
      <c r="C63">
        <v>8</v>
      </c>
    </row>
    <row r="64" spans="1:3">
      <c r="A64" s="132" t="s">
        <v>2255</v>
      </c>
      <c r="B64" s="132" t="s">
        <v>2227</v>
      </c>
      <c r="C64">
        <v>8</v>
      </c>
    </row>
    <row r="65" spans="1:3">
      <c r="A65" s="132" t="s">
        <v>2230</v>
      </c>
      <c r="B65" s="132" t="s">
        <v>2227</v>
      </c>
      <c r="C65">
        <v>3</v>
      </c>
    </row>
    <row r="66" spans="1:3">
      <c r="A66" s="132" t="s">
        <v>2253</v>
      </c>
      <c r="B66" s="132" t="s">
        <v>2254</v>
      </c>
      <c r="C66">
        <v>12</v>
      </c>
    </row>
    <row r="67" spans="1:3">
      <c r="A67" s="132" t="s">
        <v>2232</v>
      </c>
      <c r="B67" s="132" t="s">
        <v>2227</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5" t="s">
        <v>2733</v>
      </c>
      <c r="C163" t="s">
        <v>2734</v>
      </c>
      <c r="D163" t="s">
        <v>2735</v>
      </c>
      <c r="E163" t="s">
        <v>160</v>
      </c>
      <c r="F163" t="s">
        <v>393</v>
      </c>
      <c r="G163" t="s">
        <v>2736</v>
      </c>
      <c r="H163" t="s">
        <v>2737</v>
      </c>
      <c r="I163" t="s">
        <v>2738</v>
      </c>
      <c r="J163" t="s">
        <v>2739</v>
      </c>
      <c r="K163" t="s">
        <v>2740</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2781</v>
      </c>
      <c r="BO163" t="s">
        <v>2782</v>
      </c>
      <c r="BP163" t="s">
        <v>2783</v>
      </c>
      <c r="BQ163" t="s">
        <v>2784</v>
      </c>
      <c r="BR163" t="s">
        <v>2785</v>
      </c>
      <c r="BS163" t="s">
        <v>2786</v>
      </c>
      <c r="BT163" t="s">
        <v>2741</v>
      </c>
      <c r="BU163" t="s">
        <v>2742</v>
      </c>
      <c r="BV163" t="s">
        <v>2743</v>
      </c>
      <c r="BW163" t="s">
        <v>2744</v>
      </c>
      <c r="BX163" t="s">
        <v>2745</v>
      </c>
      <c r="BY163" t="s">
        <v>2746</v>
      </c>
      <c r="BZ163" t="s">
        <v>2787</v>
      </c>
      <c r="CA163" t="s">
        <v>2788</v>
      </c>
      <c r="CB163" t="s">
        <v>2789</v>
      </c>
      <c r="CC163" t="s">
        <v>2790</v>
      </c>
      <c r="CD163" t="s">
        <v>2791</v>
      </c>
      <c r="CE163" t="s">
        <v>2792</v>
      </c>
      <c r="CF163" t="s">
        <v>1877</v>
      </c>
      <c r="CG163" t="s">
        <v>1878</v>
      </c>
      <c r="CH163" t="s">
        <v>1879</v>
      </c>
      <c r="CI163" t="s">
        <v>1880</v>
      </c>
      <c r="CJ163" t="s">
        <v>1881</v>
      </c>
      <c r="CK163" t="s">
        <v>1882</v>
      </c>
      <c r="CL163" t="s">
        <v>1895</v>
      </c>
      <c r="CM163" t="s">
        <v>1897</v>
      </c>
      <c r="CN163" t="s">
        <v>1899</v>
      </c>
      <c r="CO163" t="s">
        <v>1901</v>
      </c>
      <c r="CP163" t="s">
        <v>1903</v>
      </c>
      <c r="CQ163" t="s">
        <v>1905</v>
      </c>
      <c r="CR163" t="s">
        <v>1913</v>
      </c>
      <c r="CS163" t="s">
        <v>1915</v>
      </c>
      <c r="CT163" t="s">
        <v>1917</v>
      </c>
      <c r="CU163" t="s">
        <v>1919</v>
      </c>
      <c r="CV163" t="s">
        <v>1921</v>
      </c>
      <c r="CW163" t="s">
        <v>1923</v>
      </c>
      <c r="CX163" t="s">
        <v>1931</v>
      </c>
      <c r="CY163" t="s">
        <v>1933</v>
      </c>
      <c r="CZ163" t="s">
        <v>1935</v>
      </c>
      <c r="DA163" t="s">
        <v>1937</v>
      </c>
      <c r="DB163" t="s">
        <v>1939</v>
      </c>
      <c r="DC163" t="s">
        <v>1941</v>
      </c>
      <c r="DD163" t="s">
        <v>1949</v>
      </c>
      <c r="DE163" t="s">
        <v>1951</v>
      </c>
      <c r="DF163" t="s">
        <v>1953</v>
      </c>
      <c r="DG163" t="s">
        <v>1955</v>
      </c>
      <c r="DH163" t="s">
        <v>1957</v>
      </c>
      <c r="DI163" t="s">
        <v>1959</v>
      </c>
      <c r="DJ163" t="s">
        <v>1966</v>
      </c>
      <c r="DK163" t="s">
        <v>1968</v>
      </c>
      <c r="DL163" t="s">
        <v>1970</v>
      </c>
      <c r="DM163" t="s">
        <v>1972</v>
      </c>
      <c r="DN163" t="s">
        <v>1974</v>
      </c>
      <c r="DO163" t="s">
        <v>1976</v>
      </c>
      <c r="DP163" t="s">
        <v>1984</v>
      </c>
      <c r="DQ163" t="s">
        <v>1986</v>
      </c>
      <c r="DR163" t="s">
        <v>1988</v>
      </c>
      <c r="DS163" t="s">
        <v>1990</v>
      </c>
      <c r="DT163" t="s">
        <v>1992</v>
      </c>
      <c r="DU163" t="s">
        <v>1994</v>
      </c>
    </row>
    <row r="165" spans="2:125">
      <c r="B165" s="90" t="s">
        <v>2709</v>
      </c>
    </row>
    <row r="167" spans="2:125">
      <c r="B167" s="90" t="s">
        <v>2733</v>
      </c>
      <c r="C167" t="s">
        <v>2734</v>
      </c>
      <c r="D167" t="s">
        <v>2735</v>
      </c>
      <c r="E167" t="s">
        <v>160</v>
      </c>
      <c r="F167" t="s">
        <v>393</v>
      </c>
      <c r="G167" t="s">
        <v>2736</v>
      </c>
      <c r="H167" t="s">
        <v>2737</v>
      </c>
      <c r="I167" t="s">
        <v>2738</v>
      </c>
      <c r="J167" t="s">
        <v>2739</v>
      </c>
      <c r="K167" t="s">
        <v>2740</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2741</v>
      </c>
      <c r="BI167" t="s">
        <v>2742</v>
      </c>
      <c r="BJ167" t="s">
        <v>2743</v>
      </c>
      <c r="BK167" t="s">
        <v>2744</v>
      </c>
      <c r="BL167" t="s">
        <v>2745</v>
      </c>
      <c r="BM167" t="s">
        <v>2746</v>
      </c>
      <c r="BN167" t="s">
        <v>1877</v>
      </c>
      <c r="BO167" t="s">
        <v>1878</v>
      </c>
      <c r="BP167" t="s">
        <v>1879</v>
      </c>
      <c r="BQ167" t="s">
        <v>1880</v>
      </c>
      <c r="BR167" t="s">
        <v>1881</v>
      </c>
      <c r="BS167" t="s">
        <v>1882</v>
      </c>
      <c r="BT167" t="s">
        <v>1895</v>
      </c>
      <c r="BU167" t="s">
        <v>1897</v>
      </c>
      <c r="BV167" t="s">
        <v>1899</v>
      </c>
      <c r="BW167" t="s">
        <v>1901</v>
      </c>
      <c r="BX167" t="s">
        <v>1903</v>
      </c>
      <c r="BY167" t="s">
        <v>1905</v>
      </c>
      <c r="BZ167" t="s">
        <v>1931</v>
      </c>
      <c r="CA167" t="s">
        <v>1933</v>
      </c>
      <c r="CB167" t="s">
        <v>1935</v>
      </c>
      <c r="CC167" t="s">
        <v>1937</v>
      </c>
      <c r="CD167" t="s">
        <v>1939</v>
      </c>
      <c r="CE167" t="s">
        <v>1941</v>
      </c>
      <c r="CF167" t="s">
        <v>1984</v>
      </c>
      <c r="CG167" t="s">
        <v>1986</v>
      </c>
      <c r="CH167" t="s">
        <v>1988</v>
      </c>
      <c r="CI167" t="s">
        <v>1990</v>
      </c>
      <c r="CJ167" t="s">
        <v>1992</v>
      </c>
      <c r="CK167" t="s">
        <v>1994</v>
      </c>
    </row>
    <row r="168" spans="2:125" s="164" customFormat="1">
      <c r="B168" s="164" t="s">
        <v>2794</v>
      </c>
      <c r="C168" s="164" t="s">
        <v>2793</v>
      </c>
    </row>
    <row r="169" spans="2:125">
      <c r="B169" s="90" t="s">
        <v>2733</v>
      </c>
      <c r="C169" s="165" t="s">
        <v>2733</v>
      </c>
      <c r="F169" s="165" t="s">
        <v>2733</v>
      </c>
      <c r="G169" s="164" t="s">
        <v>2734</v>
      </c>
      <c r="H169" s="164" t="s">
        <v>2735</v>
      </c>
      <c r="I169" s="164" t="s">
        <v>160</v>
      </c>
      <c r="J169" s="164" t="s">
        <v>393</v>
      </c>
      <c r="K169" s="164" t="s">
        <v>2736</v>
      </c>
      <c r="L169" s="164" t="s">
        <v>2737</v>
      </c>
      <c r="M169" s="164" t="s">
        <v>2738</v>
      </c>
      <c r="N169" s="164" t="s">
        <v>2739</v>
      </c>
      <c r="O169" s="164" t="s">
        <v>2740</v>
      </c>
      <c r="P169" s="164" t="s">
        <v>690</v>
      </c>
      <c r="Q169" s="164" t="s">
        <v>692</v>
      </c>
      <c r="R169" s="164" t="s">
        <v>693</v>
      </c>
      <c r="S169" s="164" t="s">
        <v>694</v>
      </c>
      <c r="T169" s="164" t="s">
        <v>695</v>
      </c>
      <c r="U169" s="164" t="s">
        <v>696</v>
      </c>
      <c r="V169" s="164" t="s">
        <v>455</v>
      </c>
      <c r="W169" s="164" t="s">
        <v>637</v>
      </c>
      <c r="X169" s="164" t="s">
        <v>639</v>
      </c>
      <c r="Y169" s="164" t="s">
        <v>641</v>
      </c>
      <c r="Z169" s="164" t="s">
        <v>643</v>
      </c>
      <c r="AA169" s="164" t="s">
        <v>645</v>
      </c>
      <c r="AB169" s="164" t="s">
        <v>647</v>
      </c>
      <c r="AC169" s="164" t="s">
        <v>648</v>
      </c>
      <c r="AD169" s="164" t="s">
        <v>649</v>
      </c>
      <c r="AE169" s="164" t="s">
        <v>650</v>
      </c>
      <c r="AF169" s="164" t="s">
        <v>651</v>
      </c>
      <c r="AG169" s="164" t="s">
        <v>652</v>
      </c>
      <c r="AH169" s="164" t="s">
        <v>653</v>
      </c>
      <c r="AI169" s="164" t="s">
        <v>654</v>
      </c>
      <c r="AJ169" s="164" t="s">
        <v>656</v>
      </c>
      <c r="AK169" s="164" t="s">
        <v>657</v>
      </c>
      <c r="AL169" s="164" t="s">
        <v>658</v>
      </c>
      <c r="AM169" s="164" t="s">
        <v>659</v>
      </c>
      <c r="AN169" s="164" t="s">
        <v>660</v>
      </c>
      <c r="AO169" s="164" t="s">
        <v>661</v>
      </c>
      <c r="AP169" s="164" t="s">
        <v>662</v>
      </c>
      <c r="AQ169" s="164" t="s">
        <v>663</v>
      </c>
      <c r="AR169" s="164" t="s">
        <v>664</v>
      </c>
      <c r="AS169" s="164" t="s">
        <v>665</v>
      </c>
      <c r="AT169" s="164" t="s">
        <v>666</v>
      </c>
      <c r="AU169" s="164" t="s">
        <v>667</v>
      </c>
      <c r="AV169" s="164" t="s">
        <v>668</v>
      </c>
      <c r="AW169" s="164" t="s">
        <v>669</v>
      </c>
      <c r="AX169" s="164" t="s">
        <v>670</v>
      </c>
      <c r="AY169" s="164" t="s">
        <v>671</v>
      </c>
      <c r="AZ169" s="164" t="s">
        <v>672</v>
      </c>
      <c r="BA169" s="164" t="s">
        <v>673</v>
      </c>
      <c r="BB169" s="164" t="s">
        <v>674</v>
      </c>
      <c r="BC169" s="164" t="s">
        <v>675</v>
      </c>
      <c r="BD169" s="164" t="s">
        <v>676</v>
      </c>
      <c r="BE169" s="164" t="s">
        <v>677</v>
      </c>
      <c r="BF169" s="164" t="s">
        <v>678</v>
      </c>
      <c r="BG169" s="164" t="s">
        <v>679</v>
      </c>
      <c r="BH169" s="164" t="s">
        <v>680</v>
      </c>
      <c r="BI169" s="164" t="s">
        <v>681</v>
      </c>
      <c r="BJ169" s="164" t="s">
        <v>682</v>
      </c>
      <c r="BK169" s="164" t="s">
        <v>683</v>
      </c>
      <c r="BL169" s="164" t="s">
        <v>2781</v>
      </c>
      <c r="BM169" s="164" t="s">
        <v>2782</v>
      </c>
      <c r="BN169" s="164" t="s">
        <v>2783</v>
      </c>
      <c r="BO169" s="164" t="s">
        <v>2784</v>
      </c>
      <c r="BP169" s="164" t="s">
        <v>2785</v>
      </c>
      <c r="BQ169" s="164" t="s">
        <v>2786</v>
      </c>
      <c r="BR169" s="164" t="s">
        <v>2795</v>
      </c>
      <c r="BS169" s="164" t="s">
        <v>2796</v>
      </c>
      <c r="BT169" s="164" t="s">
        <v>2797</v>
      </c>
      <c r="BU169" s="164" t="s">
        <v>2798</v>
      </c>
      <c r="BV169" s="164" t="s">
        <v>2799</v>
      </c>
      <c r="BW169" s="164" t="s">
        <v>2800</v>
      </c>
      <c r="BX169" s="164" t="s">
        <v>2787</v>
      </c>
      <c r="BY169" s="164" t="s">
        <v>2788</v>
      </c>
      <c r="BZ169" s="164" t="s">
        <v>2789</v>
      </c>
      <c r="CA169" s="164" t="s">
        <v>2790</v>
      </c>
      <c r="CB169" s="164" t="s">
        <v>2791</v>
      </c>
      <c r="CC169" s="164" t="s">
        <v>2792</v>
      </c>
      <c r="CD169" s="164" t="s">
        <v>1877</v>
      </c>
      <c r="CE169" s="164" t="s">
        <v>1878</v>
      </c>
      <c r="CF169" s="164" t="s">
        <v>1879</v>
      </c>
      <c r="CG169" s="164" t="s">
        <v>1880</v>
      </c>
      <c r="CH169" s="164" t="s">
        <v>1881</v>
      </c>
      <c r="CI169" s="164" t="s">
        <v>1882</v>
      </c>
      <c r="CJ169" s="164" t="s">
        <v>1931</v>
      </c>
      <c r="CK169" s="164" t="s">
        <v>1933</v>
      </c>
      <c r="CL169" s="164" t="s">
        <v>1935</v>
      </c>
      <c r="CM169" s="164" t="s">
        <v>1937</v>
      </c>
      <c r="CN169" s="164" t="s">
        <v>1939</v>
      </c>
      <c r="CO169" s="164" t="s">
        <v>1941</v>
      </c>
      <c r="CP169" s="164" t="s">
        <v>1949</v>
      </c>
      <c r="CQ169" s="164" t="s">
        <v>1951</v>
      </c>
      <c r="CR169" s="164" t="s">
        <v>1953</v>
      </c>
      <c r="CS169" s="164" t="s">
        <v>1955</v>
      </c>
      <c r="CT169" s="164" t="s">
        <v>1957</v>
      </c>
      <c r="CU169" s="164" t="s">
        <v>1959</v>
      </c>
      <c r="CV169" s="164" t="s">
        <v>1966</v>
      </c>
      <c r="CW169" s="164" t="s">
        <v>1968</v>
      </c>
      <c r="CX169" s="164" t="s">
        <v>1970</v>
      </c>
      <c r="CY169" s="164" t="s">
        <v>1972</v>
      </c>
      <c r="CZ169" s="164" t="s">
        <v>1974</v>
      </c>
      <c r="DA169" s="164" t="s">
        <v>1976</v>
      </c>
    </row>
    <row r="170" spans="2:125">
      <c r="B170" s="164" t="s">
        <v>2734</v>
      </c>
      <c r="C170" s="164" t="s">
        <v>2734</v>
      </c>
    </row>
    <row r="171" spans="2:125">
      <c r="B171" s="164" t="s">
        <v>2735</v>
      </c>
      <c r="C171" s="164" t="s">
        <v>2735</v>
      </c>
    </row>
    <row r="172" spans="2:125">
      <c r="B172" s="164" t="s">
        <v>160</v>
      </c>
      <c r="C172" s="164" t="s">
        <v>160</v>
      </c>
    </row>
    <row r="173" spans="2:125">
      <c r="B173" s="164" t="s">
        <v>393</v>
      </c>
      <c r="C173" s="164" t="s">
        <v>393</v>
      </c>
    </row>
    <row r="174" spans="2:125">
      <c r="B174" s="164" t="s">
        <v>2736</v>
      </c>
      <c r="C174" s="164" t="s">
        <v>2736</v>
      </c>
    </row>
    <row r="175" spans="2:125">
      <c r="B175" s="164" t="s">
        <v>2737</v>
      </c>
      <c r="C175" s="164" t="s">
        <v>2737</v>
      </c>
    </row>
    <row r="176" spans="2:125">
      <c r="B176" s="164" t="s">
        <v>2738</v>
      </c>
      <c r="C176" s="164" t="s">
        <v>2738</v>
      </c>
    </row>
    <row r="177" spans="2:3">
      <c r="B177" s="164" t="s">
        <v>2739</v>
      </c>
      <c r="C177" s="164" t="s">
        <v>2739</v>
      </c>
    </row>
    <row r="178" spans="2:3">
      <c r="B178" s="164" t="s">
        <v>2740</v>
      </c>
      <c r="C178" s="164" t="s">
        <v>2740</v>
      </c>
    </row>
    <row r="179" spans="2:3">
      <c r="B179" s="164" t="s">
        <v>690</v>
      </c>
      <c r="C179" s="164" t="s">
        <v>690</v>
      </c>
    </row>
    <row r="180" spans="2:3">
      <c r="B180" s="164" t="s">
        <v>692</v>
      </c>
      <c r="C180" s="164" t="s">
        <v>692</v>
      </c>
    </row>
    <row r="181" spans="2:3">
      <c r="B181" s="164" t="s">
        <v>693</v>
      </c>
      <c r="C181" s="164" t="s">
        <v>693</v>
      </c>
    </row>
    <row r="182" spans="2:3">
      <c r="B182" s="164" t="s">
        <v>694</v>
      </c>
      <c r="C182" s="164" t="s">
        <v>694</v>
      </c>
    </row>
    <row r="183" spans="2:3">
      <c r="B183" s="164" t="s">
        <v>695</v>
      </c>
      <c r="C183" s="164" t="s">
        <v>695</v>
      </c>
    </row>
    <row r="184" spans="2:3">
      <c r="B184" s="164" t="s">
        <v>696</v>
      </c>
      <c r="C184" s="164" t="s">
        <v>696</v>
      </c>
    </row>
    <row r="185" spans="2:3">
      <c r="B185" s="164" t="s">
        <v>455</v>
      </c>
      <c r="C185" s="164" t="s">
        <v>455</v>
      </c>
    </row>
    <row r="186" spans="2:3">
      <c r="B186" s="164" t="s">
        <v>637</v>
      </c>
      <c r="C186" s="164" t="s">
        <v>637</v>
      </c>
    </row>
    <row r="187" spans="2:3">
      <c r="B187" s="164" t="s">
        <v>639</v>
      </c>
      <c r="C187" s="164" t="s">
        <v>639</v>
      </c>
    </row>
    <row r="188" spans="2:3">
      <c r="B188" s="164" t="s">
        <v>641</v>
      </c>
      <c r="C188" s="164" t="s">
        <v>641</v>
      </c>
    </row>
    <row r="189" spans="2:3">
      <c r="B189" s="164" t="s">
        <v>643</v>
      </c>
      <c r="C189" s="164" t="s">
        <v>643</v>
      </c>
    </row>
    <row r="190" spans="2:3">
      <c r="B190" s="164" t="s">
        <v>645</v>
      </c>
      <c r="C190" s="164" t="s">
        <v>645</v>
      </c>
    </row>
    <row r="191" spans="2:3">
      <c r="B191" s="164" t="s">
        <v>647</v>
      </c>
      <c r="C191" s="164" t="s">
        <v>647</v>
      </c>
    </row>
    <row r="192" spans="2:3">
      <c r="B192" s="164" t="s">
        <v>648</v>
      </c>
      <c r="C192" s="164" t="s">
        <v>648</v>
      </c>
    </row>
    <row r="193" spans="2:3">
      <c r="B193" s="164" t="s">
        <v>649</v>
      </c>
      <c r="C193" s="164" t="s">
        <v>649</v>
      </c>
    </row>
    <row r="194" spans="2:3">
      <c r="B194" s="164" t="s">
        <v>650</v>
      </c>
      <c r="C194" s="164" t="s">
        <v>650</v>
      </c>
    </row>
    <row r="195" spans="2:3">
      <c r="B195" s="164" t="s">
        <v>651</v>
      </c>
      <c r="C195" s="164" t="s">
        <v>651</v>
      </c>
    </row>
    <row r="196" spans="2:3">
      <c r="B196" s="164" t="s">
        <v>652</v>
      </c>
      <c r="C196" s="164" t="s">
        <v>652</v>
      </c>
    </row>
    <row r="197" spans="2:3">
      <c r="B197" s="164" t="s">
        <v>653</v>
      </c>
      <c r="C197" s="164" t="s">
        <v>653</v>
      </c>
    </row>
    <row r="198" spans="2:3">
      <c r="B198" s="164" t="s">
        <v>654</v>
      </c>
      <c r="C198" s="164" t="s">
        <v>654</v>
      </c>
    </row>
    <row r="199" spans="2:3">
      <c r="B199" s="164" t="s">
        <v>656</v>
      </c>
      <c r="C199" s="164" t="s">
        <v>656</v>
      </c>
    </row>
    <row r="200" spans="2:3">
      <c r="B200" s="164" t="s">
        <v>657</v>
      </c>
      <c r="C200" s="164" t="s">
        <v>657</v>
      </c>
    </row>
    <row r="201" spans="2:3">
      <c r="B201" s="164" t="s">
        <v>658</v>
      </c>
      <c r="C201" s="164" t="s">
        <v>658</v>
      </c>
    </row>
    <row r="202" spans="2:3">
      <c r="B202" s="164" t="s">
        <v>659</v>
      </c>
      <c r="C202" s="164" t="s">
        <v>659</v>
      </c>
    </row>
    <row r="203" spans="2:3">
      <c r="B203" s="164" t="s">
        <v>660</v>
      </c>
      <c r="C203" s="164" t="s">
        <v>660</v>
      </c>
    </row>
    <row r="204" spans="2:3">
      <c r="B204" s="164" t="s">
        <v>661</v>
      </c>
      <c r="C204" s="164" t="s">
        <v>661</v>
      </c>
    </row>
    <row r="205" spans="2:3">
      <c r="B205" s="164" t="s">
        <v>662</v>
      </c>
      <c r="C205" s="164" t="s">
        <v>662</v>
      </c>
    </row>
    <row r="206" spans="2:3">
      <c r="B206" s="164" t="s">
        <v>663</v>
      </c>
      <c r="C206" s="164" t="s">
        <v>663</v>
      </c>
    </row>
    <row r="207" spans="2:3">
      <c r="B207" s="164" t="s">
        <v>664</v>
      </c>
      <c r="C207" s="164" t="s">
        <v>664</v>
      </c>
    </row>
    <row r="208" spans="2:3">
      <c r="B208" s="164" t="s">
        <v>2780</v>
      </c>
      <c r="C208" s="164" t="s">
        <v>665</v>
      </c>
    </row>
    <row r="209" spans="2:3">
      <c r="B209" s="164" t="s">
        <v>666</v>
      </c>
      <c r="C209" s="164" t="s">
        <v>666</v>
      </c>
    </row>
    <row r="210" spans="2:3">
      <c r="B210" s="164" t="s">
        <v>667</v>
      </c>
      <c r="C210" s="164" t="s">
        <v>667</v>
      </c>
    </row>
    <row r="211" spans="2:3">
      <c r="B211" s="164" t="s">
        <v>668</v>
      </c>
      <c r="C211" s="164" t="s">
        <v>668</v>
      </c>
    </row>
    <row r="212" spans="2:3">
      <c r="B212" s="164" t="s">
        <v>669</v>
      </c>
      <c r="C212" s="164" t="s">
        <v>669</v>
      </c>
    </row>
    <row r="213" spans="2:3">
      <c r="B213" s="164" t="s">
        <v>670</v>
      </c>
      <c r="C213" s="164" t="s">
        <v>670</v>
      </c>
    </row>
    <row r="214" spans="2:3">
      <c r="B214" s="164" t="s">
        <v>671</v>
      </c>
      <c r="C214" s="164" t="s">
        <v>671</v>
      </c>
    </row>
    <row r="215" spans="2:3">
      <c r="B215" s="164" t="s">
        <v>672</v>
      </c>
      <c r="C215" s="164" t="s">
        <v>672</v>
      </c>
    </row>
    <row r="216" spans="2:3">
      <c r="B216" s="164" t="s">
        <v>673</v>
      </c>
      <c r="C216" s="164" t="s">
        <v>673</v>
      </c>
    </row>
    <row r="217" spans="2:3">
      <c r="B217" s="164" t="s">
        <v>674</v>
      </c>
      <c r="C217" s="164" t="s">
        <v>674</v>
      </c>
    </row>
    <row r="218" spans="2:3">
      <c r="B218" s="164" t="s">
        <v>675</v>
      </c>
      <c r="C218" s="164" t="s">
        <v>675</v>
      </c>
    </row>
    <row r="219" spans="2:3">
      <c r="B219" s="164" t="s">
        <v>676</v>
      </c>
      <c r="C219" s="164" t="s">
        <v>676</v>
      </c>
    </row>
    <row r="220" spans="2:3">
      <c r="B220" s="164" t="s">
        <v>677</v>
      </c>
      <c r="C220" s="164" t="s">
        <v>677</v>
      </c>
    </row>
    <row r="221" spans="2:3">
      <c r="B221" s="164" t="s">
        <v>678</v>
      </c>
      <c r="C221" s="164" t="s">
        <v>678</v>
      </c>
    </row>
    <row r="222" spans="2:3">
      <c r="B222" s="164" t="s">
        <v>679</v>
      </c>
      <c r="C222" s="164" t="s">
        <v>679</v>
      </c>
    </row>
    <row r="223" spans="2:3">
      <c r="B223" s="164" t="s">
        <v>680</v>
      </c>
      <c r="C223" s="164" t="s">
        <v>680</v>
      </c>
    </row>
    <row r="224" spans="2:3">
      <c r="B224" s="164" t="s">
        <v>681</v>
      </c>
      <c r="C224" s="164" t="s">
        <v>681</v>
      </c>
    </row>
    <row r="225" spans="2:3">
      <c r="B225" s="164" t="s">
        <v>682</v>
      </c>
      <c r="C225" s="164" t="s">
        <v>682</v>
      </c>
    </row>
    <row r="226" spans="2:3">
      <c r="B226" s="164" t="s">
        <v>683</v>
      </c>
      <c r="C226" s="164" t="s">
        <v>683</v>
      </c>
    </row>
    <row r="227" spans="2:3">
      <c r="C227" s="164" t="s">
        <v>2781</v>
      </c>
    </row>
    <row r="228" spans="2:3">
      <c r="C228" s="164" t="s">
        <v>2782</v>
      </c>
    </row>
    <row r="229" spans="2:3">
      <c r="C229" s="164" t="s">
        <v>2783</v>
      </c>
    </row>
    <row r="230" spans="2:3">
      <c r="C230" s="164" t="s">
        <v>2784</v>
      </c>
    </row>
    <row r="231" spans="2:3">
      <c r="C231" s="164" t="s">
        <v>2785</v>
      </c>
    </row>
    <row r="232" spans="2:3">
      <c r="C232" s="164" t="s">
        <v>2786</v>
      </c>
    </row>
    <row r="233" spans="2:3">
      <c r="B233" s="164" t="s">
        <v>2741</v>
      </c>
      <c r="C233" s="164" t="s">
        <v>2795</v>
      </c>
    </row>
    <row r="234" spans="2:3">
      <c r="B234" s="164" t="s">
        <v>2742</v>
      </c>
      <c r="C234" s="164" t="s">
        <v>2796</v>
      </c>
    </row>
    <row r="235" spans="2:3">
      <c r="B235" s="164" t="s">
        <v>2743</v>
      </c>
      <c r="C235" s="164" t="s">
        <v>2797</v>
      </c>
    </row>
    <row r="236" spans="2:3">
      <c r="B236" s="164" t="s">
        <v>2744</v>
      </c>
      <c r="C236" s="164" t="s">
        <v>2798</v>
      </c>
    </row>
    <row r="237" spans="2:3">
      <c r="B237" s="164" t="s">
        <v>2745</v>
      </c>
      <c r="C237" s="164" t="s">
        <v>2799</v>
      </c>
    </row>
    <row r="238" spans="2:3">
      <c r="B238" s="164" t="s">
        <v>2746</v>
      </c>
      <c r="C238" s="164" t="s">
        <v>2800</v>
      </c>
    </row>
    <row r="239" spans="2:3">
      <c r="C239" s="164" t="s">
        <v>2787</v>
      </c>
    </row>
    <row r="240" spans="2:3">
      <c r="C240" s="164" t="s">
        <v>2788</v>
      </c>
    </row>
    <row r="241" spans="2:8">
      <c r="C241" s="164" t="s">
        <v>2789</v>
      </c>
    </row>
    <row r="242" spans="2:8">
      <c r="C242" s="164" t="s">
        <v>2790</v>
      </c>
    </row>
    <row r="243" spans="2:8">
      <c r="C243" s="164" t="s">
        <v>2791</v>
      </c>
    </row>
    <row r="244" spans="2:8">
      <c r="C244" s="164" t="s">
        <v>2792</v>
      </c>
    </row>
    <row r="245" spans="2:8">
      <c r="B245" s="164" t="s">
        <v>1877</v>
      </c>
      <c r="C245" s="164" t="s">
        <v>1877</v>
      </c>
    </row>
    <row r="246" spans="2:8">
      <c r="B246" s="164" t="s">
        <v>1878</v>
      </c>
      <c r="C246" s="164" t="s">
        <v>1878</v>
      </c>
      <c r="F246">
        <v>20220101</v>
      </c>
      <c r="G246">
        <v>20221231</v>
      </c>
      <c r="H246">
        <v>3</v>
      </c>
    </row>
    <row r="247" spans="2:8">
      <c r="B247" s="164" t="s">
        <v>1879</v>
      </c>
      <c r="C247" s="164" t="s">
        <v>1879</v>
      </c>
    </row>
    <row r="248" spans="2:8">
      <c r="B248" s="164" t="s">
        <v>1880</v>
      </c>
      <c r="C248" s="164" t="s">
        <v>1880</v>
      </c>
      <c r="F248">
        <v>20220502</v>
      </c>
      <c r="G248">
        <v>20220831</v>
      </c>
      <c r="H248">
        <v>20221231</v>
      </c>
    </row>
    <row r="249" spans="2:8">
      <c r="B249" s="164" t="s">
        <v>1881</v>
      </c>
      <c r="C249" s="164" t="s">
        <v>1881</v>
      </c>
    </row>
    <row r="250" spans="2:8">
      <c r="B250" s="164" t="s">
        <v>1882</v>
      </c>
      <c r="C250" s="164" t="s">
        <v>1882</v>
      </c>
    </row>
    <row r="251" spans="2:8">
      <c r="B251" s="164" t="s">
        <v>1931</v>
      </c>
      <c r="C251" s="164" t="s">
        <v>1931</v>
      </c>
    </row>
    <row r="252" spans="2:8">
      <c r="B252" s="164" t="s">
        <v>1933</v>
      </c>
      <c r="C252" s="164" t="s">
        <v>1933</v>
      </c>
    </row>
    <row r="253" spans="2:8">
      <c r="B253" s="164" t="s">
        <v>1935</v>
      </c>
      <c r="C253" s="164" t="s">
        <v>1935</v>
      </c>
    </row>
    <row r="254" spans="2:8">
      <c r="B254" s="164" t="s">
        <v>1937</v>
      </c>
      <c r="C254" s="164" t="s">
        <v>1937</v>
      </c>
    </row>
    <row r="255" spans="2:8">
      <c r="B255" s="164" t="s">
        <v>1939</v>
      </c>
      <c r="C255" s="164" t="s">
        <v>1939</v>
      </c>
    </row>
    <row r="256" spans="2:8">
      <c r="B256" s="164" t="s">
        <v>1941</v>
      </c>
      <c r="C256" s="164" t="s">
        <v>1941</v>
      </c>
    </row>
    <row r="257" spans="2:3">
      <c r="C257" s="164" t="s">
        <v>1949</v>
      </c>
    </row>
    <row r="258" spans="2:3">
      <c r="C258" s="164" t="s">
        <v>1951</v>
      </c>
    </row>
    <row r="259" spans="2:3">
      <c r="C259" s="164" t="s">
        <v>1953</v>
      </c>
    </row>
    <row r="260" spans="2:3">
      <c r="C260" s="164" t="s">
        <v>1955</v>
      </c>
    </row>
    <row r="261" spans="2:3">
      <c r="C261" s="164" t="s">
        <v>1957</v>
      </c>
    </row>
    <row r="262" spans="2:3">
      <c r="C262" s="164" t="s">
        <v>1959</v>
      </c>
    </row>
    <row r="263" spans="2:3">
      <c r="C263" s="164" t="s">
        <v>1966</v>
      </c>
    </row>
    <row r="264" spans="2:3">
      <c r="C264" s="164" t="s">
        <v>1968</v>
      </c>
    </row>
    <row r="265" spans="2:3">
      <c r="C265" s="164" t="s">
        <v>1970</v>
      </c>
    </row>
    <row r="266" spans="2:3">
      <c r="C266" s="164" t="s">
        <v>1972</v>
      </c>
    </row>
    <row r="267" spans="2:3">
      <c r="C267" s="164" t="s">
        <v>1974</v>
      </c>
    </row>
    <row r="268" spans="2:3">
      <c r="C268" s="164" t="s">
        <v>1976</v>
      </c>
    </row>
    <row r="269" spans="2:3">
      <c r="B269" s="164" t="s">
        <v>1984</v>
      </c>
      <c r="C269" s="164"/>
    </row>
    <row r="270" spans="2:3">
      <c r="B270" s="164" t="s">
        <v>1986</v>
      </c>
      <c r="C270" s="164"/>
    </row>
    <row r="271" spans="2:3">
      <c r="B271" s="164" t="s">
        <v>1988</v>
      </c>
      <c r="C271" s="164"/>
    </row>
    <row r="272" spans="2:3">
      <c r="B272" s="164" t="s">
        <v>1990</v>
      </c>
      <c r="C272" s="164"/>
    </row>
    <row r="273" spans="2:3">
      <c r="B273" s="164" t="s">
        <v>1992</v>
      </c>
      <c r="C273" s="164"/>
    </row>
    <row r="274" spans="2:3">
      <c r="B274" s="164" t="s">
        <v>1994</v>
      </c>
      <c r="C274" s="164"/>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C2" sqref="C2"/>
    </sheetView>
  </sheetViews>
  <sheetFormatPr defaultRowHeight="14"/>
  <cols>
    <col min="6" max="6" width="15" bestFit="1" customWidth="1"/>
    <col min="9" max="9" width="14" bestFit="1" customWidth="1"/>
    <col min="12" max="12" width="74" bestFit="1" customWidth="1"/>
    <col min="15" max="16" width="9" style="107"/>
  </cols>
  <sheetData>
    <row r="1" spans="1:24" ht="42">
      <c r="A1" s="113" t="s">
        <v>413</v>
      </c>
      <c r="B1" s="112" t="s">
        <v>414</v>
      </c>
      <c r="C1" s="112" t="s">
        <v>415</v>
      </c>
      <c r="D1" s="112" t="s">
        <v>416</v>
      </c>
      <c r="E1" s="112" t="s">
        <v>417</v>
      </c>
      <c r="F1" s="112" t="s">
        <v>423</v>
      </c>
      <c r="G1" s="112" t="s">
        <v>426</v>
      </c>
      <c r="H1" s="112" t="s">
        <v>429</v>
      </c>
      <c r="I1" s="112" t="s">
        <v>422</v>
      </c>
      <c r="J1" s="112" t="s">
        <v>425</v>
      </c>
      <c r="K1" s="112" t="s">
        <v>428</v>
      </c>
      <c r="L1" s="112" t="s">
        <v>421</v>
      </c>
      <c r="M1" s="112" t="s">
        <v>424</v>
      </c>
      <c r="N1" s="112" t="s">
        <v>427</v>
      </c>
      <c r="O1" s="122" t="s">
        <v>2143</v>
      </c>
      <c r="P1" s="121" t="s">
        <v>2144</v>
      </c>
      <c r="Q1" s="112" t="s">
        <v>418</v>
      </c>
      <c r="R1" s="112" t="s">
        <v>419</v>
      </c>
      <c r="S1" s="112" t="s">
        <v>420</v>
      </c>
      <c r="T1" s="112" t="s">
        <v>521</v>
      </c>
      <c r="U1" s="112" t="s">
        <v>522</v>
      </c>
      <c r="V1" s="112" t="s">
        <v>430</v>
      </c>
      <c r="W1" s="108"/>
      <c r="X1" s="108"/>
    </row>
    <row r="2" spans="1:24" hidden="1">
      <c r="A2" s="118">
        <v>0</v>
      </c>
      <c r="B2" s="114" t="s">
        <v>2117</v>
      </c>
      <c r="C2" s="114" t="s">
        <v>2118</v>
      </c>
      <c r="D2" s="114">
        <v>1825</v>
      </c>
      <c r="E2" s="114">
        <v>1825</v>
      </c>
      <c r="F2" s="114" t="s">
        <v>2119</v>
      </c>
      <c r="G2" s="114" t="s">
        <v>2120</v>
      </c>
      <c r="H2" s="114" t="s">
        <v>2121</v>
      </c>
      <c r="I2" s="114" t="s">
        <v>434</v>
      </c>
      <c r="J2" s="114" t="s">
        <v>434</v>
      </c>
      <c r="K2" s="114" t="s">
        <v>434</v>
      </c>
      <c r="L2" s="114" t="s">
        <v>598</v>
      </c>
      <c r="M2" s="114" t="s">
        <v>598</v>
      </c>
      <c r="N2" s="114" t="s">
        <v>598</v>
      </c>
      <c r="O2" s="123"/>
      <c r="P2" s="124"/>
      <c r="Q2" s="114" t="s">
        <v>431</v>
      </c>
      <c r="R2" s="114" t="s">
        <v>525</v>
      </c>
      <c r="S2" s="114" t="s">
        <v>163</v>
      </c>
      <c r="T2" s="114" t="s">
        <v>523</v>
      </c>
      <c r="U2" s="114" t="s">
        <v>524</v>
      </c>
      <c r="V2" s="120" t="s">
        <v>2122</v>
      </c>
      <c r="W2" s="107"/>
      <c r="X2" s="114"/>
    </row>
    <row r="3" spans="1:24">
      <c r="A3" s="119">
        <v>1</v>
      </c>
      <c r="B3" s="110" t="s">
        <v>2123</v>
      </c>
      <c r="C3" s="114" t="s">
        <v>2124</v>
      </c>
      <c r="D3" s="110">
        <v>1825</v>
      </c>
      <c r="E3" s="115" t="s">
        <v>2125</v>
      </c>
      <c r="F3" s="110" t="s">
        <v>2119</v>
      </c>
      <c r="G3" s="110" t="s">
        <v>2126</v>
      </c>
      <c r="H3" s="110" t="s">
        <v>2127</v>
      </c>
      <c r="I3" s="110" t="s">
        <v>434</v>
      </c>
      <c r="J3" s="110" t="s">
        <v>434</v>
      </c>
      <c r="K3" s="110" t="s">
        <v>434</v>
      </c>
      <c r="L3" s="110" t="s">
        <v>2128</v>
      </c>
      <c r="M3" s="110" t="s">
        <v>2128</v>
      </c>
      <c r="N3" s="110" t="s">
        <v>2128</v>
      </c>
      <c r="O3" s="125">
        <v>1</v>
      </c>
      <c r="P3" s="126"/>
      <c r="Q3" s="110" t="s">
        <v>431</v>
      </c>
      <c r="R3" s="110" t="s">
        <v>525</v>
      </c>
      <c r="S3" s="110" t="s">
        <v>163</v>
      </c>
      <c r="T3" s="110" t="s">
        <v>523</v>
      </c>
      <c r="U3" s="110" t="s">
        <v>524</v>
      </c>
      <c r="V3" s="110" t="s">
        <v>438</v>
      </c>
      <c r="W3" s="107"/>
      <c r="X3" s="110" t="s">
        <v>2129</v>
      </c>
    </row>
    <row r="4" spans="1:24" ht="14.5" thickBot="1">
      <c r="A4" s="119">
        <v>2</v>
      </c>
      <c r="B4" s="110" t="s">
        <v>2123</v>
      </c>
      <c r="C4" s="114" t="s">
        <v>2124</v>
      </c>
      <c r="D4" s="110">
        <v>1825</v>
      </c>
      <c r="E4" s="115" t="s">
        <v>2125</v>
      </c>
      <c r="F4" s="110" t="s">
        <v>2119</v>
      </c>
      <c r="G4" s="110" t="s">
        <v>2126</v>
      </c>
      <c r="H4" s="110" t="s">
        <v>2127</v>
      </c>
      <c r="I4" s="110" t="s">
        <v>434</v>
      </c>
      <c r="J4" s="110" t="s">
        <v>434</v>
      </c>
      <c r="K4" s="110" t="s">
        <v>434</v>
      </c>
      <c r="L4" s="110" t="s">
        <v>2130</v>
      </c>
      <c r="M4" s="110" t="s">
        <v>2130</v>
      </c>
      <c r="N4" s="110" t="s">
        <v>2130</v>
      </c>
      <c r="O4" s="125">
        <v>2</v>
      </c>
      <c r="P4" s="127">
        <v>4</v>
      </c>
      <c r="Q4" s="110" t="s">
        <v>431</v>
      </c>
      <c r="R4" s="110" t="s">
        <v>525</v>
      </c>
      <c r="S4" s="110" t="s">
        <v>163</v>
      </c>
      <c r="T4" s="110" t="s">
        <v>523</v>
      </c>
      <c r="U4" s="110" t="s">
        <v>524</v>
      </c>
      <c r="V4" s="110" t="s">
        <v>438</v>
      </c>
      <c r="W4" s="107"/>
      <c r="X4" s="110" t="s">
        <v>2129</v>
      </c>
    </row>
    <row r="5" spans="1:24" ht="14.5" thickBot="1">
      <c r="A5" s="119">
        <v>3</v>
      </c>
      <c r="B5" s="110" t="s">
        <v>2123</v>
      </c>
      <c r="C5" s="114" t="s">
        <v>2124</v>
      </c>
      <c r="D5" s="110">
        <v>1825</v>
      </c>
      <c r="E5" s="115" t="s">
        <v>2125</v>
      </c>
      <c r="F5" s="110" t="s">
        <v>2119</v>
      </c>
      <c r="G5" s="110" t="s">
        <v>2126</v>
      </c>
      <c r="H5" s="110" t="s">
        <v>2127</v>
      </c>
      <c r="I5" s="130" t="s">
        <v>434</v>
      </c>
      <c r="J5" s="110" t="s">
        <v>434</v>
      </c>
      <c r="K5" s="110" t="s">
        <v>434</v>
      </c>
      <c r="L5" s="130" t="s">
        <v>598</v>
      </c>
      <c r="M5" s="110" t="s">
        <v>598</v>
      </c>
      <c r="N5" s="110" t="s">
        <v>598</v>
      </c>
      <c r="O5" s="131">
        <v>13</v>
      </c>
      <c r="P5" s="127">
        <v>3</v>
      </c>
      <c r="Q5" s="110" t="s">
        <v>431</v>
      </c>
      <c r="R5" s="110" t="s">
        <v>525</v>
      </c>
      <c r="S5" s="110" t="s">
        <v>163</v>
      </c>
      <c r="T5" s="110" t="s">
        <v>523</v>
      </c>
      <c r="U5" s="110" t="s">
        <v>524</v>
      </c>
      <c r="V5" s="110" t="s">
        <v>438</v>
      </c>
      <c r="W5" s="107"/>
      <c r="X5" s="110" t="s">
        <v>2129</v>
      </c>
    </row>
    <row r="6" spans="1:24" ht="14.5" thickBot="1">
      <c r="A6" s="119">
        <v>4</v>
      </c>
      <c r="B6" s="110" t="s">
        <v>2123</v>
      </c>
      <c r="C6" s="114" t="s">
        <v>2124</v>
      </c>
      <c r="D6" s="110">
        <v>1825</v>
      </c>
      <c r="E6" s="115" t="s">
        <v>2125</v>
      </c>
      <c r="F6" s="110" t="s">
        <v>2119</v>
      </c>
      <c r="G6" s="110" t="s">
        <v>2126</v>
      </c>
      <c r="H6" s="110" t="s">
        <v>2127</v>
      </c>
      <c r="I6" s="110" t="s">
        <v>434</v>
      </c>
      <c r="J6" s="110" t="s">
        <v>434</v>
      </c>
      <c r="K6" s="110" t="s">
        <v>434</v>
      </c>
      <c r="L6" s="110" t="s">
        <v>2131</v>
      </c>
      <c r="M6" s="110" t="s">
        <v>2131</v>
      </c>
      <c r="N6" s="110" t="s">
        <v>2131</v>
      </c>
      <c r="O6" s="125">
        <v>3</v>
      </c>
      <c r="P6" s="127">
        <v>5</v>
      </c>
      <c r="Q6" s="110" t="s">
        <v>431</v>
      </c>
      <c r="R6" s="110" t="s">
        <v>525</v>
      </c>
      <c r="S6" s="110" t="s">
        <v>163</v>
      </c>
      <c r="T6" s="110" t="s">
        <v>523</v>
      </c>
      <c r="U6" s="110" t="s">
        <v>524</v>
      </c>
      <c r="V6" s="110" t="s">
        <v>438</v>
      </c>
      <c r="W6" s="107"/>
      <c r="X6" s="110" t="s">
        <v>2129</v>
      </c>
    </row>
    <row r="7" spans="1:24" ht="14.5" thickBot="1">
      <c r="A7" s="119">
        <v>5</v>
      </c>
      <c r="B7" s="110" t="s">
        <v>2123</v>
      </c>
      <c r="C7" s="114" t="s">
        <v>2124</v>
      </c>
      <c r="D7" s="110">
        <v>1825</v>
      </c>
      <c r="E7" s="115" t="s">
        <v>2125</v>
      </c>
      <c r="F7" s="110" t="s">
        <v>2119</v>
      </c>
      <c r="G7" s="110" t="s">
        <v>2126</v>
      </c>
      <c r="H7" s="110" t="s">
        <v>2127</v>
      </c>
      <c r="I7" s="130" t="s">
        <v>434</v>
      </c>
      <c r="J7" s="110" t="s">
        <v>434</v>
      </c>
      <c r="K7" s="110" t="s">
        <v>434</v>
      </c>
      <c r="L7" s="130" t="s">
        <v>433</v>
      </c>
      <c r="M7" s="110" t="s">
        <v>433</v>
      </c>
      <c r="N7" s="110" t="s">
        <v>433</v>
      </c>
      <c r="O7" s="131">
        <v>16</v>
      </c>
      <c r="P7" s="127">
        <v>2</v>
      </c>
      <c r="Q7" s="110" t="s">
        <v>431</v>
      </c>
      <c r="R7" s="110" t="s">
        <v>525</v>
      </c>
      <c r="S7" s="110" t="s">
        <v>163</v>
      </c>
      <c r="T7" s="110" t="s">
        <v>523</v>
      </c>
      <c r="U7" s="110" t="s">
        <v>524</v>
      </c>
      <c r="V7" s="110" t="s">
        <v>438</v>
      </c>
      <c r="W7" s="107"/>
      <c r="X7" s="110" t="s">
        <v>2129</v>
      </c>
    </row>
    <row r="8" spans="1:24">
      <c r="A8" s="119">
        <v>6</v>
      </c>
      <c r="B8" s="110" t="s">
        <v>2123</v>
      </c>
      <c r="C8" s="114" t="s">
        <v>2124</v>
      </c>
      <c r="D8" s="110">
        <v>1825</v>
      </c>
      <c r="E8" s="115" t="s">
        <v>2125</v>
      </c>
      <c r="F8" s="110" t="s">
        <v>2119</v>
      </c>
      <c r="G8" s="110" t="s">
        <v>2126</v>
      </c>
      <c r="H8" s="110" t="s">
        <v>2127</v>
      </c>
      <c r="I8" s="110" t="s">
        <v>602</v>
      </c>
      <c r="J8" s="110" t="s">
        <v>602</v>
      </c>
      <c r="K8" s="110" t="s">
        <v>602</v>
      </c>
      <c r="L8" s="110" t="s">
        <v>2128</v>
      </c>
      <c r="M8" s="110" t="s">
        <v>2128</v>
      </c>
      <c r="N8" s="110" t="s">
        <v>2128</v>
      </c>
      <c r="O8" s="128"/>
      <c r="P8" s="126"/>
      <c r="Q8" s="110" t="s">
        <v>431</v>
      </c>
      <c r="R8" s="110" t="s">
        <v>525</v>
      </c>
      <c r="S8" s="110" t="s">
        <v>163</v>
      </c>
      <c r="T8" s="110" t="s">
        <v>523</v>
      </c>
      <c r="U8" s="110" t="s">
        <v>524</v>
      </c>
      <c r="V8" s="110" t="s">
        <v>438</v>
      </c>
      <c r="W8" s="107"/>
      <c r="X8" s="110" t="s">
        <v>2129</v>
      </c>
    </row>
    <row r="9" spans="1:24">
      <c r="A9" s="119">
        <v>7</v>
      </c>
      <c r="B9" s="110" t="s">
        <v>2123</v>
      </c>
      <c r="C9" s="114" t="s">
        <v>2124</v>
      </c>
      <c r="D9" s="110">
        <v>1825</v>
      </c>
      <c r="E9" s="115" t="s">
        <v>2125</v>
      </c>
      <c r="F9" s="110" t="s">
        <v>2119</v>
      </c>
      <c r="G9" s="110" t="s">
        <v>2126</v>
      </c>
      <c r="H9" s="110" t="s">
        <v>2127</v>
      </c>
      <c r="I9" s="110" t="s">
        <v>602</v>
      </c>
      <c r="J9" s="110" t="s">
        <v>602</v>
      </c>
      <c r="K9" s="110" t="s">
        <v>602</v>
      </c>
      <c r="L9" s="110" t="s">
        <v>2130</v>
      </c>
      <c r="M9" s="110" t="s">
        <v>2130</v>
      </c>
      <c r="N9" s="110" t="s">
        <v>2130</v>
      </c>
      <c r="O9" s="125">
        <v>2</v>
      </c>
      <c r="P9" s="126"/>
      <c r="Q9" s="110" t="s">
        <v>431</v>
      </c>
      <c r="R9" s="110" t="s">
        <v>525</v>
      </c>
      <c r="S9" s="110" t="s">
        <v>163</v>
      </c>
      <c r="T9" s="110" t="s">
        <v>523</v>
      </c>
      <c r="U9" s="110" t="s">
        <v>524</v>
      </c>
      <c r="V9" s="110" t="s">
        <v>438</v>
      </c>
      <c r="W9" s="107"/>
      <c r="X9" s="110" t="s">
        <v>2129</v>
      </c>
    </row>
    <row r="10" spans="1:24">
      <c r="A10" s="119">
        <v>8</v>
      </c>
      <c r="B10" s="110" t="s">
        <v>2123</v>
      </c>
      <c r="C10" s="114" t="s">
        <v>2124</v>
      </c>
      <c r="D10" s="110">
        <v>1825</v>
      </c>
      <c r="E10" s="115" t="s">
        <v>2125</v>
      </c>
      <c r="F10" s="110" t="s">
        <v>2119</v>
      </c>
      <c r="G10" s="110" t="s">
        <v>2126</v>
      </c>
      <c r="H10" s="110" t="s">
        <v>2127</v>
      </c>
      <c r="I10" s="110" t="s">
        <v>602</v>
      </c>
      <c r="J10" s="110" t="s">
        <v>602</v>
      </c>
      <c r="K10" s="110" t="s">
        <v>602</v>
      </c>
      <c r="L10" s="110" t="s">
        <v>598</v>
      </c>
      <c r="M10" s="110" t="s">
        <v>598</v>
      </c>
      <c r="N10" s="110" t="s">
        <v>598</v>
      </c>
      <c r="O10" s="125">
        <v>2</v>
      </c>
      <c r="P10" s="127">
        <v>2</v>
      </c>
      <c r="Q10" s="110" t="s">
        <v>431</v>
      </c>
      <c r="R10" s="110" t="s">
        <v>525</v>
      </c>
      <c r="S10" s="110" t="s">
        <v>163</v>
      </c>
      <c r="T10" s="110" t="s">
        <v>523</v>
      </c>
      <c r="U10" s="110" t="s">
        <v>524</v>
      </c>
      <c r="V10" s="110" t="s">
        <v>438</v>
      </c>
      <c r="W10" s="107"/>
      <c r="X10" s="110" t="s">
        <v>2129</v>
      </c>
    </row>
    <row r="11" spans="1:24" ht="14.5" thickBot="1">
      <c r="A11" s="119">
        <v>9</v>
      </c>
      <c r="B11" s="110" t="s">
        <v>2123</v>
      </c>
      <c r="C11" s="114" t="s">
        <v>2124</v>
      </c>
      <c r="D11" s="110">
        <v>1825</v>
      </c>
      <c r="E11" s="115" t="s">
        <v>2125</v>
      </c>
      <c r="F11" s="110" t="s">
        <v>2119</v>
      </c>
      <c r="G11" s="110" t="s">
        <v>2126</v>
      </c>
      <c r="H11" s="110" t="s">
        <v>2127</v>
      </c>
      <c r="I11" s="110" t="s">
        <v>602</v>
      </c>
      <c r="J11" s="110" t="s">
        <v>602</v>
      </c>
      <c r="K11" s="110" t="s">
        <v>602</v>
      </c>
      <c r="L11" s="110" t="s">
        <v>2131</v>
      </c>
      <c r="M11" s="110" t="s">
        <v>2131</v>
      </c>
      <c r="N11" s="110" t="s">
        <v>2131</v>
      </c>
      <c r="O11" s="125">
        <v>3</v>
      </c>
      <c r="P11" s="127">
        <v>1</v>
      </c>
      <c r="Q11" s="110" t="s">
        <v>431</v>
      </c>
      <c r="R11" s="110" t="s">
        <v>525</v>
      </c>
      <c r="S11" s="110" t="s">
        <v>163</v>
      </c>
      <c r="T11" s="110" t="s">
        <v>523</v>
      </c>
      <c r="U11" s="110" t="s">
        <v>524</v>
      </c>
      <c r="V11" s="110" t="s">
        <v>438</v>
      </c>
      <c r="W11" s="107"/>
      <c r="X11" s="110" t="s">
        <v>2129</v>
      </c>
    </row>
    <row r="12" spans="1:24" ht="14.5" thickBot="1">
      <c r="A12" s="119">
        <v>10</v>
      </c>
      <c r="B12" s="110" t="s">
        <v>2123</v>
      </c>
      <c r="C12" s="114" t="s">
        <v>2124</v>
      </c>
      <c r="D12" s="116">
        <v>1825</v>
      </c>
      <c r="E12" s="117" t="s">
        <v>2125</v>
      </c>
      <c r="F12" s="116" t="s">
        <v>2119</v>
      </c>
      <c r="G12" s="116" t="s">
        <v>2126</v>
      </c>
      <c r="H12" s="116" t="s">
        <v>2127</v>
      </c>
      <c r="I12" s="116" t="s">
        <v>602</v>
      </c>
      <c r="J12" s="116" t="s">
        <v>602</v>
      </c>
      <c r="K12" s="116" t="s">
        <v>602</v>
      </c>
      <c r="L12" s="116" t="s">
        <v>433</v>
      </c>
      <c r="M12" s="116" t="s">
        <v>433</v>
      </c>
      <c r="N12" s="116" t="s">
        <v>433</v>
      </c>
      <c r="O12" s="125">
        <v>9</v>
      </c>
      <c r="P12" s="131">
        <v>7</v>
      </c>
      <c r="Q12" s="116" t="s">
        <v>431</v>
      </c>
      <c r="R12" s="116" t="s">
        <v>525</v>
      </c>
      <c r="S12" s="116" t="s">
        <v>163</v>
      </c>
      <c r="T12" s="116" t="s">
        <v>523</v>
      </c>
      <c r="U12" s="116" t="s">
        <v>524</v>
      </c>
      <c r="V12" s="116" t="s">
        <v>438</v>
      </c>
      <c r="W12" s="109"/>
      <c r="X12" s="116" t="s">
        <v>2129</v>
      </c>
    </row>
    <row r="13" spans="1:24">
      <c r="A13" s="119">
        <v>11</v>
      </c>
      <c r="B13" s="110" t="s">
        <v>2123</v>
      </c>
      <c r="C13" s="114" t="s">
        <v>2124</v>
      </c>
      <c r="D13" s="110">
        <v>1825</v>
      </c>
      <c r="E13" s="115" t="s">
        <v>2125</v>
      </c>
      <c r="F13" s="110" t="s">
        <v>2132</v>
      </c>
      <c r="G13" s="110" t="s">
        <v>2120</v>
      </c>
      <c r="H13" s="110" t="s">
        <v>2121</v>
      </c>
      <c r="I13" s="110" t="s">
        <v>434</v>
      </c>
      <c r="J13" s="110" t="s">
        <v>434</v>
      </c>
      <c r="K13" s="110" t="s">
        <v>434</v>
      </c>
      <c r="L13" s="110" t="s">
        <v>2128</v>
      </c>
      <c r="M13" s="110" t="s">
        <v>2128</v>
      </c>
      <c r="N13" s="110" t="s">
        <v>2128</v>
      </c>
      <c r="O13" s="125">
        <v>3</v>
      </c>
      <c r="P13" s="126"/>
      <c r="Q13" s="110" t="s">
        <v>431</v>
      </c>
      <c r="R13" s="110" t="s">
        <v>525</v>
      </c>
      <c r="S13" s="110" t="s">
        <v>163</v>
      </c>
      <c r="T13" s="110" t="s">
        <v>523</v>
      </c>
      <c r="U13" s="110" t="s">
        <v>524</v>
      </c>
      <c r="V13" s="110" t="s">
        <v>438</v>
      </c>
      <c r="W13" s="107"/>
      <c r="X13" s="110" t="s">
        <v>2133</v>
      </c>
    </row>
    <row r="14" spans="1:24">
      <c r="A14" s="119">
        <v>12</v>
      </c>
      <c r="B14" s="110" t="s">
        <v>2123</v>
      </c>
      <c r="C14" s="114" t="s">
        <v>2124</v>
      </c>
      <c r="D14" s="110">
        <v>1825</v>
      </c>
      <c r="E14" s="115" t="s">
        <v>2125</v>
      </c>
      <c r="F14" s="110" t="s">
        <v>2134</v>
      </c>
      <c r="G14" s="110" t="s">
        <v>2120</v>
      </c>
      <c r="H14" s="110" t="s">
        <v>2121</v>
      </c>
      <c r="I14" s="110" t="s">
        <v>434</v>
      </c>
      <c r="J14" s="110" t="s">
        <v>434</v>
      </c>
      <c r="K14" s="110" t="s">
        <v>434</v>
      </c>
      <c r="L14" s="110" t="s">
        <v>2130</v>
      </c>
      <c r="M14" s="110" t="s">
        <v>2130</v>
      </c>
      <c r="N14" s="110" t="s">
        <v>2130</v>
      </c>
      <c r="O14" s="125">
        <v>3</v>
      </c>
      <c r="P14" s="127">
        <v>4</v>
      </c>
      <c r="Q14" s="110" t="s">
        <v>431</v>
      </c>
      <c r="R14" s="110" t="s">
        <v>525</v>
      </c>
      <c r="S14" s="110" t="s">
        <v>163</v>
      </c>
      <c r="T14" s="110" t="s">
        <v>523</v>
      </c>
      <c r="U14" s="110" t="s">
        <v>524</v>
      </c>
      <c r="V14" s="110" t="s">
        <v>438</v>
      </c>
      <c r="W14" s="107"/>
      <c r="X14" s="110"/>
    </row>
    <row r="15" spans="1:24">
      <c r="A15" s="119">
        <v>13</v>
      </c>
      <c r="B15" s="110" t="s">
        <v>2123</v>
      </c>
      <c r="C15" s="114" t="s">
        <v>2124</v>
      </c>
      <c r="D15" s="110">
        <v>1825</v>
      </c>
      <c r="E15" s="115" t="s">
        <v>2125</v>
      </c>
      <c r="F15" s="110" t="s">
        <v>2135</v>
      </c>
      <c r="G15" s="110" t="s">
        <v>2120</v>
      </c>
      <c r="H15" s="110" t="s">
        <v>2121</v>
      </c>
      <c r="I15" s="110" t="s">
        <v>434</v>
      </c>
      <c r="J15" s="110" t="s">
        <v>434</v>
      </c>
      <c r="K15" s="110" t="s">
        <v>434</v>
      </c>
      <c r="L15" s="110" t="s">
        <v>598</v>
      </c>
      <c r="M15" s="110" t="s">
        <v>598</v>
      </c>
      <c r="N15" s="110" t="s">
        <v>598</v>
      </c>
      <c r="O15" s="125">
        <v>4</v>
      </c>
      <c r="P15" s="127">
        <v>3</v>
      </c>
      <c r="Q15" s="110" t="s">
        <v>431</v>
      </c>
      <c r="R15" s="110" t="s">
        <v>525</v>
      </c>
      <c r="S15" s="110" t="s">
        <v>163</v>
      </c>
      <c r="T15" s="110" t="s">
        <v>523</v>
      </c>
      <c r="U15" s="110" t="s">
        <v>524</v>
      </c>
      <c r="V15" s="110" t="s">
        <v>438</v>
      </c>
      <c r="W15" s="107"/>
      <c r="X15" s="110"/>
    </row>
    <row r="16" spans="1:24" ht="14.5" thickBot="1">
      <c r="A16" s="119">
        <v>14</v>
      </c>
      <c r="B16" s="110" t="s">
        <v>2123</v>
      </c>
      <c r="C16" s="114" t="s">
        <v>2124</v>
      </c>
      <c r="D16" s="110">
        <v>1825</v>
      </c>
      <c r="E16" s="115" t="s">
        <v>2125</v>
      </c>
      <c r="F16" s="110" t="s">
        <v>2136</v>
      </c>
      <c r="G16" s="110" t="s">
        <v>2120</v>
      </c>
      <c r="H16" s="110" t="s">
        <v>2121</v>
      </c>
      <c r="I16" s="110" t="s">
        <v>434</v>
      </c>
      <c r="J16" s="110" t="s">
        <v>434</v>
      </c>
      <c r="K16" s="110" t="s">
        <v>434</v>
      </c>
      <c r="L16" s="110" t="s">
        <v>2131</v>
      </c>
      <c r="M16" s="110" t="s">
        <v>2131</v>
      </c>
      <c r="N16" s="110" t="s">
        <v>2131</v>
      </c>
      <c r="O16" s="125">
        <v>2</v>
      </c>
      <c r="P16" s="127">
        <v>5</v>
      </c>
      <c r="Q16" s="110" t="s">
        <v>431</v>
      </c>
      <c r="R16" s="110" t="s">
        <v>525</v>
      </c>
      <c r="S16" s="110" t="s">
        <v>163</v>
      </c>
      <c r="T16" s="110" t="s">
        <v>523</v>
      </c>
      <c r="U16" s="110" t="s">
        <v>524</v>
      </c>
      <c r="V16" s="110" t="s">
        <v>438</v>
      </c>
      <c r="W16" s="107"/>
      <c r="X16" s="110"/>
    </row>
    <row r="17" spans="1:24" ht="14.5" thickBot="1">
      <c r="A17" s="119">
        <v>15</v>
      </c>
      <c r="B17" s="110" t="s">
        <v>2123</v>
      </c>
      <c r="C17" s="114" t="s">
        <v>2124</v>
      </c>
      <c r="D17" s="110">
        <v>1825</v>
      </c>
      <c r="E17" s="115" t="s">
        <v>2125</v>
      </c>
      <c r="F17" s="110" t="s">
        <v>2137</v>
      </c>
      <c r="G17" s="110" t="s">
        <v>2120</v>
      </c>
      <c r="H17" s="110" t="s">
        <v>2121</v>
      </c>
      <c r="I17" s="130" t="s">
        <v>434</v>
      </c>
      <c r="J17" s="110" t="s">
        <v>434</v>
      </c>
      <c r="K17" s="110" t="s">
        <v>434</v>
      </c>
      <c r="L17" s="130" t="s">
        <v>433</v>
      </c>
      <c r="M17" s="110" t="s">
        <v>433</v>
      </c>
      <c r="N17" s="110" t="s">
        <v>433</v>
      </c>
      <c r="O17" s="131">
        <v>13</v>
      </c>
      <c r="P17" s="131">
        <v>10</v>
      </c>
      <c r="Q17" s="110" t="s">
        <v>431</v>
      </c>
      <c r="R17" s="110" t="s">
        <v>525</v>
      </c>
      <c r="S17" s="110" t="s">
        <v>163</v>
      </c>
      <c r="T17" s="110" t="s">
        <v>523</v>
      </c>
      <c r="U17" s="110" t="s">
        <v>524</v>
      </c>
      <c r="V17" s="110" t="s">
        <v>438</v>
      </c>
      <c r="W17" s="107"/>
      <c r="X17" s="110"/>
    </row>
    <row r="18" spans="1:24">
      <c r="A18" s="119">
        <v>16</v>
      </c>
      <c r="B18" s="110" t="s">
        <v>2123</v>
      </c>
      <c r="C18" s="114" t="s">
        <v>2124</v>
      </c>
      <c r="D18" s="110">
        <v>1825</v>
      </c>
      <c r="E18" s="115" t="s">
        <v>2125</v>
      </c>
      <c r="F18" s="110" t="s">
        <v>2138</v>
      </c>
      <c r="G18" s="110" t="s">
        <v>2120</v>
      </c>
      <c r="H18" s="110" t="s">
        <v>2121</v>
      </c>
      <c r="I18" s="110" t="s">
        <v>602</v>
      </c>
      <c r="J18" s="110" t="s">
        <v>602</v>
      </c>
      <c r="K18" s="110" t="s">
        <v>602</v>
      </c>
      <c r="L18" s="110" t="s">
        <v>2128</v>
      </c>
      <c r="M18" s="110" t="s">
        <v>2128</v>
      </c>
      <c r="N18" s="110" t="s">
        <v>2128</v>
      </c>
      <c r="O18" s="125">
        <v>3</v>
      </c>
      <c r="P18" s="126"/>
      <c r="Q18" s="110" t="s">
        <v>431</v>
      </c>
      <c r="R18" s="110" t="s">
        <v>525</v>
      </c>
      <c r="S18" s="110" t="s">
        <v>163</v>
      </c>
      <c r="T18" s="110" t="s">
        <v>523</v>
      </c>
      <c r="U18" s="110" t="s">
        <v>524</v>
      </c>
      <c r="V18" s="110" t="s">
        <v>438</v>
      </c>
      <c r="W18" s="107"/>
      <c r="X18" s="110"/>
    </row>
    <row r="19" spans="1:24">
      <c r="A19" s="119">
        <v>17</v>
      </c>
      <c r="B19" s="110" t="s">
        <v>2123</v>
      </c>
      <c r="C19" s="114" t="s">
        <v>2124</v>
      </c>
      <c r="D19" s="110">
        <v>1825</v>
      </c>
      <c r="E19" s="115" t="s">
        <v>2125</v>
      </c>
      <c r="F19" s="110" t="s">
        <v>2139</v>
      </c>
      <c r="G19" s="110" t="s">
        <v>2120</v>
      </c>
      <c r="H19" s="110" t="s">
        <v>2121</v>
      </c>
      <c r="I19" s="110" t="s">
        <v>602</v>
      </c>
      <c r="J19" s="110" t="s">
        <v>602</v>
      </c>
      <c r="K19" s="110" t="s">
        <v>602</v>
      </c>
      <c r="L19" s="110" t="s">
        <v>2130</v>
      </c>
      <c r="M19" s="110" t="s">
        <v>2130</v>
      </c>
      <c r="N19" s="110" t="s">
        <v>2130</v>
      </c>
      <c r="O19" s="125">
        <v>2</v>
      </c>
      <c r="P19" s="126"/>
      <c r="Q19" s="110" t="s">
        <v>431</v>
      </c>
      <c r="R19" s="110" t="s">
        <v>525</v>
      </c>
      <c r="S19" s="110" t="s">
        <v>163</v>
      </c>
      <c r="T19" s="110" t="s">
        <v>523</v>
      </c>
      <c r="U19" s="110" t="s">
        <v>524</v>
      </c>
      <c r="V19" s="110" t="s">
        <v>438</v>
      </c>
      <c r="W19" s="107"/>
      <c r="X19" s="110"/>
    </row>
    <row r="20" spans="1:24">
      <c r="A20" s="119">
        <v>18</v>
      </c>
      <c r="B20" s="110" t="s">
        <v>2123</v>
      </c>
      <c r="C20" s="114" t="s">
        <v>2124</v>
      </c>
      <c r="D20" s="110">
        <v>1825</v>
      </c>
      <c r="E20" s="115" t="s">
        <v>2125</v>
      </c>
      <c r="F20" s="110" t="s">
        <v>2140</v>
      </c>
      <c r="G20" s="110" t="s">
        <v>2120</v>
      </c>
      <c r="H20" s="110" t="s">
        <v>2121</v>
      </c>
      <c r="I20" s="110" t="s">
        <v>602</v>
      </c>
      <c r="J20" s="110" t="s">
        <v>602</v>
      </c>
      <c r="K20" s="110" t="s">
        <v>602</v>
      </c>
      <c r="L20" s="110" t="s">
        <v>598</v>
      </c>
      <c r="M20" s="110" t="s">
        <v>598</v>
      </c>
      <c r="N20" s="110" t="s">
        <v>598</v>
      </c>
      <c r="O20" s="125">
        <v>1</v>
      </c>
      <c r="P20" s="127">
        <v>2</v>
      </c>
      <c r="Q20" s="110" t="s">
        <v>431</v>
      </c>
      <c r="R20" s="110" t="s">
        <v>525</v>
      </c>
      <c r="S20" s="110" t="s">
        <v>163</v>
      </c>
      <c r="T20" s="110" t="s">
        <v>523</v>
      </c>
      <c r="U20" s="110" t="s">
        <v>524</v>
      </c>
      <c r="V20" s="110" t="s">
        <v>438</v>
      </c>
      <c r="W20" s="107"/>
      <c r="X20" s="110"/>
    </row>
    <row r="21" spans="1:24" ht="14.5" thickBot="1">
      <c r="A21" s="119">
        <v>19</v>
      </c>
      <c r="B21" s="110" t="s">
        <v>2123</v>
      </c>
      <c r="C21" s="114" t="s">
        <v>2124</v>
      </c>
      <c r="D21" s="110">
        <v>1825</v>
      </c>
      <c r="E21" s="115" t="s">
        <v>2125</v>
      </c>
      <c r="F21" s="110" t="s">
        <v>2141</v>
      </c>
      <c r="G21" s="110" t="s">
        <v>2120</v>
      </c>
      <c r="H21" s="110" t="s">
        <v>2121</v>
      </c>
      <c r="I21" s="110" t="s">
        <v>602</v>
      </c>
      <c r="J21" s="110" t="s">
        <v>602</v>
      </c>
      <c r="K21" s="110" t="s">
        <v>602</v>
      </c>
      <c r="L21" s="110" t="s">
        <v>2131</v>
      </c>
      <c r="M21" s="110" t="s">
        <v>2131</v>
      </c>
      <c r="N21" s="110" t="s">
        <v>2131</v>
      </c>
      <c r="O21" s="125">
        <v>3</v>
      </c>
      <c r="P21" s="126"/>
      <c r="Q21" s="110" t="s">
        <v>431</v>
      </c>
      <c r="R21" s="110" t="s">
        <v>525</v>
      </c>
      <c r="S21" s="110" t="s">
        <v>163</v>
      </c>
      <c r="T21" s="110" t="s">
        <v>523</v>
      </c>
      <c r="U21" s="110" t="s">
        <v>524</v>
      </c>
      <c r="V21" s="110" t="s">
        <v>438</v>
      </c>
      <c r="W21" s="107"/>
      <c r="X21" s="110"/>
    </row>
    <row r="22" spans="1:24" ht="14.5" thickBot="1">
      <c r="A22" s="119">
        <v>20</v>
      </c>
      <c r="B22" s="110" t="s">
        <v>2123</v>
      </c>
      <c r="C22" s="114" t="s">
        <v>2124</v>
      </c>
      <c r="D22" s="110">
        <v>1825</v>
      </c>
      <c r="E22" s="115" t="s">
        <v>2125</v>
      </c>
      <c r="F22" s="110" t="s">
        <v>2142</v>
      </c>
      <c r="G22" s="110" t="s">
        <v>2120</v>
      </c>
      <c r="H22" s="110" t="s">
        <v>2121</v>
      </c>
      <c r="I22" s="130" t="s">
        <v>602</v>
      </c>
      <c r="J22" s="110" t="s">
        <v>602</v>
      </c>
      <c r="K22" s="110" t="s">
        <v>602</v>
      </c>
      <c r="L22" s="130" t="s">
        <v>433</v>
      </c>
      <c r="M22" s="110" t="s">
        <v>433</v>
      </c>
      <c r="N22" s="110" t="s">
        <v>433</v>
      </c>
      <c r="O22" s="131">
        <v>10</v>
      </c>
      <c r="P22" s="129">
        <v>3</v>
      </c>
      <c r="Q22" s="110" t="s">
        <v>431</v>
      </c>
      <c r="R22" s="110" t="s">
        <v>525</v>
      </c>
      <c r="S22" s="110" t="s">
        <v>163</v>
      </c>
      <c r="T22" s="110" t="s">
        <v>523</v>
      </c>
      <c r="U22" s="110" t="s">
        <v>524</v>
      </c>
      <c r="V22" s="110" t="s">
        <v>438</v>
      </c>
      <c r="W22" s="107"/>
      <c r="X22" s="110"/>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C2" sqref="C2"/>
    </sheetView>
  </sheetViews>
  <sheetFormatPr defaultRowHeight="14"/>
  <cols>
    <col min="1" max="1" width="17.08203125" customWidth="1"/>
    <col min="2" max="2" width="11.58203125" customWidth="1"/>
    <col min="4" max="4" width="17.58203125" customWidth="1"/>
    <col min="5" max="5" width="15.83203125" customWidth="1"/>
    <col min="6" max="6" width="13.33203125" customWidth="1"/>
  </cols>
  <sheetData>
    <row r="1" spans="1:7">
      <c r="A1" t="s">
        <v>1428</v>
      </c>
    </row>
    <row r="2" spans="1:7">
      <c r="B2" s="30" t="s">
        <v>1433</v>
      </c>
      <c r="C2" t="s">
        <v>1430</v>
      </c>
      <c r="D2" t="s">
        <v>128</v>
      </c>
      <c r="E2" t="s">
        <v>830</v>
      </c>
      <c r="F2" t="s">
        <v>1435</v>
      </c>
      <c r="G2" t="s">
        <v>1439</v>
      </c>
    </row>
    <row r="3" spans="1:7">
      <c r="A3" t="s">
        <v>1429</v>
      </c>
      <c r="B3">
        <v>2810</v>
      </c>
      <c r="C3">
        <v>10</v>
      </c>
      <c r="D3" t="s">
        <v>1431</v>
      </c>
      <c r="E3" t="s">
        <v>1432</v>
      </c>
      <c r="F3" s="30" t="s">
        <v>1434</v>
      </c>
      <c r="G3">
        <v>611</v>
      </c>
    </row>
    <row r="4" spans="1:7">
      <c r="A4" t="s">
        <v>1436</v>
      </c>
      <c r="B4">
        <v>2814</v>
      </c>
      <c r="C4">
        <v>14</v>
      </c>
      <c r="D4" t="s">
        <v>1437</v>
      </c>
      <c r="E4" t="s">
        <v>1438</v>
      </c>
      <c r="F4" s="30" t="s">
        <v>1434</v>
      </c>
      <c r="G4">
        <v>2693</v>
      </c>
    </row>
    <row r="5" spans="1:7">
      <c r="A5" t="s">
        <v>1440</v>
      </c>
      <c r="B5">
        <v>2815</v>
      </c>
      <c r="C5">
        <v>15</v>
      </c>
      <c r="D5" s="30" t="s">
        <v>1437</v>
      </c>
      <c r="E5" s="30" t="s">
        <v>1432</v>
      </c>
      <c r="F5" s="30" t="s">
        <v>617</v>
      </c>
      <c r="G5">
        <v>3290</v>
      </c>
    </row>
    <row r="6" spans="1:7">
      <c r="A6" t="s">
        <v>1441</v>
      </c>
      <c r="B6">
        <v>2818</v>
      </c>
      <c r="C6">
        <v>18</v>
      </c>
      <c r="D6" s="30" t="s">
        <v>1431</v>
      </c>
      <c r="E6" t="s">
        <v>1443</v>
      </c>
      <c r="F6" t="s">
        <v>1442</v>
      </c>
      <c r="G6">
        <v>445</v>
      </c>
    </row>
    <row r="7" spans="1:7">
      <c r="A7" t="s">
        <v>1444</v>
      </c>
      <c r="B7" s="30">
        <v>2815</v>
      </c>
      <c r="C7" s="30">
        <v>15</v>
      </c>
      <c r="D7" s="30" t="s">
        <v>1437</v>
      </c>
      <c r="E7" s="30" t="s">
        <v>1432</v>
      </c>
      <c r="F7" s="30" t="s">
        <v>1442</v>
      </c>
      <c r="G7">
        <v>1655</v>
      </c>
    </row>
    <row r="8" spans="1:7">
      <c r="A8" t="s">
        <v>1445</v>
      </c>
      <c r="B8">
        <v>2820</v>
      </c>
      <c r="C8">
        <v>20</v>
      </c>
      <c r="D8" s="30" t="s">
        <v>1431</v>
      </c>
      <c r="E8" s="30" t="s">
        <v>1432</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C2" sqref="C2"/>
    </sheetView>
  </sheetViews>
  <sheetFormatPr defaultColWidth="3.58203125" defaultRowHeight="14"/>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ColWidth="9" defaultRowHeight="14"/>
  <cols>
    <col min="1" max="1" width="6.25" style="33" customWidth="1"/>
    <col min="2" max="2" width="11.58203125" style="32" customWidth="1"/>
    <col min="3" max="3" width="11.5" style="32" customWidth="1"/>
    <col min="4" max="4" width="8" style="32" customWidth="1"/>
    <col min="5" max="5" width="8.75" style="32" customWidth="1"/>
    <col min="6" max="6" width="15" style="32" bestFit="1" customWidth="1"/>
    <col min="7" max="7" width="16.08203125" style="32" bestFit="1" customWidth="1"/>
    <col min="8" max="8" width="11.5" style="32" customWidth="1"/>
    <col min="9" max="9" width="13.33203125" style="32" customWidth="1"/>
    <col min="10" max="10" width="12.83203125" style="32" customWidth="1"/>
    <col min="11" max="11" width="13.25" style="32" customWidth="1"/>
    <col min="12" max="12" width="38.83203125" style="32" customWidth="1"/>
    <col min="13" max="14" width="30.83203125" style="32" bestFit="1" customWidth="1"/>
    <col min="15" max="15" width="1.75" style="32" customWidth="1"/>
    <col min="16" max="16" width="2" style="32" customWidth="1"/>
    <col min="17" max="17" width="1.33203125" style="32" customWidth="1"/>
    <col min="18" max="18" width="9.33203125" style="32" bestFit="1" customWidth="1"/>
    <col min="19" max="19" width="17.75" style="32" bestFit="1" customWidth="1"/>
    <col min="20" max="20" width="5.5" style="32" customWidth="1"/>
    <col min="21" max="21" width="4.5820312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932</v>
      </c>
      <c r="D2" s="39">
        <v>1825</v>
      </c>
      <c r="E2" s="39">
        <v>1825</v>
      </c>
      <c r="F2" s="39" t="s">
        <v>719</v>
      </c>
      <c r="G2" s="39" t="s">
        <v>720</v>
      </c>
      <c r="H2" s="39" t="s">
        <v>721</v>
      </c>
      <c r="I2" s="39" t="s">
        <v>755</v>
      </c>
      <c r="J2" s="39" t="s">
        <v>755</v>
      </c>
      <c r="K2" s="39" t="s">
        <v>755</v>
      </c>
      <c r="L2" s="39" t="s">
        <v>833</v>
      </c>
      <c r="M2" s="39" t="s">
        <v>833</v>
      </c>
      <c r="N2" s="39" t="s">
        <v>833</v>
      </c>
      <c r="O2" s="39" t="s">
        <v>431</v>
      </c>
      <c r="P2" s="39" t="s">
        <v>145</v>
      </c>
      <c r="Q2" s="39" t="s">
        <v>163</v>
      </c>
      <c r="R2" s="39" t="s">
        <v>523</v>
      </c>
      <c r="S2" s="39" t="s">
        <v>524</v>
      </c>
      <c r="T2" s="52" t="s">
        <v>1013</v>
      </c>
      <c r="V2" s="39"/>
    </row>
    <row r="3" spans="1:22">
      <c r="A3" s="48">
        <v>1</v>
      </c>
      <c r="B3" s="32" t="s">
        <v>976</v>
      </c>
      <c r="C3" s="39" t="s">
        <v>979</v>
      </c>
      <c r="D3" s="32">
        <v>1825</v>
      </c>
      <c r="E3" s="43" t="s">
        <v>731</v>
      </c>
      <c r="F3" s="32" t="s">
        <v>719</v>
      </c>
      <c r="G3" s="32" t="s">
        <v>722</v>
      </c>
      <c r="H3" s="32" t="s">
        <v>723</v>
      </c>
      <c r="I3" s="32" t="s">
        <v>755</v>
      </c>
      <c r="J3" s="32" t="s">
        <v>755</v>
      </c>
      <c r="K3" s="32" t="s">
        <v>755</v>
      </c>
      <c r="L3" s="32" t="s">
        <v>837</v>
      </c>
      <c r="M3" s="32" t="s">
        <v>837</v>
      </c>
      <c r="N3" s="32" t="s">
        <v>837</v>
      </c>
      <c r="O3" s="32" t="s">
        <v>431</v>
      </c>
      <c r="P3" s="32" t="s">
        <v>145</v>
      </c>
      <c r="Q3" s="32" t="s">
        <v>163</v>
      </c>
      <c r="R3" s="32" t="s">
        <v>523</v>
      </c>
      <c r="S3" s="32" t="s">
        <v>524</v>
      </c>
      <c r="T3" s="32" t="s">
        <v>438</v>
      </c>
      <c r="V3" s="32" t="s">
        <v>907</v>
      </c>
    </row>
    <row r="4" spans="1:22">
      <c r="A4" s="48">
        <f>A3+1</f>
        <v>2</v>
      </c>
      <c r="B4" s="32" t="s">
        <v>976</v>
      </c>
      <c r="C4" s="39" t="s">
        <v>979</v>
      </c>
      <c r="D4" s="32">
        <v>1825</v>
      </c>
      <c r="E4" s="43" t="s">
        <v>731</v>
      </c>
      <c r="F4" s="32" t="s">
        <v>719</v>
      </c>
      <c r="G4" s="32" t="s">
        <v>722</v>
      </c>
      <c r="H4" s="32" t="s">
        <v>723</v>
      </c>
      <c r="I4" s="32" t="s">
        <v>755</v>
      </c>
      <c r="J4" s="32" t="s">
        <v>755</v>
      </c>
      <c r="K4" s="32" t="s">
        <v>755</v>
      </c>
      <c r="L4" s="32" t="s">
        <v>838</v>
      </c>
      <c r="M4" s="32" t="s">
        <v>838</v>
      </c>
      <c r="N4" s="32" t="s">
        <v>838</v>
      </c>
      <c r="O4" s="32" t="s">
        <v>431</v>
      </c>
      <c r="P4" s="32" t="s">
        <v>145</v>
      </c>
      <c r="Q4" s="32" t="s">
        <v>163</v>
      </c>
      <c r="R4" s="32" t="s">
        <v>523</v>
      </c>
      <c r="S4" s="32" t="s">
        <v>524</v>
      </c>
      <c r="T4" s="32" t="s">
        <v>438</v>
      </c>
      <c r="V4" s="32" t="s">
        <v>907</v>
      </c>
    </row>
    <row r="5" spans="1:22">
      <c r="A5" s="48">
        <f t="shared" ref="A5:A22" si="0">A4+1</f>
        <v>3</v>
      </c>
      <c r="B5" s="32" t="s">
        <v>976</v>
      </c>
      <c r="C5" s="39" t="s">
        <v>979</v>
      </c>
      <c r="D5" s="32">
        <v>1825</v>
      </c>
      <c r="E5" s="43" t="s">
        <v>731</v>
      </c>
      <c r="F5" s="32" t="s">
        <v>719</v>
      </c>
      <c r="G5" s="32" t="s">
        <v>722</v>
      </c>
      <c r="H5" s="32" t="s">
        <v>723</v>
      </c>
      <c r="I5" s="32" t="s">
        <v>755</v>
      </c>
      <c r="J5" s="32" t="s">
        <v>755</v>
      </c>
      <c r="K5" s="32" t="s">
        <v>755</v>
      </c>
      <c r="L5" s="32" t="s">
        <v>833</v>
      </c>
      <c r="M5" s="32" t="s">
        <v>833</v>
      </c>
      <c r="N5" s="32" t="s">
        <v>833</v>
      </c>
      <c r="O5" s="32" t="s">
        <v>431</v>
      </c>
      <c r="P5" s="32" t="s">
        <v>145</v>
      </c>
      <c r="Q5" s="32" t="s">
        <v>163</v>
      </c>
      <c r="R5" s="32" t="s">
        <v>523</v>
      </c>
      <c r="S5" s="32" t="s">
        <v>524</v>
      </c>
      <c r="T5" s="32" t="s">
        <v>438</v>
      </c>
      <c r="V5" s="32" t="s">
        <v>907</v>
      </c>
    </row>
    <row r="6" spans="1:22">
      <c r="A6" s="48">
        <f t="shared" si="0"/>
        <v>4</v>
      </c>
      <c r="B6" s="32" t="s">
        <v>976</v>
      </c>
      <c r="C6" s="39" t="s">
        <v>979</v>
      </c>
      <c r="D6" s="32">
        <v>1825</v>
      </c>
      <c r="E6" s="43" t="s">
        <v>731</v>
      </c>
      <c r="F6" s="32" t="s">
        <v>719</v>
      </c>
      <c r="G6" s="32" t="s">
        <v>722</v>
      </c>
      <c r="H6" s="32" t="s">
        <v>723</v>
      </c>
      <c r="I6" s="32" t="s">
        <v>755</v>
      </c>
      <c r="J6" s="32" t="s">
        <v>755</v>
      </c>
      <c r="K6" s="32" t="s">
        <v>755</v>
      </c>
      <c r="L6" s="32" t="s">
        <v>840</v>
      </c>
      <c r="M6" s="32" t="s">
        <v>840</v>
      </c>
      <c r="N6" s="32" t="s">
        <v>840</v>
      </c>
      <c r="O6" s="32" t="s">
        <v>431</v>
      </c>
      <c r="P6" s="32" t="s">
        <v>145</v>
      </c>
      <c r="Q6" s="32" t="s">
        <v>163</v>
      </c>
      <c r="R6" s="32" t="s">
        <v>523</v>
      </c>
      <c r="S6" s="32" t="s">
        <v>524</v>
      </c>
      <c r="T6" s="32" t="s">
        <v>438</v>
      </c>
      <c r="V6" s="32" t="s">
        <v>907</v>
      </c>
    </row>
    <row r="7" spans="1:22">
      <c r="A7" s="48">
        <f t="shared" si="0"/>
        <v>5</v>
      </c>
      <c r="B7" s="32" t="s">
        <v>976</v>
      </c>
      <c r="C7" s="39" t="s">
        <v>979</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907</v>
      </c>
    </row>
    <row r="8" spans="1:22">
      <c r="A8" s="48">
        <f t="shared" si="0"/>
        <v>6</v>
      </c>
      <c r="B8" s="32" t="s">
        <v>976</v>
      </c>
      <c r="C8" s="39" t="s">
        <v>979</v>
      </c>
      <c r="D8" s="32">
        <v>1825</v>
      </c>
      <c r="E8" s="43" t="s">
        <v>731</v>
      </c>
      <c r="F8" s="32" t="s">
        <v>719</v>
      </c>
      <c r="G8" s="32" t="s">
        <v>722</v>
      </c>
      <c r="H8" s="32" t="s">
        <v>723</v>
      </c>
      <c r="I8" s="32" t="s">
        <v>790</v>
      </c>
      <c r="J8" s="32" t="s">
        <v>790</v>
      </c>
      <c r="K8" s="32" t="s">
        <v>790</v>
      </c>
      <c r="L8" s="32" t="s">
        <v>837</v>
      </c>
      <c r="M8" s="32" t="s">
        <v>837</v>
      </c>
      <c r="N8" s="32" t="s">
        <v>837</v>
      </c>
      <c r="O8" s="32" t="s">
        <v>431</v>
      </c>
      <c r="P8" s="32" t="s">
        <v>145</v>
      </c>
      <c r="Q8" s="32" t="s">
        <v>163</v>
      </c>
      <c r="R8" s="32" t="s">
        <v>523</v>
      </c>
      <c r="S8" s="32" t="s">
        <v>524</v>
      </c>
      <c r="T8" s="32" t="s">
        <v>438</v>
      </c>
      <c r="V8" s="32" t="s">
        <v>907</v>
      </c>
    </row>
    <row r="9" spans="1:22">
      <c r="A9" s="48">
        <f t="shared" si="0"/>
        <v>7</v>
      </c>
      <c r="B9" s="32" t="s">
        <v>976</v>
      </c>
      <c r="C9" s="39" t="s">
        <v>979</v>
      </c>
      <c r="D9" s="32">
        <v>1825</v>
      </c>
      <c r="E9" s="43" t="s">
        <v>731</v>
      </c>
      <c r="F9" s="32" t="s">
        <v>719</v>
      </c>
      <c r="G9" s="32" t="s">
        <v>722</v>
      </c>
      <c r="H9" s="32" t="s">
        <v>723</v>
      </c>
      <c r="I9" s="32" t="s">
        <v>790</v>
      </c>
      <c r="J9" s="32" t="s">
        <v>790</v>
      </c>
      <c r="K9" s="32" t="s">
        <v>790</v>
      </c>
      <c r="L9" s="32" t="s">
        <v>838</v>
      </c>
      <c r="M9" s="32" t="s">
        <v>838</v>
      </c>
      <c r="N9" s="32" t="s">
        <v>838</v>
      </c>
      <c r="O9" s="32" t="s">
        <v>431</v>
      </c>
      <c r="P9" s="32" t="s">
        <v>145</v>
      </c>
      <c r="Q9" s="32" t="s">
        <v>163</v>
      </c>
      <c r="R9" s="32" t="s">
        <v>523</v>
      </c>
      <c r="S9" s="32" t="s">
        <v>524</v>
      </c>
      <c r="T9" s="32" t="s">
        <v>438</v>
      </c>
      <c r="V9" s="32" t="s">
        <v>907</v>
      </c>
    </row>
    <row r="10" spans="1:22">
      <c r="A10" s="48">
        <f t="shared" si="0"/>
        <v>8</v>
      </c>
      <c r="B10" s="32" t="s">
        <v>976</v>
      </c>
      <c r="C10" s="39" t="s">
        <v>979</v>
      </c>
      <c r="D10" s="32">
        <v>1825</v>
      </c>
      <c r="E10" s="43" t="s">
        <v>731</v>
      </c>
      <c r="F10" s="32" t="s">
        <v>719</v>
      </c>
      <c r="G10" s="32" t="s">
        <v>722</v>
      </c>
      <c r="H10" s="32" t="s">
        <v>723</v>
      </c>
      <c r="I10" s="32" t="s">
        <v>790</v>
      </c>
      <c r="J10" s="32" t="s">
        <v>790</v>
      </c>
      <c r="K10" s="32" t="s">
        <v>790</v>
      </c>
      <c r="L10" s="32" t="s">
        <v>833</v>
      </c>
      <c r="M10" s="32" t="s">
        <v>833</v>
      </c>
      <c r="N10" s="32" t="s">
        <v>833</v>
      </c>
      <c r="O10" s="32" t="s">
        <v>431</v>
      </c>
      <c r="P10" s="32" t="s">
        <v>145</v>
      </c>
      <c r="Q10" s="32" t="s">
        <v>163</v>
      </c>
      <c r="R10" s="32" t="s">
        <v>523</v>
      </c>
      <c r="S10" s="32" t="s">
        <v>524</v>
      </c>
      <c r="T10" s="32" t="s">
        <v>438</v>
      </c>
      <c r="V10" s="32" t="s">
        <v>907</v>
      </c>
    </row>
    <row r="11" spans="1:22">
      <c r="A11" s="48">
        <f t="shared" si="0"/>
        <v>9</v>
      </c>
      <c r="B11" s="32" t="s">
        <v>976</v>
      </c>
      <c r="C11" s="39" t="s">
        <v>979</v>
      </c>
      <c r="D11" s="32">
        <v>1825</v>
      </c>
      <c r="E11" s="43" t="s">
        <v>731</v>
      </c>
      <c r="F11" s="32" t="s">
        <v>719</v>
      </c>
      <c r="G11" s="32" t="s">
        <v>722</v>
      </c>
      <c r="H11" s="32" t="s">
        <v>723</v>
      </c>
      <c r="I11" s="32" t="s">
        <v>790</v>
      </c>
      <c r="J11" s="32" t="s">
        <v>790</v>
      </c>
      <c r="K11" s="32" t="s">
        <v>790</v>
      </c>
      <c r="L11" s="32" t="s">
        <v>840</v>
      </c>
      <c r="M11" s="32" t="s">
        <v>840</v>
      </c>
      <c r="N11" s="32" t="s">
        <v>840</v>
      </c>
      <c r="O11" s="32" t="s">
        <v>431</v>
      </c>
      <c r="P11" s="32" t="s">
        <v>145</v>
      </c>
      <c r="Q11" s="32" t="s">
        <v>163</v>
      </c>
      <c r="R11" s="32" t="s">
        <v>523</v>
      </c>
      <c r="S11" s="32" t="s">
        <v>524</v>
      </c>
      <c r="T11" s="32" t="s">
        <v>438</v>
      </c>
      <c r="V11" s="32" t="s">
        <v>907</v>
      </c>
    </row>
    <row r="12" spans="1:22" s="14" customFormat="1">
      <c r="A12" s="48">
        <f t="shared" si="0"/>
        <v>10</v>
      </c>
      <c r="B12" s="32" t="s">
        <v>976</v>
      </c>
      <c r="C12" s="39" t="s">
        <v>979</v>
      </c>
      <c r="D12" s="45">
        <v>1825</v>
      </c>
      <c r="E12" s="46" t="s">
        <v>731</v>
      </c>
      <c r="F12" s="45" t="s">
        <v>719</v>
      </c>
      <c r="G12" s="45" t="s">
        <v>722</v>
      </c>
      <c r="H12" s="45" t="s">
        <v>723</v>
      </c>
      <c r="I12" s="45" t="s">
        <v>790</v>
      </c>
      <c r="J12" s="45" t="s">
        <v>790</v>
      </c>
      <c r="K12" s="45" t="s">
        <v>790</v>
      </c>
      <c r="L12" s="45" t="s">
        <v>433</v>
      </c>
      <c r="M12" s="45" t="s">
        <v>433</v>
      </c>
      <c r="N12" s="45" t="s">
        <v>433</v>
      </c>
      <c r="O12" s="45" t="s">
        <v>431</v>
      </c>
      <c r="P12" s="45" t="s">
        <v>145</v>
      </c>
      <c r="Q12" s="45" t="s">
        <v>163</v>
      </c>
      <c r="R12" s="45" t="s">
        <v>523</v>
      </c>
      <c r="S12" s="45" t="s">
        <v>524</v>
      </c>
      <c r="T12" s="45" t="s">
        <v>438</v>
      </c>
      <c r="V12" s="45" t="s">
        <v>907</v>
      </c>
    </row>
    <row r="13" spans="1:22">
      <c r="A13" s="48">
        <f t="shared" si="0"/>
        <v>11</v>
      </c>
      <c r="B13" s="32" t="s">
        <v>976</v>
      </c>
      <c r="C13" s="39" t="s">
        <v>979</v>
      </c>
      <c r="D13" s="32">
        <v>1825</v>
      </c>
      <c r="E13" s="43" t="s">
        <v>731</v>
      </c>
      <c r="F13" s="32" t="s">
        <v>841</v>
      </c>
      <c r="G13" s="32" t="s">
        <v>720</v>
      </c>
      <c r="H13" s="32" t="s">
        <v>721</v>
      </c>
      <c r="I13" s="32" t="s">
        <v>755</v>
      </c>
      <c r="J13" s="32" t="s">
        <v>755</v>
      </c>
      <c r="K13" s="32" t="s">
        <v>755</v>
      </c>
      <c r="L13" s="32" t="s">
        <v>837</v>
      </c>
      <c r="M13" s="32" t="s">
        <v>837</v>
      </c>
      <c r="N13" s="32" t="s">
        <v>837</v>
      </c>
      <c r="O13" s="32" t="s">
        <v>431</v>
      </c>
      <c r="P13" s="32" t="s">
        <v>145</v>
      </c>
      <c r="Q13" s="32" t="s">
        <v>163</v>
      </c>
      <c r="R13" s="32" t="s">
        <v>523</v>
      </c>
      <c r="S13" s="32" t="s">
        <v>524</v>
      </c>
      <c r="T13" s="32" t="s">
        <v>438</v>
      </c>
      <c r="V13" s="32" t="s">
        <v>906</v>
      </c>
    </row>
    <row r="14" spans="1:22">
      <c r="A14" s="48">
        <f t="shared" si="0"/>
        <v>12</v>
      </c>
      <c r="B14" s="32" t="s">
        <v>976</v>
      </c>
      <c r="C14" s="39" t="s">
        <v>979</v>
      </c>
      <c r="D14" s="32">
        <v>1825</v>
      </c>
      <c r="E14" s="43" t="s">
        <v>731</v>
      </c>
      <c r="F14" s="32" t="s">
        <v>795</v>
      </c>
      <c r="G14" s="32" t="s">
        <v>720</v>
      </c>
      <c r="H14" s="32" t="s">
        <v>721</v>
      </c>
      <c r="I14" s="32" t="s">
        <v>755</v>
      </c>
      <c r="J14" s="32" t="s">
        <v>755</v>
      </c>
      <c r="K14" s="32" t="s">
        <v>755</v>
      </c>
      <c r="L14" s="32" t="s">
        <v>838</v>
      </c>
      <c r="M14" s="32" t="s">
        <v>838</v>
      </c>
      <c r="N14" s="32" t="s">
        <v>838</v>
      </c>
      <c r="O14" s="32" t="s">
        <v>431</v>
      </c>
      <c r="P14" s="32" t="s">
        <v>145</v>
      </c>
      <c r="Q14" s="32" t="s">
        <v>163</v>
      </c>
      <c r="R14" s="32" t="s">
        <v>523</v>
      </c>
      <c r="S14" s="32" t="s">
        <v>524</v>
      </c>
      <c r="T14" s="32" t="s">
        <v>438</v>
      </c>
      <c r="V14" s="32"/>
    </row>
    <row r="15" spans="1:22">
      <c r="A15" s="48">
        <f t="shared" si="0"/>
        <v>13</v>
      </c>
      <c r="B15" s="32" t="s">
        <v>976</v>
      </c>
      <c r="C15" s="39" t="s">
        <v>979</v>
      </c>
      <c r="D15" s="32">
        <v>1825</v>
      </c>
      <c r="E15" s="43" t="s">
        <v>731</v>
      </c>
      <c r="F15" s="32" t="s">
        <v>842</v>
      </c>
      <c r="G15" s="32" t="s">
        <v>720</v>
      </c>
      <c r="H15" s="32" t="s">
        <v>721</v>
      </c>
      <c r="I15" s="32" t="s">
        <v>755</v>
      </c>
      <c r="J15" s="32" t="s">
        <v>755</v>
      </c>
      <c r="K15" s="32" t="s">
        <v>755</v>
      </c>
      <c r="L15" s="32" t="s">
        <v>833</v>
      </c>
      <c r="M15" s="32" t="s">
        <v>833</v>
      </c>
      <c r="N15" s="32" t="s">
        <v>833</v>
      </c>
      <c r="O15" s="32" t="s">
        <v>431</v>
      </c>
      <c r="P15" s="32" t="s">
        <v>145</v>
      </c>
      <c r="Q15" s="32" t="s">
        <v>163</v>
      </c>
      <c r="R15" s="32" t="s">
        <v>523</v>
      </c>
      <c r="S15" s="32" t="s">
        <v>524</v>
      </c>
      <c r="T15" s="32" t="s">
        <v>438</v>
      </c>
      <c r="V15" s="32"/>
    </row>
    <row r="16" spans="1:22">
      <c r="A16" s="48">
        <f t="shared" si="0"/>
        <v>14</v>
      </c>
      <c r="B16" s="32" t="s">
        <v>976</v>
      </c>
      <c r="C16" s="39" t="s">
        <v>979</v>
      </c>
      <c r="D16" s="32">
        <v>1825</v>
      </c>
      <c r="E16" s="43" t="s">
        <v>731</v>
      </c>
      <c r="F16" s="32" t="s">
        <v>844</v>
      </c>
      <c r="G16" s="32" t="s">
        <v>720</v>
      </c>
      <c r="H16" s="32" t="s">
        <v>721</v>
      </c>
      <c r="I16" s="32" t="s">
        <v>755</v>
      </c>
      <c r="J16" s="32" t="s">
        <v>755</v>
      </c>
      <c r="K16" s="32" t="s">
        <v>755</v>
      </c>
      <c r="L16" s="32" t="s">
        <v>840</v>
      </c>
      <c r="M16" s="32" t="s">
        <v>840</v>
      </c>
      <c r="N16" s="32" t="s">
        <v>840</v>
      </c>
      <c r="O16" s="32" t="s">
        <v>431</v>
      </c>
      <c r="P16" s="32" t="s">
        <v>145</v>
      </c>
      <c r="Q16" s="32" t="s">
        <v>163</v>
      </c>
      <c r="R16" s="32" t="s">
        <v>523</v>
      </c>
      <c r="S16" s="32" t="s">
        <v>524</v>
      </c>
      <c r="T16" s="32" t="s">
        <v>438</v>
      </c>
      <c r="V16" s="32"/>
    </row>
    <row r="17" spans="1:22">
      <c r="A17" s="48">
        <f t="shared" si="0"/>
        <v>15</v>
      </c>
      <c r="B17" s="32" t="s">
        <v>976</v>
      </c>
      <c r="C17" s="39" t="s">
        <v>979</v>
      </c>
      <c r="D17" s="32">
        <v>1825</v>
      </c>
      <c r="E17" s="43" t="s">
        <v>731</v>
      </c>
      <c r="F17" s="32" t="s">
        <v>843</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976</v>
      </c>
      <c r="C18" s="39" t="s">
        <v>979</v>
      </c>
      <c r="D18" s="32">
        <v>1825</v>
      </c>
      <c r="E18" s="43" t="s">
        <v>731</v>
      </c>
      <c r="F18" s="32" t="s">
        <v>845</v>
      </c>
      <c r="G18" s="32" t="s">
        <v>720</v>
      </c>
      <c r="H18" s="32" t="s">
        <v>721</v>
      </c>
      <c r="I18" s="32" t="s">
        <v>790</v>
      </c>
      <c r="J18" s="32" t="s">
        <v>790</v>
      </c>
      <c r="K18" s="32" t="s">
        <v>790</v>
      </c>
      <c r="L18" s="32" t="s">
        <v>837</v>
      </c>
      <c r="M18" s="32" t="s">
        <v>837</v>
      </c>
      <c r="N18" s="32" t="s">
        <v>837</v>
      </c>
      <c r="O18" s="32" t="s">
        <v>431</v>
      </c>
      <c r="P18" s="32" t="s">
        <v>145</v>
      </c>
      <c r="Q18" s="32" t="s">
        <v>163</v>
      </c>
      <c r="R18" s="32" t="s">
        <v>523</v>
      </c>
      <c r="S18" s="32" t="s">
        <v>524</v>
      </c>
      <c r="T18" s="32" t="s">
        <v>438</v>
      </c>
      <c r="V18" s="32"/>
    </row>
    <row r="19" spans="1:22">
      <c r="A19" s="48">
        <f t="shared" si="0"/>
        <v>17</v>
      </c>
      <c r="B19" s="32" t="s">
        <v>976</v>
      </c>
      <c r="C19" s="39" t="s">
        <v>979</v>
      </c>
      <c r="D19" s="32">
        <v>1825</v>
      </c>
      <c r="E19" s="43" t="s">
        <v>731</v>
      </c>
      <c r="F19" s="32" t="s">
        <v>798</v>
      </c>
      <c r="G19" s="32" t="s">
        <v>720</v>
      </c>
      <c r="H19" s="32" t="s">
        <v>721</v>
      </c>
      <c r="I19" s="32" t="s">
        <v>790</v>
      </c>
      <c r="J19" s="32" t="s">
        <v>790</v>
      </c>
      <c r="K19" s="32" t="s">
        <v>790</v>
      </c>
      <c r="L19" s="32" t="s">
        <v>838</v>
      </c>
      <c r="M19" s="32" t="s">
        <v>838</v>
      </c>
      <c r="N19" s="32" t="s">
        <v>838</v>
      </c>
      <c r="O19" s="32" t="s">
        <v>431</v>
      </c>
      <c r="P19" s="32" t="s">
        <v>145</v>
      </c>
      <c r="Q19" s="32" t="s">
        <v>163</v>
      </c>
      <c r="R19" s="32" t="s">
        <v>523</v>
      </c>
      <c r="S19" s="32" t="s">
        <v>524</v>
      </c>
      <c r="T19" s="32" t="s">
        <v>438</v>
      </c>
      <c r="V19" s="32"/>
    </row>
    <row r="20" spans="1:22">
      <c r="A20" s="48">
        <f t="shared" si="0"/>
        <v>18</v>
      </c>
      <c r="B20" s="32" t="s">
        <v>976</v>
      </c>
      <c r="C20" s="39" t="s">
        <v>979</v>
      </c>
      <c r="D20" s="32">
        <v>1825</v>
      </c>
      <c r="E20" s="43" t="s">
        <v>731</v>
      </c>
      <c r="F20" s="32" t="s">
        <v>846</v>
      </c>
      <c r="G20" s="32" t="s">
        <v>720</v>
      </c>
      <c r="H20" s="32" t="s">
        <v>721</v>
      </c>
      <c r="I20" s="32" t="s">
        <v>790</v>
      </c>
      <c r="J20" s="32" t="s">
        <v>790</v>
      </c>
      <c r="K20" s="32" t="s">
        <v>790</v>
      </c>
      <c r="L20" s="32" t="s">
        <v>833</v>
      </c>
      <c r="M20" s="32" t="s">
        <v>833</v>
      </c>
      <c r="N20" s="32" t="s">
        <v>833</v>
      </c>
      <c r="O20" s="32" t="s">
        <v>431</v>
      </c>
      <c r="P20" s="32" t="s">
        <v>145</v>
      </c>
      <c r="Q20" s="32" t="s">
        <v>163</v>
      </c>
      <c r="R20" s="32" t="s">
        <v>523</v>
      </c>
      <c r="S20" s="32" t="s">
        <v>524</v>
      </c>
      <c r="T20" s="32" t="s">
        <v>438</v>
      </c>
      <c r="V20" s="32"/>
    </row>
    <row r="21" spans="1:22">
      <c r="A21" s="48">
        <f t="shared" si="0"/>
        <v>19</v>
      </c>
      <c r="B21" s="32" t="s">
        <v>976</v>
      </c>
      <c r="C21" s="39" t="s">
        <v>979</v>
      </c>
      <c r="D21" s="32">
        <v>1825</v>
      </c>
      <c r="E21" s="43" t="s">
        <v>731</v>
      </c>
      <c r="F21" s="32" t="s">
        <v>847</v>
      </c>
      <c r="G21" s="32" t="s">
        <v>720</v>
      </c>
      <c r="H21" s="32" t="s">
        <v>721</v>
      </c>
      <c r="I21" s="32" t="s">
        <v>790</v>
      </c>
      <c r="J21" s="32" t="s">
        <v>790</v>
      </c>
      <c r="K21" s="32" t="s">
        <v>790</v>
      </c>
      <c r="L21" s="32" t="s">
        <v>840</v>
      </c>
      <c r="M21" s="32" t="s">
        <v>840</v>
      </c>
      <c r="N21" s="32" t="s">
        <v>840</v>
      </c>
      <c r="O21" s="32" t="s">
        <v>431</v>
      </c>
      <c r="P21" s="32" t="s">
        <v>145</v>
      </c>
      <c r="Q21" s="32" t="s">
        <v>163</v>
      </c>
      <c r="R21" s="32" t="s">
        <v>523</v>
      </c>
      <c r="S21" s="32" t="s">
        <v>524</v>
      </c>
      <c r="T21" s="32" t="s">
        <v>438</v>
      </c>
      <c r="V21" s="32"/>
    </row>
    <row r="22" spans="1:22">
      <c r="A22" s="48">
        <f t="shared" si="0"/>
        <v>20</v>
      </c>
      <c r="B22" s="32" t="s">
        <v>976</v>
      </c>
      <c r="C22" s="39" t="s">
        <v>979</v>
      </c>
      <c r="D22" s="32">
        <v>1825</v>
      </c>
      <c r="E22" s="43" t="s">
        <v>731</v>
      </c>
      <c r="F22" s="32" t="s">
        <v>848</v>
      </c>
      <c r="G22" s="32" t="s">
        <v>720</v>
      </c>
      <c r="H22" s="32" t="s">
        <v>721</v>
      </c>
      <c r="I22" s="32" t="s">
        <v>790</v>
      </c>
      <c r="J22" s="32" t="s">
        <v>790</v>
      </c>
      <c r="K22" s="32" t="s">
        <v>790</v>
      </c>
      <c r="L22" s="32" t="s">
        <v>433</v>
      </c>
      <c r="M22" s="32" t="s">
        <v>433</v>
      </c>
      <c r="N22" s="32" t="s">
        <v>433</v>
      </c>
      <c r="O22" s="32" t="s">
        <v>431</v>
      </c>
      <c r="P22" s="32" t="s">
        <v>145</v>
      </c>
      <c r="Q22" s="32" t="s">
        <v>163</v>
      </c>
      <c r="R22" s="32" t="s">
        <v>523</v>
      </c>
      <c r="S22" s="32" t="s">
        <v>524</v>
      </c>
      <c r="T22" s="32" t="s">
        <v>438</v>
      </c>
      <c r="V22" s="32"/>
    </row>
    <row r="23" spans="1:22">
      <c r="A23" s="48">
        <v>21</v>
      </c>
      <c r="B23" s="51" t="s">
        <v>975</v>
      </c>
      <c r="C23" s="50" t="s">
        <v>980</v>
      </c>
      <c r="D23" s="32">
        <v>1825</v>
      </c>
      <c r="E23" s="43" t="s">
        <v>731</v>
      </c>
      <c r="F23" s="32" t="s">
        <v>841</v>
      </c>
      <c r="G23" s="32" t="s">
        <v>862</v>
      </c>
      <c r="H23" s="32" t="s">
        <v>872</v>
      </c>
      <c r="I23" s="32" t="s">
        <v>755</v>
      </c>
      <c r="J23" s="32" t="s">
        <v>755</v>
      </c>
      <c r="K23" s="32" t="s">
        <v>755</v>
      </c>
      <c r="L23" s="32" t="s">
        <v>837</v>
      </c>
      <c r="M23" s="32" t="s">
        <v>837</v>
      </c>
      <c r="N23" s="32" t="s">
        <v>837</v>
      </c>
      <c r="O23" s="32" t="s">
        <v>431</v>
      </c>
      <c r="P23" s="32" t="s">
        <v>145</v>
      </c>
      <c r="Q23" s="32" t="s">
        <v>163</v>
      </c>
      <c r="R23" s="32" t="s">
        <v>523</v>
      </c>
      <c r="S23" s="32" t="s">
        <v>524</v>
      </c>
      <c r="T23" s="32" t="s">
        <v>438</v>
      </c>
      <c r="V23" s="32" t="s">
        <v>908</v>
      </c>
    </row>
    <row r="24" spans="1:22">
      <c r="A24" s="48">
        <f t="shared" ref="A24:A87" si="1">A23+1</f>
        <v>22</v>
      </c>
      <c r="B24" s="51" t="s">
        <v>975</v>
      </c>
      <c r="C24" s="50" t="s">
        <v>980</v>
      </c>
      <c r="D24" s="32">
        <v>1825</v>
      </c>
      <c r="E24" s="43" t="s">
        <v>731</v>
      </c>
      <c r="F24" s="32" t="s">
        <v>795</v>
      </c>
      <c r="G24" s="32" t="s">
        <v>863</v>
      </c>
      <c r="H24" s="32" t="s">
        <v>872</v>
      </c>
      <c r="I24" s="32" t="s">
        <v>755</v>
      </c>
      <c r="J24" s="32" t="s">
        <v>755</v>
      </c>
      <c r="K24" s="32" t="s">
        <v>755</v>
      </c>
      <c r="L24" s="32" t="s">
        <v>838</v>
      </c>
      <c r="M24" s="32" t="s">
        <v>838</v>
      </c>
      <c r="N24" s="32" t="s">
        <v>838</v>
      </c>
      <c r="O24" s="32" t="s">
        <v>431</v>
      </c>
      <c r="P24" s="32" t="s">
        <v>145</v>
      </c>
      <c r="Q24" s="32" t="s">
        <v>163</v>
      </c>
      <c r="R24" s="32" t="s">
        <v>523</v>
      </c>
      <c r="S24" s="32" t="s">
        <v>524</v>
      </c>
      <c r="T24" s="32" t="s">
        <v>438</v>
      </c>
      <c r="V24" s="32"/>
    </row>
    <row r="25" spans="1:22">
      <c r="A25" s="48">
        <f t="shared" si="1"/>
        <v>23</v>
      </c>
      <c r="B25" s="51" t="s">
        <v>975</v>
      </c>
      <c r="C25" s="50" t="s">
        <v>980</v>
      </c>
      <c r="D25" s="32">
        <v>1825</v>
      </c>
      <c r="E25" s="43" t="s">
        <v>731</v>
      </c>
      <c r="F25" s="32" t="s">
        <v>842</v>
      </c>
      <c r="G25" s="32" t="s">
        <v>864</v>
      </c>
      <c r="H25" s="32" t="s">
        <v>872</v>
      </c>
      <c r="I25" s="32" t="s">
        <v>755</v>
      </c>
      <c r="J25" s="32" t="s">
        <v>755</v>
      </c>
      <c r="K25" s="32" t="s">
        <v>755</v>
      </c>
      <c r="L25" s="32" t="s">
        <v>833</v>
      </c>
      <c r="M25" s="32" t="s">
        <v>833</v>
      </c>
      <c r="N25" s="32" t="s">
        <v>833</v>
      </c>
      <c r="O25" s="32" t="s">
        <v>431</v>
      </c>
      <c r="P25" s="32" t="s">
        <v>145</v>
      </c>
      <c r="Q25" s="32" t="s">
        <v>163</v>
      </c>
      <c r="R25" s="32" t="s">
        <v>523</v>
      </c>
      <c r="S25" s="32" t="s">
        <v>524</v>
      </c>
      <c r="T25" s="32" t="s">
        <v>438</v>
      </c>
      <c r="V25" s="32"/>
    </row>
    <row r="26" spans="1:22">
      <c r="A26" s="48">
        <f t="shared" si="1"/>
        <v>24</v>
      </c>
      <c r="B26" s="51" t="s">
        <v>975</v>
      </c>
      <c r="C26" s="50" t="s">
        <v>980</v>
      </c>
      <c r="D26" s="32">
        <v>1825</v>
      </c>
      <c r="E26" s="43" t="s">
        <v>731</v>
      </c>
      <c r="F26" s="32" t="s">
        <v>844</v>
      </c>
      <c r="G26" s="32" t="s">
        <v>865</v>
      </c>
      <c r="H26" s="32" t="s">
        <v>872</v>
      </c>
      <c r="I26" s="32" t="s">
        <v>755</v>
      </c>
      <c r="J26" s="32" t="s">
        <v>755</v>
      </c>
      <c r="K26" s="32" t="s">
        <v>755</v>
      </c>
      <c r="L26" s="32" t="s">
        <v>840</v>
      </c>
      <c r="M26" s="32" t="s">
        <v>840</v>
      </c>
      <c r="N26" s="32" t="s">
        <v>840</v>
      </c>
      <c r="O26" s="32" t="s">
        <v>431</v>
      </c>
      <c r="P26" s="32" t="s">
        <v>145</v>
      </c>
      <c r="Q26" s="32" t="s">
        <v>163</v>
      </c>
      <c r="R26" s="32" t="s">
        <v>523</v>
      </c>
      <c r="S26" s="32" t="s">
        <v>524</v>
      </c>
      <c r="T26" s="32" t="s">
        <v>438</v>
      </c>
      <c r="U26" s="32"/>
      <c r="V26" s="32"/>
    </row>
    <row r="27" spans="1:22">
      <c r="A27" s="48">
        <f t="shared" si="1"/>
        <v>25</v>
      </c>
      <c r="B27" s="51" t="s">
        <v>975</v>
      </c>
      <c r="C27" s="50" t="s">
        <v>980</v>
      </c>
      <c r="D27" s="32">
        <v>1825</v>
      </c>
      <c r="E27" s="43" t="s">
        <v>731</v>
      </c>
      <c r="F27" s="32" t="s">
        <v>843</v>
      </c>
      <c r="G27" s="32" t="s">
        <v>866</v>
      </c>
      <c r="H27" s="32" t="s">
        <v>872</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975</v>
      </c>
      <c r="C28" s="50" t="s">
        <v>980</v>
      </c>
      <c r="D28" s="32">
        <v>1825</v>
      </c>
      <c r="E28" s="43" t="s">
        <v>731</v>
      </c>
      <c r="F28" s="32" t="s">
        <v>845</v>
      </c>
      <c r="G28" s="32" t="s">
        <v>867</v>
      </c>
      <c r="H28" s="32" t="s">
        <v>872</v>
      </c>
      <c r="I28" s="32" t="s">
        <v>790</v>
      </c>
      <c r="J28" s="32" t="s">
        <v>790</v>
      </c>
      <c r="K28" s="32" t="s">
        <v>790</v>
      </c>
      <c r="L28" s="32" t="s">
        <v>837</v>
      </c>
      <c r="M28" s="32" t="s">
        <v>837</v>
      </c>
      <c r="N28" s="32" t="s">
        <v>837</v>
      </c>
      <c r="O28" s="32" t="s">
        <v>431</v>
      </c>
      <c r="P28" s="32" t="s">
        <v>145</v>
      </c>
      <c r="Q28" s="32" t="s">
        <v>163</v>
      </c>
      <c r="R28" s="32" t="s">
        <v>523</v>
      </c>
      <c r="S28" s="32" t="s">
        <v>524</v>
      </c>
      <c r="T28" s="32" t="s">
        <v>438</v>
      </c>
      <c r="V28" s="32"/>
    </row>
    <row r="29" spans="1:22">
      <c r="A29" s="48">
        <f t="shared" si="1"/>
        <v>27</v>
      </c>
      <c r="B29" s="51" t="s">
        <v>975</v>
      </c>
      <c r="C29" s="50" t="s">
        <v>980</v>
      </c>
      <c r="D29" s="32">
        <v>1825</v>
      </c>
      <c r="E29" s="43" t="s">
        <v>731</v>
      </c>
      <c r="F29" s="32" t="s">
        <v>798</v>
      </c>
      <c r="G29" s="32" t="s">
        <v>868</v>
      </c>
      <c r="H29" s="32" t="s">
        <v>872</v>
      </c>
      <c r="I29" s="32" t="s">
        <v>790</v>
      </c>
      <c r="J29" s="32" t="s">
        <v>790</v>
      </c>
      <c r="K29" s="32" t="s">
        <v>790</v>
      </c>
      <c r="L29" s="32" t="s">
        <v>838</v>
      </c>
      <c r="M29" s="32" t="s">
        <v>838</v>
      </c>
      <c r="N29" s="32" t="s">
        <v>838</v>
      </c>
      <c r="O29" s="32" t="s">
        <v>431</v>
      </c>
      <c r="P29" s="32" t="s">
        <v>145</v>
      </c>
      <c r="Q29" s="32" t="s">
        <v>163</v>
      </c>
      <c r="R29" s="32" t="s">
        <v>523</v>
      </c>
      <c r="S29" s="32" t="s">
        <v>524</v>
      </c>
      <c r="T29" s="32" t="s">
        <v>438</v>
      </c>
      <c r="V29" s="32"/>
    </row>
    <row r="30" spans="1:22">
      <c r="A30" s="48">
        <f t="shared" si="1"/>
        <v>28</v>
      </c>
      <c r="B30" s="51" t="s">
        <v>975</v>
      </c>
      <c r="C30" s="50" t="s">
        <v>980</v>
      </c>
      <c r="D30" s="32">
        <v>1825</v>
      </c>
      <c r="E30" s="43" t="s">
        <v>731</v>
      </c>
      <c r="F30" s="32" t="s">
        <v>846</v>
      </c>
      <c r="G30" s="32" t="s">
        <v>869</v>
      </c>
      <c r="H30" s="32" t="s">
        <v>872</v>
      </c>
      <c r="I30" s="32" t="s">
        <v>790</v>
      </c>
      <c r="J30" s="32" t="s">
        <v>790</v>
      </c>
      <c r="K30" s="32" t="s">
        <v>790</v>
      </c>
      <c r="L30" s="32" t="s">
        <v>833</v>
      </c>
      <c r="M30" s="32" t="s">
        <v>833</v>
      </c>
      <c r="N30" s="32" t="s">
        <v>833</v>
      </c>
      <c r="O30" s="32" t="s">
        <v>431</v>
      </c>
      <c r="P30" s="32" t="s">
        <v>145</v>
      </c>
      <c r="Q30" s="32" t="s">
        <v>163</v>
      </c>
      <c r="R30" s="32" t="s">
        <v>523</v>
      </c>
      <c r="S30" s="32" t="s">
        <v>524</v>
      </c>
      <c r="T30" s="32" t="s">
        <v>438</v>
      </c>
      <c r="V30" s="32"/>
    </row>
    <row r="31" spans="1:22">
      <c r="A31" s="48">
        <f t="shared" si="1"/>
        <v>29</v>
      </c>
      <c r="B31" s="51" t="s">
        <v>975</v>
      </c>
      <c r="C31" s="50" t="s">
        <v>980</v>
      </c>
      <c r="D31" s="32">
        <v>1825</v>
      </c>
      <c r="E31" s="43" t="s">
        <v>731</v>
      </c>
      <c r="F31" s="32" t="s">
        <v>847</v>
      </c>
      <c r="G31" s="32" t="s">
        <v>870</v>
      </c>
      <c r="H31" s="32" t="s">
        <v>872</v>
      </c>
      <c r="I31" s="32" t="s">
        <v>790</v>
      </c>
      <c r="J31" s="32" t="s">
        <v>790</v>
      </c>
      <c r="K31" s="32" t="s">
        <v>790</v>
      </c>
      <c r="L31" s="32" t="s">
        <v>840</v>
      </c>
      <c r="M31" s="32" t="s">
        <v>840</v>
      </c>
      <c r="N31" s="32" t="s">
        <v>840</v>
      </c>
      <c r="O31" s="32" t="s">
        <v>431</v>
      </c>
      <c r="P31" s="32" t="s">
        <v>145</v>
      </c>
      <c r="Q31" s="32" t="s">
        <v>163</v>
      </c>
      <c r="R31" s="32" t="s">
        <v>523</v>
      </c>
      <c r="S31" s="32" t="s">
        <v>524</v>
      </c>
      <c r="T31" s="32" t="s">
        <v>438</v>
      </c>
      <c r="V31" s="32"/>
    </row>
    <row r="32" spans="1:22" s="14" customFormat="1">
      <c r="A32" s="48">
        <f t="shared" si="1"/>
        <v>30</v>
      </c>
      <c r="B32" s="51" t="s">
        <v>975</v>
      </c>
      <c r="C32" s="50" t="s">
        <v>980</v>
      </c>
      <c r="D32" s="45">
        <v>1825</v>
      </c>
      <c r="E32" s="46" t="s">
        <v>731</v>
      </c>
      <c r="F32" s="45" t="s">
        <v>848</v>
      </c>
      <c r="G32" s="45" t="s">
        <v>871</v>
      </c>
      <c r="H32" s="45" t="s">
        <v>872</v>
      </c>
      <c r="I32" s="45" t="s">
        <v>790</v>
      </c>
      <c r="J32" s="45" t="s">
        <v>790</v>
      </c>
      <c r="K32" s="45" t="s">
        <v>790</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975</v>
      </c>
      <c r="C33" s="50" t="s">
        <v>980</v>
      </c>
      <c r="D33" s="32">
        <v>1825</v>
      </c>
      <c r="E33" s="43" t="s">
        <v>731</v>
      </c>
      <c r="F33" s="32" t="s">
        <v>841</v>
      </c>
      <c r="G33" s="32" t="s">
        <v>862</v>
      </c>
      <c r="H33" s="32" t="s">
        <v>880</v>
      </c>
      <c r="I33" s="32" t="s">
        <v>755</v>
      </c>
      <c r="J33" s="32" t="s">
        <v>755</v>
      </c>
      <c r="K33" s="32" t="s">
        <v>755</v>
      </c>
      <c r="L33" s="32" t="s">
        <v>837</v>
      </c>
      <c r="M33" s="32" t="s">
        <v>837</v>
      </c>
      <c r="N33" s="32" t="s">
        <v>837</v>
      </c>
      <c r="O33" s="32" t="s">
        <v>431</v>
      </c>
      <c r="P33" s="32" t="s">
        <v>145</v>
      </c>
      <c r="Q33" s="32" t="s">
        <v>163</v>
      </c>
      <c r="R33" s="32" t="s">
        <v>523</v>
      </c>
      <c r="S33" s="32" t="s">
        <v>524</v>
      </c>
      <c r="T33" s="32" t="s">
        <v>438</v>
      </c>
      <c r="V33" s="32" t="s">
        <v>909</v>
      </c>
    </row>
    <row r="34" spans="1:22">
      <c r="A34" s="48">
        <f t="shared" si="1"/>
        <v>32</v>
      </c>
      <c r="B34" s="51" t="s">
        <v>975</v>
      </c>
      <c r="C34" s="50" t="s">
        <v>980</v>
      </c>
      <c r="D34" s="32">
        <v>1825</v>
      </c>
      <c r="E34" s="43" t="s">
        <v>731</v>
      </c>
      <c r="F34" s="32" t="s">
        <v>795</v>
      </c>
      <c r="G34" s="32" t="s">
        <v>863</v>
      </c>
      <c r="H34" s="32" t="s">
        <v>880</v>
      </c>
      <c r="I34" s="32" t="s">
        <v>755</v>
      </c>
      <c r="J34" s="32" t="s">
        <v>755</v>
      </c>
      <c r="K34" s="32" t="s">
        <v>755</v>
      </c>
      <c r="L34" s="32" t="s">
        <v>838</v>
      </c>
      <c r="M34" s="32" t="s">
        <v>838</v>
      </c>
      <c r="N34" s="32" t="s">
        <v>838</v>
      </c>
      <c r="O34" s="32" t="s">
        <v>431</v>
      </c>
      <c r="P34" s="32" t="s">
        <v>145</v>
      </c>
      <c r="Q34" s="32" t="s">
        <v>163</v>
      </c>
      <c r="R34" s="32" t="s">
        <v>523</v>
      </c>
      <c r="S34" s="32" t="s">
        <v>524</v>
      </c>
      <c r="T34" s="32" t="s">
        <v>438</v>
      </c>
    </row>
    <row r="35" spans="1:22">
      <c r="A35" s="48">
        <f t="shared" si="1"/>
        <v>33</v>
      </c>
      <c r="B35" s="51" t="s">
        <v>975</v>
      </c>
      <c r="C35" s="50" t="s">
        <v>980</v>
      </c>
      <c r="D35" s="32">
        <v>1825</v>
      </c>
      <c r="E35" s="43" t="s">
        <v>731</v>
      </c>
      <c r="F35" s="32" t="s">
        <v>842</v>
      </c>
      <c r="G35" s="32" t="s">
        <v>864</v>
      </c>
      <c r="H35" s="32" t="s">
        <v>880</v>
      </c>
      <c r="I35" s="32" t="s">
        <v>755</v>
      </c>
      <c r="J35" s="32" t="s">
        <v>755</v>
      </c>
      <c r="K35" s="32" t="s">
        <v>755</v>
      </c>
      <c r="L35" s="32" t="s">
        <v>833</v>
      </c>
      <c r="M35" s="32" t="s">
        <v>833</v>
      </c>
      <c r="N35" s="32" t="s">
        <v>833</v>
      </c>
      <c r="O35" s="32" t="s">
        <v>431</v>
      </c>
      <c r="P35" s="32" t="s">
        <v>145</v>
      </c>
      <c r="Q35" s="32" t="s">
        <v>163</v>
      </c>
      <c r="R35" s="32" t="s">
        <v>523</v>
      </c>
      <c r="S35" s="32" t="s">
        <v>524</v>
      </c>
      <c r="T35" s="32" t="s">
        <v>438</v>
      </c>
    </row>
    <row r="36" spans="1:22">
      <c r="A36" s="48">
        <f t="shared" si="1"/>
        <v>34</v>
      </c>
      <c r="B36" s="51" t="s">
        <v>975</v>
      </c>
      <c r="C36" s="50" t="s">
        <v>980</v>
      </c>
      <c r="D36" s="32">
        <v>1825</v>
      </c>
      <c r="E36" s="43" t="s">
        <v>731</v>
      </c>
      <c r="F36" s="32" t="s">
        <v>844</v>
      </c>
      <c r="G36" s="32" t="s">
        <v>865</v>
      </c>
      <c r="H36" s="32" t="s">
        <v>880</v>
      </c>
      <c r="I36" s="32" t="s">
        <v>755</v>
      </c>
      <c r="J36" s="32" t="s">
        <v>755</v>
      </c>
      <c r="K36" s="32" t="s">
        <v>755</v>
      </c>
      <c r="L36" s="32" t="s">
        <v>840</v>
      </c>
      <c r="M36" s="32" t="s">
        <v>840</v>
      </c>
      <c r="N36" s="32" t="s">
        <v>840</v>
      </c>
      <c r="O36" s="32" t="s">
        <v>431</v>
      </c>
      <c r="P36" s="32" t="s">
        <v>145</v>
      </c>
      <c r="Q36" s="32" t="s">
        <v>163</v>
      </c>
      <c r="R36" s="32" t="s">
        <v>523</v>
      </c>
      <c r="S36" s="32" t="s">
        <v>524</v>
      </c>
      <c r="T36" s="32" t="s">
        <v>438</v>
      </c>
    </row>
    <row r="37" spans="1:22">
      <c r="A37" s="48">
        <f t="shared" si="1"/>
        <v>35</v>
      </c>
      <c r="B37" s="51" t="s">
        <v>975</v>
      </c>
      <c r="C37" s="50" t="s">
        <v>980</v>
      </c>
      <c r="D37" s="32">
        <v>1825</v>
      </c>
      <c r="E37" s="43" t="s">
        <v>731</v>
      </c>
      <c r="F37" s="32" t="s">
        <v>843</v>
      </c>
      <c r="G37" s="32" t="s">
        <v>866</v>
      </c>
      <c r="H37" s="32" t="s">
        <v>880</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975</v>
      </c>
      <c r="C38" s="50" t="s">
        <v>980</v>
      </c>
      <c r="D38" s="32">
        <v>1825</v>
      </c>
      <c r="E38" s="43" t="s">
        <v>731</v>
      </c>
      <c r="F38" s="32" t="s">
        <v>845</v>
      </c>
      <c r="G38" s="32" t="s">
        <v>867</v>
      </c>
      <c r="H38" s="32" t="s">
        <v>880</v>
      </c>
      <c r="I38" s="32" t="s">
        <v>790</v>
      </c>
      <c r="J38" s="32" t="s">
        <v>790</v>
      </c>
      <c r="K38" s="32" t="s">
        <v>790</v>
      </c>
      <c r="L38" s="32" t="s">
        <v>837</v>
      </c>
      <c r="M38" s="32" t="s">
        <v>837</v>
      </c>
      <c r="N38" s="32" t="s">
        <v>837</v>
      </c>
      <c r="O38" s="32" t="s">
        <v>431</v>
      </c>
      <c r="P38" s="32" t="s">
        <v>145</v>
      </c>
      <c r="Q38" s="32" t="s">
        <v>163</v>
      </c>
      <c r="R38" s="32" t="s">
        <v>523</v>
      </c>
      <c r="S38" s="32" t="s">
        <v>524</v>
      </c>
      <c r="T38" s="32" t="s">
        <v>438</v>
      </c>
    </row>
    <row r="39" spans="1:22">
      <c r="A39" s="48">
        <f t="shared" si="1"/>
        <v>37</v>
      </c>
      <c r="B39" s="51" t="s">
        <v>975</v>
      </c>
      <c r="C39" s="50" t="s">
        <v>980</v>
      </c>
      <c r="D39" s="32">
        <v>1825</v>
      </c>
      <c r="E39" s="43" t="s">
        <v>731</v>
      </c>
      <c r="F39" s="32" t="s">
        <v>798</v>
      </c>
      <c r="G39" s="32" t="s">
        <v>868</v>
      </c>
      <c r="H39" s="32" t="s">
        <v>880</v>
      </c>
      <c r="I39" s="32" t="s">
        <v>790</v>
      </c>
      <c r="J39" s="32" t="s">
        <v>790</v>
      </c>
      <c r="K39" s="32" t="s">
        <v>790</v>
      </c>
      <c r="L39" s="32" t="s">
        <v>838</v>
      </c>
      <c r="M39" s="32" t="s">
        <v>838</v>
      </c>
      <c r="N39" s="32" t="s">
        <v>838</v>
      </c>
      <c r="O39" s="32" t="s">
        <v>431</v>
      </c>
      <c r="P39" s="32" t="s">
        <v>145</v>
      </c>
      <c r="Q39" s="32" t="s">
        <v>163</v>
      </c>
      <c r="R39" s="32" t="s">
        <v>523</v>
      </c>
      <c r="S39" s="32" t="s">
        <v>524</v>
      </c>
      <c r="T39" s="32" t="s">
        <v>438</v>
      </c>
    </row>
    <row r="40" spans="1:22">
      <c r="A40" s="48">
        <f t="shared" si="1"/>
        <v>38</v>
      </c>
      <c r="B40" s="51" t="s">
        <v>975</v>
      </c>
      <c r="C40" s="50" t="s">
        <v>980</v>
      </c>
      <c r="D40" s="32">
        <v>1825</v>
      </c>
      <c r="E40" s="43" t="s">
        <v>731</v>
      </c>
      <c r="F40" s="32" t="s">
        <v>846</v>
      </c>
      <c r="G40" s="32" t="s">
        <v>869</v>
      </c>
      <c r="H40" s="32" t="s">
        <v>880</v>
      </c>
      <c r="I40" s="32" t="s">
        <v>790</v>
      </c>
      <c r="J40" s="32" t="s">
        <v>790</v>
      </c>
      <c r="K40" s="32" t="s">
        <v>790</v>
      </c>
      <c r="L40" s="32" t="s">
        <v>833</v>
      </c>
      <c r="M40" s="32" t="s">
        <v>833</v>
      </c>
      <c r="N40" s="32" t="s">
        <v>833</v>
      </c>
      <c r="O40" s="32" t="s">
        <v>431</v>
      </c>
      <c r="P40" s="32" t="s">
        <v>145</v>
      </c>
      <c r="Q40" s="32" t="s">
        <v>163</v>
      </c>
      <c r="R40" s="32" t="s">
        <v>523</v>
      </c>
      <c r="S40" s="32" t="s">
        <v>524</v>
      </c>
      <c r="T40" s="32" t="s">
        <v>438</v>
      </c>
    </row>
    <row r="41" spans="1:22">
      <c r="A41" s="48">
        <f t="shared" si="1"/>
        <v>39</v>
      </c>
      <c r="B41" s="51" t="s">
        <v>975</v>
      </c>
      <c r="C41" s="50" t="s">
        <v>980</v>
      </c>
      <c r="D41" s="32">
        <v>1825</v>
      </c>
      <c r="E41" s="43" t="s">
        <v>731</v>
      </c>
      <c r="F41" s="32" t="s">
        <v>847</v>
      </c>
      <c r="G41" s="32" t="s">
        <v>870</v>
      </c>
      <c r="H41" s="32" t="s">
        <v>880</v>
      </c>
      <c r="I41" s="32" t="s">
        <v>790</v>
      </c>
      <c r="J41" s="32" t="s">
        <v>790</v>
      </c>
      <c r="K41" s="32" t="s">
        <v>790</v>
      </c>
      <c r="L41" s="32" t="s">
        <v>840</v>
      </c>
      <c r="M41" s="32" t="s">
        <v>840</v>
      </c>
      <c r="N41" s="32" t="s">
        <v>840</v>
      </c>
      <c r="O41" s="32" t="s">
        <v>431</v>
      </c>
      <c r="P41" s="32" t="s">
        <v>145</v>
      </c>
      <c r="Q41" s="32" t="s">
        <v>163</v>
      </c>
      <c r="R41" s="32" t="s">
        <v>523</v>
      </c>
      <c r="S41" s="32" t="s">
        <v>524</v>
      </c>
      <c r="T41" s="32" t="s">
        <v>438</v>
      </c>
    </row>
    <row r="42" spans="1:22" s="14" customFormat="1">
      <c r="A42" s="48">
        <f t="shared" si="1"/>
        <v>40</v>
      </c>
      <c r="B42" s="51" t="s">
        <v>975</v>
      </c>
      <c r="C42" s="50" t="s">
        <v>980</v>
      </c>
      <c r="D42" s="45">
        <v>1825</v>
      </c>
      <c r="E42" s="46" t="s">
        <v>731</v>
      </c>
      <c r="F42" s="45" t="s">
        <v>848</v>
      </c>
      <c r="G42" s="45" t="s">
        <v>871</v>
      </c>
      <c r="H42" s="45" t="s">
        <v>880</v>
      </c>
      <c r="I42" s="45" t="s">
        <v>790</v>
      </c>
      <c r="J42" s="45" t="s">
        <v>790</v>
      </c>
      <c r="K42" s="45" t="s">
        <v>790</v>
      </c>
      <c r="L42" s="45" t="s">
        <v>433</v>
      </c>
      <c r="M42" s="45" t="s">
        <v>433</v>
      </c>
      <c r="N42" s="45" t="s">
        <v>433</v>
      </c>
      <c r="O42" s="45" t="s">
        <v>431</v>
      </c>
      <c r="P42" s="45" t="s">
        <v>145</v>
      </c>
      <c r="Q42" s="45" t="s">
        <v>163</v>
      </c>
      <c r="R42" s="45" t="s">
        <v>523</v>
      </c>
      <c r="S42" s="45" t="s">
        <v>524</v>
      </c>
      <c r="T42" s="45" t="s">
        <v>438</v>
      </c>
    </row>
    <row r="43" spans="1:22">
      <c r="A43" s="48">
        <f t="shared" si="1"/>
        <v>41</v>
      </c>
      <c r="B43" s="51" t="s">
        <v>975</v>
      </c>
      <c r="C43" s="50" t="s">
        <v>980</v>
      </c>
      <c r="D43" s="32">
        <v>1825</v>
      </c>
      <c r="E43" s="43" t="s">
        <v>731</v>
      </c>
      <c r="F43" s="32" t="s">
        <v>841</v>
      </c>
      <c r="G43" s="32" t="s">
        <v>862</v>
      </c>
      <c r="H43" s="32" t="s">
        <v>881</v>
      </c>
      <c r="I43" s="32" t="s">
        <v>755</v>
      </c>
      <c r="J43" s="32" t="s">
        <v>755</v>
      </c>
      <c r="K43" s="32" t="s">
        <v>755</v>
      </c>
      <c r="L43" s="32" t="s">
        <v>837</v>
      </c>
      <c r="M43" s="32" t="s">
        <v>837</v>
      </c>
      <c r="N43" s="32" t="s">
        <v>837</v>
      </c>
      <c r="O43" s="32" t="s">
        <v>431</v>
      </c>
      <c r="P43" s="32" t="s">
        <v>145</v>
      </c>
      <c r="Q43" s="32" t="s">
        <v>163</v>
      </c>
      <c r="R43" s="32" t="s">
        <v>523</v>
      </c>
      <c r="S43" s="32" t="s">
        <v>524</v>
      </c>
      <c r="T43" s="32" t="s">
        <v>438</v>
      </c>
      <c r="V43" s="32" t="s">
        <v>910</v>
      </c>
    </row>
    <row r="44" spans="1:22">
      <c r="A44" s="48">
        <f t="shared" si="1"/>
        <v>42</v>
      </c>
      <c r="B44" s="51" t="s">
        <v>975</v>
      </c>
      <c r="C44" s="50" t="s">
        <v>980</v>
      </c>
      <c r="D44" s="32">
        <v>1825</v>
      </c>
      <c r="E44" s="43" t="s">
        <v>731</v>
      </c>
      <c r="F44" s="32" t="s">
        <v>795</v>
      </c>
      <c r="G44" s="32" t="s">
        <v>863</v>
      </c>
      <c r="H44" s="32" t="s">
        <v>881</v>
      </c>
      <c r="I44" s="32" t="s">
        <v>755</v>
      </c>
      <c r="J44" s="32" t="s">
        <v>755</v>
      </c>
      <c r="K44" s="32" t="s">
        <v>755</v>
      </c>
      <c r="L44" s="32" t="s">
        <v>838</v>
      </c>
      <c r="M44" s="32" t="s">
        <v>838</v>
      </c>
      <c r="N44" s="32" t="s">
        <v>838</v>
      </c>
      <c r="O44" s="32" t="s">
        <v>431</v>
      </c>
      <c r="P44" s="32" t="s">
        <v>145</v>
      </c>
      <c r="Q44" s="32" t="s">
        <v>163</v>
      </c>
      <c r="R44" s="32" t="s">
        <v>523</v>
      </c>
      <c r="S44" s="32" t="s">
        <v>524</v>
      </c>
      <c r="T44" s="32" t="s">
        <v>438</v>
      </c>
    </row>
    <row r="45" spans="1:22">
      <c r="A45" s="48">
        <f t="shared" si="1"/>
        <v>43</v>
      </c>
      <c r="B45" s="51" t="s">
        <v>975</v>
      </c>
      <c r="C45" s="50" t="s">
        <v>980</v>
      </c>
      <c r="D45" s="32">
        <v>1825</v>
      </c>
      <c r="E45" s="43" t="s">
        <v>731</v>
      </c>
      <c r="F45" s="32" t="s">
        <v>842</v>
      </c>
      <c r="G45" s="32" t="s">
        <v>864</v>
      </c>
      <c r="H45" s="32" t="s">
        <v>881</v>
      </c>
      <c r="I45" s="32" t="s">
        <v>755</v>
      </c>
      <c r="J45" s="32" t="s">
        <v>755</v>
      </c>
      <c r="K45" s="32" t="s">
        <v>755</v>
      </c>
      <c r="L45" s="32" t="s">
        <v>833</v>
      </c>
      <c r="M45" s="32" t="s">
        <v>833</v>
      </c>
      <c r="N45" s="32" t="s">
        <v>833</v>
      </c>
      <c r="O45" s="32" t="s">
        <v>431</v>
      </c>
      <c r="P45" s="32" t="s">
        <v>145</v>
      </c>
      <c r="Q45" s="32" t="s">
        <v>163</v>
      </c>
      <c r="R45" s="32" t="s">
        <v>523</v>
      </c>
      <c r="S45" s="32" t="s">
        <v>524</v>
      </c>
      <c r="T45" s="32" t="s">
        <v>438</v>
      </c>
    </row>
    <row r="46" spans="1:22">
      <c r="A46" s="48">
        <f t="shared" si="1"/>
        <v>44</v>
      </c>
      <c r="B46" s="51" t="s">
        <v>975</v>
      </c>
      <c r="C46" s="50" t="s">
        <v>980</v>
      </c>
      <c r="D46" s="32">
        <v>1825</v>
      </c>
      <c r="E46" s="43" t="s">
        <v>731</v>
      </c>
      <c r="F46" s="32" t="s">
        <v>844</v>
      </c>
      <c r="G46" s="32" t="s">
        <v>865</v>
      </c>
      <c r="H46" s="32" t="s">
        <v>881</v>
      </c>
      <c r="I46" s="32" t="s">
        <v>755</v>
      </c>
      <c r="J46" s="32" t="s">
        <v>755</v>
      </c>
      <c r="K46" s="32" t="s">
        <v>755</v>
      </c>
      <c r="L46" s="32" t="s">
        <v>840</v>
      </c>
      <c r="M46" s="32" t="s">
        <v>840</v>
      </c>
      <c r="N46" s="32" t="s">
        <v>840</v>
      </c>
      <c r="O46" s="32" t="s">
        <v>431</v>
      </c>
      <c r="P46" s="32" t="s">
        <v>145</v>
      </c>
      <c r="Q46" s="32" t="s">
        <v>163</v>
      </c>
      <c r="R46" s="32" t="s">
        <v>523</v>
      </c>
      <c r="S46" s="32" t="s">
        <v>524</v>
      </c>
      <c r="T46" s="32" t="s">
        <v>438</v>
      </c>
    </row>
    <row r="47" spans="1:22">
      <c r="A47" s="48">
        <f t="shared" si="1"/>
        <v>45</v>
      </c>
      <c r="B47" s="51" t="s">
        <v>975</v>
      </c>
      <c r="C47" s="50" t="s">
        <v>980</v>
      </c>
      <c r="D47" s="32">
        <v>1825</v>
      </c>
      <c r="E47" s="43" t="s">
        <v>731</v>
      </c>
      <c r="F47" s="32" t="s">
        <v>843</v>
      </c>
      <c r="G47" s="32" t="s">
        <v>866</v>
      </c>
      <c r="H47" s="32" t="s">
        <v>881</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975</v>
      </c>
      <c r="C48" s="50" t="s">
        <v>980</v>
      </c>
      <c r="D48" s="32">
        <v>1825</v>
      </c>
      <c r="E48" s="43" t="s">
        <v>731</v>
      </c>
      <c r="F48" s="32" t="s">
        <v>845</v>
      </c>
      <c r="G48" s="32" t="s">
        <v>867</v>
      </c>
      <c r="H48" s="32" t="s">
        <v>881</v>
      </c>
      <c r="I48" s="32" t="s">
        <v>790</v>
      </c>
      <c r="J48" s="32" t="s">
        <v>790</v>
      </c>
      <c r="K48" s="32" t="s">
        <v>790</v>
      </c>
      <c r="L48" s="32" t="s">
        <v>837</v>
      </c>
      <c r="M48" s="32" t="s">
        <v>837</v>
      </c>
      <c r="N48" s="32" t="s">
        <v>837</v>
      </c>
      <c r="O48" s="32" t="s">
        <v>431</v>
      </c>
      <c r="P48" s="32" t="s">
        <v>145</v>
      </c>
      <c r="Q48" s="32" t="s">
        <v>163</v>
      </c>
      <c r="R48" s="32" t="s">
        <v>523</v>
      </c>
      <c r="S48" s="32" t="s">
        <v>524</v>
      </c>
      <c r="T48" s="32" t="s">
        <v>438</v>
      </c>
    </row>
    <row r="49" spans="1:22">
      <c r="A49" s="48">
        <f t="shared" si="1"/>
        <v>47</v>
      </c>
      <c r="B49" s="51" t="s">
        <v>975</v>
      </c>
      <c r="C49" s="50" t="s">
        <v>980</v>
      </c>
      <c r="D49" s="32">
        <v>1825</v>
      </c>
      <c r="E49" s="43" t="s">
        <v>731</v>
      </c>
      <c r="F49" s="32" t="s">
        <v>798</v>
      </c>
      <c r="G49" s="32" t="s">
        <v>868</v>
      </c>
      <c r="H49" s="32" t="s">
        <v>881</v>
      </c>
      <c r="I49" s="32" t="s">
        <v>790</v>
      </c>
      <c r="J49" s="32" t="s">
        <v>790</v>
      </c>
      <c r="K49" s="32" t="s">
        <v>790</v>
      </c>
      <c r="L49" s="32" t="s">
        <v>838</v>
      </c>
      <c r="M49" s="32" t="s">
        <v>838</v>
      </c>
      <c r="N49" s="32" t="s">
        <v>838</v>
      </c>
      <c r="O49" s="32" t="s">
        <v>431</v>
      </c>
      <c r="P49" s="32" t="s">
        <v>145</v>
      </c>
      <c r="Q49" s="32" t="s">
        <v>163</v>
      </c>
      <c r="R49" s="32" t="s">
        <v>523</v>
      </c>
      <c r="S49" s="32" t="s">
        <v>524</v>
      </c>
      <c r="T49" s="32" t="s">
        <v>438</v>
      </c>
    </row>
    <row r="50" spans="1:22">
      <c r="A50" s="48">
        <f t="shared" si="1"/>
        <v>48</v>
      </c>
      <c r="B50" s="51" t="s">
        <v>975</v>
      </c>
      <c r="C50" s="50" t="s">
        <v>980</v>
      </c>
      <c r="D50" s="32">
        <v>1825</v>
      </c>
      <c r="E50" s="43" t="s">
        <v>731</v>
      </c>
      <c r="F50" s="32" t="s">
        <v>846</v>
      </c>
      <c r="G50" s="32" t="s">
        <v>869</v>
      </c>
      <c r="H50" s="32" t="s">
        <v>881</v>
      </c>
      <c r="I50" s="32" t="s">
        <v>790</v>
      </c>
      <c r="J50" s="32" t="s">
        <v>790</v>
      </c>
      <c r="K50" s="32" t="s">
        <v>790</v>
      </c>
      <c r="L50" s="32" t="s">
        <v>833</v>
      </c>
      <c r="M50" s="32" t="s">
        <v>833</v>
      </c>
      <c r="N50" s="32" t="s">
        <v>833</v>
      </c>
      <c r="O50" s="32" t="s">
        <v>431</v>
      </c>
      <c r="P50" s="32" t="s">
        <v>145</v>
      </c>
      <c r="Q50" s="32" t="s">
        <v>163</v>
      </c>
      <c r="R50" s="32" t="s">
        <v>523</v>
      </c>
      <c r="S50" s="32" t="s">
        <v>524</v>
      </c>
      <c r="T50" s="32" t="s">
        <v>438</v>
      </c>
    </row>
    <row r="51" spans="1:22">
      <c r="A51" s="48">
        <f t="shared" si="1"/>
        <v>49</v>
      </c>
      <c r="B51" s="51" t="s">
        <v>975</v>
      </c>
      <c r="C51" s="50" t="s">
        <v>980</v>
      </c>
      <c r="D51" s="32">
        <v>1825</v>
      </c>
      <c r="E51" s="43" t="s">
        <v>731</v>
      </c>
      <c r="F51" s="32" t="s">
        <v>847</v>
      </c>
      <c r="G51" s="32" t="s">
        <v>870</v>
      </c>
      <c r="H51" s="32" t="s">
        <v>881</v>
      </c>
      <c r="I51" s="32" t="s">
        <v>790</v>
      </c>
      <c r="J51" s="32" t="s">
        <v>790</v>
      </c>
      <c r="K51" s="32" t="s">
        <v>790</v>
      </c>
      <c r="L51" s="32" t="s">
        <v>840</v>
      </c>
      <c r="M51" s="32" t="s">
        <v>840</v>
      </c>
      <c r="N51" s="32" t="s">
        <v>840</v>
      </c>
      <c r="O51" s="32" t="s">
        <v>431</v>
      </c>
      <c r="P51" s="32" t="s">
        <v>145</v>
      </c>
      <c r="Q51" s="32" t="s">
        <v>163</v>
      </c>
      <c r="R51" s="32" t="s">
        <v>523</v>
      </c>
      <c r="S51" s="32" t="s">
        <v>524</v>
      </c>
      <c r="T51" s="32" t="s">
        <v>438</v>
      </c>
    </row>
    <row r="52" spans="1:22" s="14" customFormat="1">
      <c r="A52" s="48">
        <f t="shared" si="1"/>
        <v>50</v>
      </c>
      <c r="B52" s="51" t="s">
        <v>975</v>
      </c>
      <c r="C52" s="50" t="s">
        <v>980</v>
      </c>
      <c r="D52" s="45">
        <v>1825</v>
      </c>
      <c r="E52" s="46" t="s">
        <v>731</v>
      </c>
      <c r="F52" s="45" t="s">
        <v>848</v>
      </c>
      <c r="G52" s="45" t="s">
        <v>871</v>
      </c>
      <c r="H52" s="45" t="s">
        <v>881</v>
      </c>
      <c r="I52" s="45" t="s">
        <v>790</v>
      </c>
      <c r="J52" s="45" t="s">
        <v>790</v>
      </c>
      <c r="K52" s="45" t="s">
        <v>790</v>
      </c>
      <c r="L52" s="45" t="s">
        <v>433</v>
      </c>
      <c r="M52" s="45" t="s">
        <v>433</v>
      </c>
      <c r="N52" s="45" t="s">
        <v>433</v>
      </c>
      <c r="O52" s="45" t="s">
        <v>431</v>
      </c>
      <c r="P52" s="45" t="s">
        <v>145</v>
      </c>
      <c r="Q52" s="45" t="s">
        <v>163</v>
      </c>
      <c r="R52" s="45" t="s">
        <v>523</v>
      </c>
      <c r="S52" s="45" t="s">
        <v>524</v>
      </c>
      <c r="T52" s="45" t="s">
        <v>438</v>
      </c>
    </row>
    <row r="53" spans="1:22">
      <c r="A53" s="48">
        <f t="shared" si="1"/>
        <v>51</v>
      </c>
      <c r="B53" s="51" t="s">
        <v>975</v>
      </c>
      <c r="C53" s="50" t="s">
        <v>980</v>
      </c>
      <c r="D53" s="32">
        <v>1825</v>
      </c>
      <c r="E53" s="43" t="s">
        <v>731</v>
      </c>
      <c r="F53" s="32" t="s">
        <v>841</v>
      </c>
      <c r="G53" s="32" t="s">
        <v>862</v>
      </c>
      <c r="H53" s="32" t="s">
        <v>882</v>
      </c>
      <c r="I53" s="32" t="s">
        <v>755</v>
      </c>
      <c r="J53" s="32" t="s">
        <v>755</v>
      </c>
      <c r="K53" s="32" t="s">
        <v>755</v>
      </c>
      <c r="L53" s="32" t="s">
        <v>837</v>
      </c>
      <c r="M53" s="32" t="s">
        <v>837</v>
      </c>
      <c r="N53" s="32" t="s">
        <v>837</v>
      </c>
      <c r="O53" s="32" t="s">
        <v>431</v>
      </c>
      <c r="P53" s="32" t="s">
        <v>145</v>
      </c>
      <c r="Q53" s="32" t="s">
        <v>163</v>
      </c>
      <c r="R53" s="32" t="s">
        <v>523</v>
      </c>
      <c r="S53" s="32" t="s">
        <v>524</v>
      </c>
      <c r="T53" s="32" t="s">
        <v>438</v>
      </c>
      <c r="V53" s="32" t="s">
        <v>911</v>
      </c>
    </row>
    <row r="54" spans="1:22">
      <c r="A54" s="48">
        <f t="shared" si="1"/>
        <v>52</v>
      </c>
      <c r="B54" s="51" t="s">
        <v>975</v>
      </c>
      <c r="C54" s="50" t="s">
        <v>980</v>
      </c>
      <c r="D54" s="32">
        <v>1825</v>
      </c>
      <c r="E54" s="43" t="s">
        <v>731</v>
      </c>
      <c r="F54" s="32" t="s">
        <v>795</v>
      </c>
      <c r="G54" s="32" t="s">
        <v>863</v>
      </c>
      <c r="H54" s="32" t="s">
        <v>882</v>
      </c>
      <c r="I54" s="32" t="s">
        <v>755</v>
      </c>
      <c r="J54" s="32" t="s">
        <v>755</v>
      </c>
      <c r="K54" s="32" t="s">
        <v>755</v>
      </c>
      <c r="L54" s="32" t="s">
        <v>838</v>
      </c>
      <c r="M54" s="32" t="s">
        <v>838</v>
      </c>
      <c r="N54" s="32" t="s">
        <v>838</v>
      </c>
      <c r="O54" s="32" t="s">
        <v>431</v>
      </c>
      <c r="P54" s="32" t="s">
        <v>145</v>
      </c>
      <c r="Q54" s="32" t="s">
        <v>163</v>
      </c>
      <c r="R54" s="32" t="s">
        <v>523</v>
      </c>
      <c r="S54" s="32" t="s">
        <v>524</v>
      </c>
      <c r="T54" s="32" t="s">
        <v>438</v>
      </c>
    </row>
    <row r="55" spans="1:22">
      <c r="A55" s="48">
        <f t="shared" si="1"/>
        <v>53</v>
      </c>
      <c r="B55" s="51" t="s">
        <v>975</v>
      </c>
      <c r="C55" s="50" t="s">
        <v>980</v>
      </c>
      <c r="D55" s="32">
        <v>1825</v>
      </c>
      <c r="E55" s="43" t="s">
        <v>731</v>
      </c>
      <c r="F55" s="32" t="s">
        <v>842</v>
      </c>
      <c r="G55" s="32" t="s">
        <v>864</v>
      </c>
      <c r="H55" s="32" t="s">
        <v>882</v>
      </c>
      <c r="I55" s="32" t="s">
        <v>755</v>
      </c>
      <c r="J55" s="32" t="s">
        <v>755</v>
      </c>
      <c r="K55" s="32" t="s">
        <v>755</v>
      </c>
      <c r="L55" s="32" t="s">
        <v>833</v>
      </c>
      <c r="M55" s="32" t="s">
        <v>833</v>
      </c>
      <c r="N55" s="32" t="s">
        <v>833</v>
      </c>
      <c r="O55" s="32" t="s">
        <v>431</v>
      </c>
      <c r="P55" s="32" t="s">
        <v>145</v>
      </c>
      <c r="Q55" s="32" t="s">
        <v>163</v>
      </c>
      <c r="R55" s="32" t="s">
        <v>523</v>
      </c>
      <c r="S55" s="32" t="s">
        <v>524</v>
      </c>
      <c r="T55" s="32" t="s">
        <v>438</v>
      </c>
    </row>
    <row r="56" spans="1:22">
      <c r="A56" s="48">
        <f t="shared" si="1"/>
        <v>54</v>
      </c>
      <c r="B56" s="51" t="s">
        <v>975</v>
      </c>
      <c r="C56" s="50" t="s">
        <v>980</v>
      </c>
      <c r="D56" s="32">
        <v>1825</v>
      </c>
      <c r="E56" s="43" t="s">
        <v>731</v>
      </c>
      <c r="F56" s="32" t="s">
        <v>844</v>
      </c>
      <c r="G56" s="32" t="s">
        <v>865</v>
      </c>
      <c r="H56" s="32" t="s">
        <v>882</v>
      </c>
      <c r="I56" s="32" t="s">
        <v>755</v>
      </c>
      <c r="J56" s="32" t="s">
        <v>755</v>
      </c>
      <c r="K56" s="32" t="s">
        <v>755</v>
      </c>
      <c r="L56" s="32" t="s">
        <v>840</v>
      </c>
      <c r="M56" s="32" t="s">
        <v>840</v>
      </c>
      <c r="N56" s="32" t="s">
        <v>840</v>
      </c>
      <c r="O56" s="32" t="s">
        <v>431</v>
      </c>
      <c r="P56" s="32" t="s">
        <v>145</v>
      </c>
      <c r="Q56" s="32" t="s">
        <v>163</v>
      </c>
      <c r="R56" s="32" t="s">
        <v>523</v>
      </c>
      <c r="S56" s="32" t="s">
        <v>524</v>
      </c>
      <c r="T56" s="32" t="s">
        <v>438</v>
      </c>
    </row>
    <row r="57" spans="1:22">
      <c r="A57" s="48">
        <f t="shared" si="1"/>
        <v>55</v>
      </c>
      <c r="B57" s="51" t="s">
        <v>975</v>
      </c>
      <c r="C57" s="50" t="s">
        <v>980</v>
      </c>
      <c r="D57" s="32">
        <v>1825</v>
      </c>
      <c r="E57" s="43" t="s">
        <v>731</v>
      </c>
      <c r="F57" s="32" t="s">
        <v>843</v>
      </c>
      <c r="G57" s="32" t="s">
        <v>866</v>
      </c>
      <c r="H57" s="32" t="s">
        <v>882</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975</v>
      </c>
      <c r="C58" s="50" t="s">
        <v>980</v>
      </c>
      <c r="D58" s="32">
        <v>1825</v>
      </c>
      <c r="E58" s="43" t="s">
        <v>731</v>
      </c>
      <c r="F58" s="32" t="s">
        <v>845</v>
      </c>
      <c r="G58" s="32" t="s">
        <v>867</v>
      </c>
      <c r="H58" s="32" t="s">
        <v>882</v>
      </c>
      <c r="I58" s="32" t="s">
        <v>790</v>
      </c>
      <c r="J58" s="32" t="s">
        <v>790</v>
      </c>
      <c r="K58" s="32" t="s">
        <v>790</v>
      </c>
      <c r="L58" s="32" t="s">
        <v>837</v>
      </c>
      <c r="M58" s="32" t="s">
        <v>837</v>
      </c>
      <c r="N58" s="32" t="s">
        <v>837</v>
      </c>
      <c r="O58" s="32" t="s">
        <v>431</v>
      </c>
      <c r="P58" s="32" t="s">
        <v>145</v>
      </c>
      <c r="Q58" s="32" t="s">
        <v>163</v>
      </c>
      <c r="R58" s="32" t="s">
        <v>523</v>
      </c>
      <c r="S58" s="32" t="s">
        <v>524</v>
      </c>
      <c r="T58" s="32" t="s">
        <v>438</v>
      </c>
    </row>
    <row r="59" spans="1:22">
      <c r="A59" s="48">
        <f t="shared" si="1"/>
        <v>57</v>
      </c>
      <c r="B59" s="51" t="s">
        <v>975</v>
      </c>
      <c r="C59" s="50" t="s">
        <v>980</v>
      </c>
      <c r="D59" s="32">
        <v>1825</v>
      </c>
      <c r="E59" s="43" t="s">
        <v>731</v>
      </c>
      <c r="F59" s="32" t="s">
        <v>798</v>
      </c>
      <c r="G59" s="32" t="s">
        <v>868</v>
      </c>
      <c r="H59" s="32" t="s">
        <v>882</v>
      </c>
      <c r="I59" s="32" t="s">
        <v>790</v>
      </c>
      <c r="J59" s="32" t="s">
        <v>790</v>
      </c>
      <c r="K59" s="32" t="s">
        <v>790</v>
      </c>
      <c r="L59" s="32" t="s">
        <v>838</v>
      </c>
      <c r="M59" s="32" t="s">
        <v>838</v>
      </c>
      <c r="N59" s="32" t="s">
        <v>838</v>
      </c>
      <c r="O59" s="32" t="s">
        <v>431</v>
      </c>
      <c r="P59" s="32" t="s">
        <v>145</v>
      </c>
      <c r="Q59" s="32" t="s">
        <v>163</v>
      </c>
      <c r="R59" s="32" t="s">
        <v>523</v>
      </c>
      <c r="S59" s="32" t="s">
        <v>524</v>
      </c>
      <c r="T59" s="32" t="s">
        <v>438</v>
      </c>
    </row>
    <row r="60" spans="1:22">
      <c r="A60" s="48">
        <f t="shared" si="1"/>
        <v>58</v>
      </c>
      <c r="B60" s="51" t="s">
        <v>975</v>
      </c>
      <c r="C60" s="50" t="s">
        <v>980</v>
      </c>
      <c r="D60" s="32">
        <v>1825</v>
      </c>
      <c r="E60" s="43" t="s">
        <v>731</v>
      </c>
      <c r="F60" s="32" t="s">
        <v>846</v>
      </c>
      <c r="G60" s="32" t="s">
        <v>869</v>
      </c>
      <c r="H60" s="32" t="s">
        <v>882</v>
      </c>
      <c r="I60" s="32" t="s">
        <v>790</v>
      </c>
      <c r="J60" s="32" t="s">
        <v>790</v>
      </c>
      <c r="K60" s="32" t="s">
        <v>790</v>
      </c>
      <c r="L60" s="32" t="s">
        <v>833</v>
      </c>
      <c r="M60" s="32" t="s">
        <v>833</v>
      </c>
      <c r="N60" s="32" t="s">
        <v>833</v>
      </c>
      <c r="O60" s="32" t="s">
        <v>431</v>
      </c>
      <c r="P60" s="32" t="s">
        <v>145</v>
      </c>
      <c r="Q60" s="32" t="s">
        <v>163</v>
      </c>
      <c r="R60" s="32" t="s">
        <v>523</v>
      </c>
      <c r="S60" s="32" t="s">
        <v>524</v>
      </c>
      <c r="T60" s="32" t="s">
        <v>438</v>
      </c>
    </row>
    <row r="61" spans="1:22">
      <c r="A61" s="48">
        <f t="shared" si="1"/>
        <v>59</v>
      </c>
      <c r="B61" s="51" t="s">
        <v>975</v>
      </c>
      <c r="C61" s="50" t="s">
        <v>980</v>
      </c>
      <c r="D61" s="32">
        <v>1825</v>
      </c>
      <c r="E61" s="43" t="s">
        <v>731</v>
      </c>
      <c r="F61" s="32" t="s">
        <v>847</v>
      </c>
      <c r="G61" s="32" t="s">
        <v>870</v>
      </c>
      <c r="H61" s="32" t="s">
        <v>882</v>
      </c>
      <c r="I61" s="32" t="s">
        <v>790</v>
      </c>
      <c r="J61" s="32" t="s">
        <v>790</v>
      </c>
      <c r="K61" s="32" t="s">
        <v>790</v>
      </c>
      <c r="L61" s="32" t="s">
        <v>840</v>
      </c>
      <c r="M61" s="32" t="s">
        <v>840</v>
      </c>
      <c r="N61" s="32" t="s">
        <v>840</v>
      </c>
      <c r="O61" s="32" t="s">
        <v>431</v>
      </c>
      <c r="P61" s="32" t="s">
        <v>145</v>
      </c>
      <c r="Q61" s="32" t="s">
        <v>163</v>
      </c>
      <c r="R61" s="32" t="s">
        <v>523</v>
      </c>
      <c r="S61" s="32" t="s">
        <v>524</v>
      </c>
      <c r="T61" s="32" t="s">
        <v>438</v>
      </c>
    </row>
    <row r="62" spans="1:22" s="14" customFormat="1">
      <c r="A62" s="48">
        <f t="shared" si="1"/>
        <v>60</v>
      </c>
      <c r="B62" s="51" t="s">
        <v>975</v>
      </c>
      <c r="C62" s="50" t="s">
        <v>980</v>
      </c>
      <c r="D62" s="45">
        <v>1825</v>
      </c>
      <c r="E62" s="46" t="s">
        <v>731</v>
      </c>
      <c r="F62" s="45" t="s">
        <v>848</v>
      </c>
      <c r="G62" s="45" t="s">
        <v>871</v>
      </c>
      <c r="H62" s="45" t="s">
        <v>882</v>
      </c>
      <c r="I62" s="45" t="s">
        <v>790</v>
      </c>
      <c r="J62" s="45" t="s">
        <v>790</v>
      </c>
      <c r="K62" s="45" t="s">
        <v>790</v>
      </c>
      <c r="L62" s="45" t="s">
        <v>433</v>
      </c>
      <c r="M62" s="45" t="s">
        <v>433</v>
      </c>
      <c r="N62" s="45" t="s">
        <v>433</v>
      </c>
      <c r="O62" s="45" t="s">
        <v>431</v>
      </c>
      <c r="P62" s="45" t="s">
        <v>145</v>
      </c>
      <c r="Q62" s="45" t="s">
        <v>163</v>
      </c>
      <c r="R62" s="45" t="s">
        <v>523</v>
      </c>
      <c r="S62" s="45" t="s">
        <v>524</v>
      </c>
      <c r="T62" s="45" t="s">
        <v>438</v>
      </c>
    </row>
    <row r="63" spans="1:22">
      <c r="A63" s="48">
        <f t="shared" si="1"/>
        <v>61</v>
      </c>
      <c r="B63" s="51" t="s">
        <v>975</v>
      </c>
      <c r="C63" s="50" t="s">
        <v>980</v>
      </c>
      <c r="D63" s="32">
        <v>1825</v>
      </c>
      <c r="E63" s="43" t="s">
        <v>731</v>
      </c>
      <c r="F63" s="32" t="s">
        <v>841</v>
      </c>
      <c r="G63" s="32" t="s">
        <v>728</v>
      </c>
      <c r="H63" s="32" t="s">
        <v>729</v>
      </c>
      <c r="I63" s="32" t="s">
        <v>755</v>
      </c>
      <c r="J63" s="32" t="s">
        <v>755</v>
      </c>
      <c r="K63" s="32" t="s">
        <v>755</v>
      </c>
      <c r="L63" s="32" t="s">
        <v>837</v>
      </c>
      <c r="M63" s="32" t="s">
        <v>837</v>
      </c>
      <c r="N63" s="32" t="s">
        <v>837</v>
      </c>
      <c r="O63" s="32" t="s">
        <v>431</v>
      </c>
      <c r="P63" s="32" t="s">
        <v>145</v>
      </c>
      <c r="Q63" s="32" t="s">
        <v>163</v>
      </c>
      <c r="R63" s="32" t="s">
        <v>523</v>
      </c>
      <c r="S63" s="32" t="s">
        <v>524</v>
      </c>
      <c r="T63" s="32" t="s">
        <v>438</v>
      </c>
      <c r="V63" s="32" t="s">
        <v>912</v>
      </c>
    </row>
    <row r="64" spans="1:22">
      <c r="A64" s="48">
        <f t="shared" si="1"/>
        <v>62</v>
      </c>
      <c r="B64" s="51" t="s">
        <v>975</v>
      </c>
      <c r="C64" s="50" t="s">
        <v>980</v>
      </c>
      <c r="D64" s="32">
        <v>1825</v>
      </c>
      <c r="E64" s="43" t="s">
        <v>731</v>
      </c>
      <c r="F64" s="32" t="s">
        <v>795</v>
      </c>
      <c r="G64" s="32" t="s">
        <v>728</v>
      </c>
      <c r="H64" s="32" t="s">
        <v>729</v>
      </c>
      <c r="I64" s="32" t="s">
        <v>755</v>
      </c>
      <c r="J64" s="32" t="s">
        <v>755</v>
      </c>
      <c r="K64" s="32" t="s">
        <v>755</v>
      </c>
      <c r="L64" s="32" t="s">
        <v>838</v>
      </c>
      <c r="M64" s="32" t="s">
        <v>838</v>
      </c>
      <c r="N64" s="32" t="s">
        <v>838</v>
      </c>
      <c r="O64" s="32" t="s">
        <v>431</v>
      </c>
      <c r="P64" s="32" t="s">
        <v>145</v>
      </c>
      <c r="Q64" s="32" t="s">
        <v>163</v>
      </c>
      <c r="R64" s="32" t="s">
        <v>523</v>
      </c>
      <c r="S64" s="32" t="s">
        <v>524</v>
      </c>
      <c r="T64" s="32" t="s">
        <v>438</v>
      </c>
    </row>
    <row r="65" spans="1:22">
      <c r="A65" s="48">
        <f t="shared" si="1"/>
        <v>63</v>
      </c>
      <c r="B65" s="51" t="s">
        <v>975</v>
      </c>
      <c r="C65" s="50" t="s">
        <v>980</v>
      </c>
      <c r="D65" s="32">
        <v>1825</v>
      </c>
      <c r="E65" s="43" t="s">
        <v>731</v>
      </c>
      <c r="F65" s="32" t="s">
        <v>842</v>
      </c>
      <c r="G65" s="32" t="s">
        <v>728</v>
      </c>
      <c r="H65" s="32" t="s">
        <v>729</v>
      </c>
      <c r="I65" s="32" t="s">
        <v>755</v>
      </c>
      <c r="J65" s="32" t="s">
        <v>755</v>
      </c>
      <c r="K65" s="32" t="s">
        <v>755</v>
      </c>
      <c r="L65" s="32" t="s">
        <v>833</v>
      </c>
      <c r="M65" s="32" t="s">
        <v>833</v>
      </c>
      <c r="N65" s="32" t="s">
        <v>833</v>
      </c>
      <c r="O65" s="32" t="s">
        <v>431</v>
      </c>
      <c r="P65" s="32" t="s">
        <v>145</v>
      </c>
      <c r="Q65" s="32" t="s">
        <v>163</v>
      </c>
      <c r="R65" s="32" t="s">
        <v>523</v>
      </c>
      <c r="S65" s="32" t="s">
        <v>524</v>
      </c>
      <c r="T65" s="32" t="s">
        <v>438</v>
      </c>
    </row>
    <row r="66" spans="1:22">
      <c r="A66" s="48">
        <f t="shared" si="1"/>
        <v>64</v>
      </c>
      <c r="B66" s="51" t="s">
        <v>975</v>
      </c>
      <c r="C66" s="50" t="s">
        <v>980</v>
      </c>
      <c r="D66" s="32">
        <v>1825</v>
      </c>
      <c r="E66" s="43" t="s">
        <v>731</v>
      </c>
      <c r="F66" s="32" t="s">
        <v>844</v>
      </c>
      <c r="G66" s="32" t="s">
        <v>728</v>
      </c>
      <c r="H66" s="32" t="s">
        <v>729</v>
      </c>
      <c r="I66" s="32" t="s">
        <v>755</v>
      </c>
      <c r="J66" s="32" t="s">
        <v>755</v>
      </c>
      <c r="K66" s="32" t="s">
        <v>755</v>
      </c>
      <c r="L66" s="32" t="s">
        <v>840</v>
      </c>
      <c r="M66" s="32" t="s">
        <v>840</v>
      </c>
      <c r="N66" s="32" t="s">
        <v>840</v>
      </c>
      <c r="O66" s="32" t="s">
        <v>431</v>
      </c>
      <c r="P66" s="32" t="s">
        <v>145</v>
      </c>
      <c r="Q66" s="32" t="s">
        <v>163</v>
      </c>
      <c r="R66" s="32" t="s">
        <v>523</v>
      </c>
      <c r="S66" s="32" t="s">
        <v>524</v>
      </c>
      <c r="T66" s="32" t="s">
        <v>438</v>
      </c>
    </row>
    <row r="67" spans="1:22">
      <c r="A67" s="48">
        <f t="shared" si="1"/>
        <v>65</v>
      </c>
      <c r="B67" s="51" t="s">
        <v>975</v>
      </c>
      <c r="C67" s="50" t="s">
        <v>980</v>
      </c>
      <c r="D67" s="32">
        <v>1825</v>
      </c>
      <c r="E67" s="43" t="s">
        <v>731</v>
      </c>
      <c r="F67" s="32" t="s">
        <v>843</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975</v>
      </c>
      <c r="C68" s="50" t="s">
        <v>980</v>
      </c>
      <c r="D68" s="32">
        <v>1825</v>
      </c>
      <c r="E68" s="43" t="s">
        <v>731</v>
      </c>
      <c r="F68" s="32" t="s">
        <v>845</v>
      </c>
      <c r="G68" s="32" t="s">
        <v>728</v>
      </c>
      <c r="H68" s="32" t="s">
        <v>729</v>
      </c>
      <c r="I68" s="32" t="s">
        <v>790</v>
      </c>
      <c r="J68" s="32" t="s">
        <v>790</v>
      </c>
      <c r="K68" s="32" t="s">
        <v>790</v>
      </c>
      <c r="L68" s="32" t="s">
        <v>837</v>
      </c>
      <c r="M68" s="32" t="s">
        <v>837</v>
      </c>
      <c r="N68" s="32" t="s">
        <v>837</v>
      </c>
      <c r="O68" s="32" t="s">
        <v>431</v>
      </c>
      <c r="P68" s="32" t="s">
        <v>145</v>
      </c>
      <c r="Q68" s="32" t="s">
        <v>163</v>
      </c>
      <c r="R68" s="32" t="s">
        <v>523</v>
      </c>
      <c r="S68" s="32" t="s">
        <v>524</v>
      </c>
      <c r="T68" s="32" t="s">
        <v>438</v>
      </c>
    </row>
    <row r="69" spans="1:22">
      <c r="A69" s="48">
        <f t="shared" si="1"/>
        <v>67</v>
      </c>
      <c r="B69" s="51" t="s">
        <v>975</v>
      </c>
      <c r="C69" s="50" t="s">
        <v>980</v>
      </c>
      <c r="D69" s="32">
        <v>1825</v>
      </c>
      <c r="E69" s="43" t="s">
        <v>731</v>
      </c>
      <c r="F69" s="32" t="s">
        <v>798</v>
      </c>
      <c r="G69" s="32" t="s">
        <v>728</v>
      </c>
      <c r="H69" s="32" t="s">
        <v>729</v>
      </c>
      <c r="I69" s="32" t="s">
        <v>790</v>
      </c>
      <c r="J69" s="32" t="s">
        <v>790</v>
      </c>
      <c r="K69" s="32" t="s">
        <v>790</v>
      </c>
      <c r="L69" s="32" t="s">
        <v>838</v>
      </c>
      <c r="M69" s="32" t="s">
        <v>838</v>
      </c>
      <c r="N69" s="32" t="s">
        <v>838</v>
      </c>
      <c r="O69" s="32" t="s">
        <v>431</v>
      </c>
      <c r="P69" s="32" t="s">
        <v>145</v>
      </c>
      <c r="Q69" s="32" t="s">
        <v>163</v>
      </c>
      <c r="R69" s="32" t="s">
        <v>523</v>
      </c>
      <c r="S69" s="32" t="s">
        <v>524</v>
      </c>
      <c r="T69" s="32" t="s">
        <v>438</v>
      </c>
    </row>
    <row r="70" spans="1:22">
      <c r="A70" s="48">
        <f t="shared" si="1"/>
        <v>68</v>
      </c>
      <c r="B70" s="51" t="s">
        <v>975</v>
      </c>
      <c r="C70" s="50" t="s">
        <v>980</v>
      </c>
      <c r="D70" s="32">
        <v>1825</v>
      </c>
      <c r="E70" s="43" t="s">
        <v>731</v>
      </c>
      <c r="F70" s="32" t="s">
        <v>846</v>
      </c>
      <c r="G70" s="32" t="s">
        <v>728</v>
      </c>
      <c r="H70" s="32" t="s">
        <v>729</v>
      </c>
      <c r="I70" s="32" t="s">
        <v>790</v>
      </c>
      <c r="J70" s="32" t="s">
        <v>790</v>
      </c>
      <c r="K70" s="32" t="s">
        <v>790</v>
      </c>
      <c r="L70" s="32" t="s">
        <v>833</v>
      </c>
      <c r="M70" s="32" t="s">
        <v>833</v>
      </c>
      <c r="N70" s="32" t="s">
        <v>833</v>
      </c>
      <c r="O70" s="32" t="s">
        <v>431</v>
      </c>
      <c r="P70" s="32" t="s">
        <v>145</v>
      </c>
      <c r="Q70" s="32" t="s">
        <v>163</v>
      </c>
      <c r="R70" s="32" t="s">
        <v>523</v>
      </c>
      <c r="S70" s="32" t="s">
        <v>524</v>
      </c>
      <c r="T70" s="32" t="s">
        <v>438</v>
      </c>
    </row>
    <row r="71" spans="1:22">
      <c r="A71" s="48">
        <f t="shared" si="1"/>
        <v>69</v>
      </c>
      <c r="B71" s="51" t="s">
        <v>975</v>
      </c>
      <c r="C71" s="50" t="s">
        <v>980</v>
      </c>
      <c r="D71" s="32">
        <v>1825</v>
      </c>
      <c r="E71" s="43" t="s">
        <v>731</v>
      </c>
      <c r="F71" s="32" t="s">
        <v>847</v>
      </c>
      <c r="G71" s="32" t="s">
        <v>728</v>
      </c>
      <c r="H71" s="32" t="s">
        <v>729</v>
      </c>
      <c r="I71" s="32" t="s">
        <v>790</v>
      </c>
      <c r="J71" s="32" t="s">
        <v>790</v>
      </c>
      <c r="K71" s="32" t="s">
        <v>790</v>
      </c>
      <c r="L71" s="32" t="s">
        <v>840</v>
      </c>
      <c r="M71" s="32" t="s">
        <v>840</v>
      </c>
      <c r="N71" s="32" t="s">
        <v>840</v>
      </c>
      <c r="O71" s="32" t="s">
        <v>431</v>
      </c>
      <c r="P71" s="32" t="s">
        <v>145</v>
      </c>
      <c r="Q71" s="32" t="s">
        <v>163</v>
      </c>
      <c r="R71" s="32" t="s">
        <v>523</v>
      </c>
      <c r="S71" s="32" t="s">
        <v>524</v>
      </c>
      <c r="T71" s="32" t="s">
        <v>438</v>
      </c>
    </row>
    <row r="72" spans="1:22" s="14" customFormat="1">
      <c r="A72" s="48">
        <f t="shared" si="1"/>
        <v>70</v>
      </c>
      <c r="B72" s="51" t="s">
        <v>975</v>
      </c>
      <c r="C72" s="50" t="s">
        <v>980</v>
      </c>
      <c r="D72" s="45">
        <v>1825</v>
      </c>
      <c r="E72" s="46" t="s">
        <v>731</v>
      </c>
      <c r="F72" s="45" t="s">
        <v>848</v>
      </c>
      <c r="G72" s="45" t="s">
        <v>728</v>
      </c>
      <c r="H72" s="45" t="s">
        <v>729</v>
      </c>
      <c r="I72" s="45" t="s">
        <v>790</v>
      </c>
      <c r="J72" s="45" t="s">
        <v>790</v>
      </c>
      <c r="K72" s="45" t="s">
        <v>790</v>
      </c>
      <c r="L72" s="45" t="s">
        <v>433</v>
      </c>
      <c r="M72" s="45" t="s">
        <v>433</v>
      </c>
      <c r="N72" s="45" t="s">
        <v>433</v>
      </c>
      <c r="O72" s="45" t="s">
        <v>431</v>
      </c>
      <c r="P72" s="45" t="s">
        <v>145</v>
      </c>
      <c r="Q72" s="45" t="s">
        <v>163</v>
      </c>
      <c r="R72" s="45" t="s">
        <v>523</v>
      </c>
      <c r="S72" s="45" t="s">
        <v>524</v>
      </c>
      <c r="T72" s="45" t="s">
        <v>438</v>
      </c>
    </row>
    <row r="73" spans="1:22">
      <c r="A73" s="48">
        <f t="shared" si="1"/>
        <v>71</v>
      </c>
      <c r="B73" s="51" t="s">
        <v>975</v>
      </c>
      <c r="C73" s="50" t="s">
        <v>980</v>
      </c>
      <c r="D73" s="32">
        <v>1825</v>
      </c>
      <c r="E73" s="43" t="s">
        <v>731</v>
      </c>
      <c r="F73" s="32" t="s">
        <v>841</v>
      </c>
      <c r="G73" s="32" t="s">
        <v>892</v>
      </c>
      <c r="H73" s="32" t="s">
        <v>893</v>
      </c>
      <c r="I73" s="32" t="s">
        <v>755</v>
      </c>
      <c r="J73" s="32" t="s">
        <v>755</v>
      </c>
      <c r="K73" s="32" t="s">
        <v>755</v>
      </c>
      <c r="L73" s="32" t="s">
        <v>837</v>
      </c>
      <c r="M73" s="32" t="s">
        <v>837</v>
      </c>
      <c r="N73" s="32" t="s">
        <v>837</v>
      </c>
      <c r="O73" s="32" t="s">
        <v>431</v>
      </c>
      <c r="P73" s="32" t="s">
        <v>145</v>
      </c>
      <c r="Q73" s="32" t="s">
        <v>163</v>
      </c>
      <c r="R73" s="32" t="s">
        <v>523</v>
      </c>
      <c r="S73" s="32" t="s">
        <v>524</v>
      </c>
      <c r="T73" s="32" t="s">
        <v>438</v>
      </c>
      <c r="V73" s="32" t="s">
        <v>913</v>
      </c>
    </row>
    <row r="74" spans="1:22">
      <c r="A74" s="48">
        <f t="shared" si="1"/>
        <v>72</v>
      </c>
      <c r="B74" s="51" t="s">
        <v>975</v>
      </c>
      <c r="C74" s="50" t="s">
        <v>980</v>
      </c>
      <c r="D74" s="32">
        <v>1825</v>
      </c>
      <c r="E74" s="43" t="s">
        <v>731</v>
      </c>
      <c r="F74" s="32" t="s">
        <v>795</v>
      </c>
      <c r="G74" s="32" t="s">
        <v>897</v>
      </c>
      <c r="H74" s="32" t="s">
        <v>893</v>
      </c>
      <c r="I74" s="32" t="s">
        <v>755</v>
      </c>
      <c r="J74" s="32" t="s">
        <v>755</v>
      </c>
      <c r="K74" s="32" t="s">
        <v>755</v>
      </c>
      <c r="L74" s="32" t="s">
        <v>838</v>
      </c>
      <c r="M74" s="32" t="s">
        <v>838</v>
      </c>
      <c r="N74" s="32" t="s">
        <v>838</v>
      </c>
      <c r="O74" s="32" t="s">
        <v>431</v>
      </c>
      <c r="P74" s="32" t="s">
        <v>145</v>
      </c>
      <c r="Q74" s="32" t="s">
        <v>163</v>
      </c>
      <c r="R74" s="32" t="s">
        <v>523</v>
      </c>
      <c r="S74" s="32" t="s">
        <v>524</v>
      </c>
      <c r="T74" s="32" t="s">
        <v>438</v>
      </c>
    </row>
    <row r="75" spans="1:22">
      <c r="A75" s="48">
        <f t="shared" si="1"/>
        <v>73</v>
      </c>
      <c r="B75" s="51" t="s">
        <v>975</v>
      </c>
      <c r="C75" s="50" t="s">
        <v>980</v>
      </c>
      <c r="D75" s="32">
        <v>1825</v>
      </c>
      <c r="E75" s="43" t="s">
        <v>731</v>
      </c>
      <c r="F75" s="32" t="s">
        <v>842</v>
      </c>
      <c r="G75" s="32" t="s">
        <v>898</v>
      </c>
      <c r="H75" s="32" t="s">
        <v>893</v>
      </c>
      <c r="I75" s="32" t="s">
        <v>755</v>
      </c>
      <c r="J75" s="32" t="s">
        <v>755</v>
      </c>
      <c r="K75" s="32" t="s">
        <v>755</v>
      </c>
      <c r="L75" s="32" t="s">
        <v>833</v>
      </c>
      <c r="M75" s="32" t="s">
        <v>833</v>
      </c>
      <c r="N75" s="32" t="s">
        <v>833</v>
      </c>
      <c r="O75" s="32" t="s">
        <v>431</v>
      </c>
      <c r="P75" s="32" t="s">
        <v>145</v>
      </c>
      <c r="Q75" s="32" t="s">
        <v>163</v>
      </c>
      <c r="R75" s="32" t="s">
        <v>523</v>
      </c>
      <c r="S75" s="32" t="s">
        <v>524</v>
      </c>
      <c r="T75" s="32" t="s">
        <v>438</v>
      </c>
    </row>
    <row r="76" spans="1:22">
      <c r="A76" s="48">
        <f t="shared" si="1"/>
        <v>74</v>
      </c>
      <c r="B76" s="51" t="s">
        <v>975</v>
      </c>
      <c r="C76" s="50" t="s">
        <v>980</v>
      </c>
      <c r="D76" s="32">
        <v>1825</v>
      </c>
      <c r="E76" s="43" t="s">
        <v>731</v>
      </c>
      <c r="F76" s="32" t="s">
        <v>844</v>
      </c>
      <c r="G76" s="32" t="s">
        <v>899</v>
      </c>
      <c r="H76" s="32" t="s">
        <v>893</v>
      </c>
      <c r="I76" s="32" t="s">
        <v>755</v>
      </c>
      <c r="J76" s="32" t="s">
        <v>755</v>
      </c>
      <c r="K76" s="32" t="s">
        <v>755</v>
      </c>
      <c r="L76" s="32" t="s">
        <v>840</v>
      </c>
      <c r="M76" s="32" t="s">
        <v>840</v>
      </c>
      <c r="N76" s="32" t="s">
        <v>840</v>
      </c>
      <c r="O76" s="32" t="s">
        <v>431</v>
      </c>
      <c r="P76" s="32" t="s">
        <v>145</v>
      </c>
      <c r="Q76" s="32" t="s">
        <v>163</v>
      </c>
      <c r="R76" s="32" t="s">
        <v>523</v>
      </c>
      <c r="S76" s="32" t="s">
        <v>524</v>
      </c>
      <c r="T76" s="32" t="s">
        <v>438</v>
      </c>
    </row>
    <row r="77" spans="1:22">
      <c r="A77" s="48">
        <f t="shared" si="1"/>
        <v>75</v>
      </c>
      <c r="B77" s="51" t="s">
        <v>975</v>
      </c>
      <c r="C77" s="50" t="s">
        <v>980</v>
      </c>
      <c r="D77" s="32">
        <v>1825</v>
      </c>
      <c r="E77" s="43" t="s">
        <v>731</v>
      </c>
      <c r="F77" s="32" t="s">
        <v>843</v>
      </c>
      <c r="G77" s="32" t="s">
        <v>900</v>
      </c>
      <c r="H77" s="32" t="s">
        <v>893</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975</v>
      </c>
      <c r="C78" s="50" t="s">
        <v>980</v>
      </c>
      <c r="D78" s="32">
        <v>1825</v>
      </c>
      <c r="E78" s="43" t="s">
        <v>731</v>
      </c>
      <c r="F78" s="32" t="s">
        <v>845</v>
      </c>
      <c r="G78" s="32" t="s">
        <v>901</v>
      </c>
      <c r="H78" s="32" t="s">
        <v>893</v>
      </c>
      <c r="I78" s="32" t="s">
        <v>790</v>
      </c>
      <c r="J78" s="32" t="s">
        <v>790</v>
      </c>
      <c r="K78" s="32" t="s">
        <v>790</v>
      </c>
      <c r="L78" s="32" t="s">
        <v>837</v>
      </c>
      <c r="M78" s="32" t="s">
        <v>837</v>
      </c>
      <c r="N78" s="32" t="s">
        <v>837</v>
      </c>
      <c r="O78" s="32" t="s">
        <v>431</v>
      </c>
      <c r="P78" s="32" t="s">
        <v>145</v>
      </c>
      <c r="Q78" s="32" t="s">
        <v>163</v>
      </c>
      <c r="R78" s="32" t="s">
        <v>523</v>
      </c>
      <c r="S78" s="32" t="s">
        <v>524</v>
      </c>
      <c r="T78" s="32" t="s">
        <v>438</v>
      </c>
    </row>
    <row r="79" spans="1:22">
      <c r="A79" s="48">
        <f t="shared" si="1"/>
        <v>77</v>
      </c>
      <c r="B79" s="51" t="s">
        <v>975</v>
      </c>
      <c r="C79" s="50" t="s">
        <v>980</v>
      </c>
      <c r="D79" s="32">
        <v>1825</v>
      </c>
      <c r="E79" s="43" t="s">
        <v>731</v>
      </c>
      <c r="F79" s="32" t="s">
        <v>798</v>
      </c>
      <c r="G79" s="32" t="s">
        <v>902</v>
      </c>
      <c r="H79" s="32" t="s">
        <v>893</v>
      </c>
      <c r="I79" s="32" t="s">
        <v>790</v>
      </c>
      <c r="J79" s="32" t="s">
        <v>790</v>
      </c>
      <c r="K79" s="32" t="s">
        <v>790</v>
      </c>
      <c r="L79" s="32" t="s">
        <v>838</v>
      </c>
      <c r="M79" s="32" t="s">
        <v>838</v>
      </c>
      <c r="N79" s="32" t="s">
        <v>838</v>
      </c>
      <c r="O79" s="32" t="s">
        <v>431</v>
      </c>
      <c r="P79" s="32" t="s">
        <v>145</v>
      </c>
      <c r="Q79" s="32" t="s">
        <v>163</v>
      </c>
      <c r="R79" s="32" t="s">
        <v>523</v>
      </c>
      <c r="S79" s="32" t="s">
        <v>524</v>
      </c>
      <c r="T79" s="32" t="s">
        <v>438</v>
      </c>
    </row>
    <row r="80" spans="1:22">
      <c r="A80" s="48">
        <f t="shared" si="1"/>
        <v>78</v>
      </c>
      <c r="B80" s="51" t="s">
        <v>975</v>
      </c>
      <c r="C80" s="50" t="s">
        <v>980</v>
      </c>
      <c r="D80" s="32">
        <v>1825</v>
      </c>
      <c r="E80" s="43" t="s">
        <v>731</v>
      </c>
      <c r="F80" s="32" t="s">
        <v>846</v>
      </c>
      <c r="G80" s="32" t="s">
        <v>903</v>
      </c>
      <c r="H80" s="32" t="s">
        <v>893</v>
      </c>
      <c r="I80" s="32" t="s">
        <v>790</v>
      </c>
      <c r="J80" s="32" t="s">
        <v>790</v>
      </c>
      <c r="K80" s="32" t="s">
        <v>790</v>
      </c>
      <c r="L80" s="32" t="s">
        <v>833</v>
      </c>
      <c r="M80" s="32" t="s">
        <v>833</v>
      </c>
      <c r="N80" s="32" t="s">
        <v>833</v>
      </c>
      <c r="O80" s="32" t="s">
        <v>431</v>
      </c>
      <c r="P80" s="32" t="s">
        <v>145</v>
      </c>
      <c r="Q80" s="32" t="s">
        <v>163</v>
      </c>
      <c r="R80" s="32" t="s">
        <v>523</v>
      </c>
      <c r="S80" s="32" t="s">
        <v>524</v>
      </c>
      <c r="T80" s="32" t="s">
        <v>438</v>
      </c>
    </row>
    <row r="81" spans="1:22">
      <c r="A81" s="48">
        <f t="shared" si="1"/>
        <v>79</v>
      </c>
      <c r="B81" s="51" t="s">
        <v>975</v>
      </c>
      <c r="C81" s="50" t="s">
        <v>980</v>
      </c>
      <c r="D81" s="32">
        <v>1825</v>
      </c>
      <c r="E81" s="43" t="s">
        <v>731</v>
      </c>
      <c r="F81" s="32" t="s">
        <v>847</v>
      </c>
      <c r="G81" s="32" t="s">
        <v>904</v>
      </c>
      <c r="H81" s="32" t="s">
        <v>893</v>
      </c>
      <c r="I81" s="32" t="s">
        <v>790</v>
      </c>
      <c r="J81" s="32" t="s">
        <v>790</v>
      </c>
      <c r="K81" s="32" t="s">
        <v>790</v>
      </c>
      <c r="L81" s="32" t="s">
        <v>840</v>
      </c>
      <c r="M81" s="32" t="s">
        <v>840</v>
      </c>
      <c r="N81" s="32" t="s">
        <v>840</v>
      </c>
      <c r="O81" s="32" t="s">
        <v>431</v>
      </c>
      <c r="P81" s="32" t="s">
        <v>145</v>
      </c>
      <c r="Q81" s="32" t="s">
        <v>163</v>
      </c>
      <c r="R81" s="32" t="s">
        <v>523</v>
      </c>
      <c r="S81" s="32" t="s">
        <v>524</v>
      </c>
      <c r="T81" s="32" t="s">
        <v>438</v>
      </c>
    </row>
    <row r="82" spans="1:22" s="14" customFormat="1">
      <c r="A82" s="48">
        <f t="shared" si="1"/>
        <v>80</v>
      </c>
      <c r="B82" s="51" t="s">
        <v>975</v>
      </c>
      <c r="C82" s="50" t="s">
        <v>980</v>
      </c>
      <c r="D82" s="45">
        <v>1825</v>
      </c>
      <c r="E82" s="46" t="s">
        <v>731</v>
      </c>
      <c r="F82" s="45" t="s">
        <v>848</v>
      </c>
      <c r="G82" s="45" t="s">
        <v>905</v>
      </c>
      <c r="H82" s="45" t="s">
        <v>893</v>
      </c>
      <c r="I82" s="45" t="s">
        <v>790</v>
      </c>
      <c r="J82" s="45" t="s">
        <v>790</v>
      </c>
      <c r="K82" s="45" t="s">
        <v>790</v>
      </c>
      <c r="L82" s="45" t="s">
        <v>433</v>
      </c>
      <c r="M82" s="45" t="s">
        <v>433</v>
      </c>
      <c r="N82" s="45" t="s">
        <v>433</v>
      </c>
      <c r="O82" s="45" t="s">
        <v>431</v>
      </c>
      <c r="P82" s="45" t="s">
        <v>145</v>
      </c>
      <c r="Q82" s="45" t="s">
        <v>163</v>
      </c>
      <c r="R82" s="45" t="s">
        <v>523</v>
      </c>
      <c r="S82" s="45" t="s">
        <v>524</v>
      </c>
      <c r="T82" s="45" t="s">
        <v>438</v>
      </c>
    </row>
    <row r="83" spans="1:22">
      <c r="A83" s="48">
        <f t="shared" si="1"/>
        <v>81</v>
      </c>
      <c r="B83" s="51" t="s">
        <v>975</v>
      </c>
      <c r="C83" s="50" t="s">
        <v>980</v>
      </c>
      <c r="D83" s="32">
        <v>1825</v>
      </c>
      <c r="E83" s="43" t="s">
        <v>731</v>
      </c>
      <c r="F83" s="32" t="s">
        <v>841</v>
      </c>
      <c r="G83" s="32" t="s">
        <v>892</v>
      </c>
      <c r="H83" s="32" t="s">
        <v>927</v>
      </c>
      <c r="I83" s="32" t="s">
        <v>755</v>
      </c>
      <c r="J83" s="32" t="s">
        <v>755</v>
      </c>
      <c r="K83" s="32" t="s">
        <v>755</v>
      </c>
      <c r="L83" s="32" t="s">
        <v>837</v>
      </c>
      <c r="M83" s="32" t="s">
        <v>837</v>
      </c>
      <c r="N83" s="32" t="s">
        <v>837</v>
      </c>
      <c r="O83" s="32" t="s">
        <v>431</v>
      </c>
      <c r="P83" s="32" t="s">
        <v>145</v>
      </c>
      <c r="Q83" s="32" t="s">
        <v>163</v>
      </c>
      <c r="R83" s="32" t="s">
        <v>523</v>
      </c>
      <c r="S83" s="32" t="s">
        <v>524</v>
      </c>
      <c r="T83" s="32" t="s">
        <v>438</v>
      </c>
      <c r="V83" s="32" t="s">
        <v>913</v>
      </c>
    </row>
    <row r="84" spans="1:22">
      <c r="A84" s="48">
        <f t="shared" si="1"/>
        <v>82</v>
      </c>
      <c r="B84" s="51" t="s">
        <v>975</v>
      </c>
      <c r="C84" s="50" t="s">
        <v>980</v>
      </c>
      <c r="D84" s="32">
        <v>1825</v>
      </c>
      <c r="E84" s="43" t="s">
        <v>731</v>
      </c>
      <c r="F84" s="32" t="s">
        <v>795</v>
      </c>
      <c r="G84" s="32" t="s">
        <v>897</v>
      </c>
      <c r="H84" s="32" t="s">
        <v>927</v>
      </c>
      <c r="I84" s="32" t="s">
        <v>755</v>
      </c>
      <c r="J84" s="32" t="s">
        <v>755</v>
      </c>
      <c r="K84" s="32" t="s">
        <v>755</v>
      </c>
      <c r="L84" s="32" t="s">
        <v>838</v>
      </c>
      <c r="M84" s="32" t="s">
        <v>838</v>
      </c>
      <c r="N84" s="32" t="s">
        <v>838</v>
      </c>
      <c r="O84" s="32" t="s">
        <v>431</v>
      </c>
      <c r="P84" s="32" t="s">
        <v>145</v>
      </c>
      <c r="Q84" s="32" t="s">
        <v>163</v>
      </c>
      <c r="R84" s="32" t="s">
        <v>523</v>
      </c>
      <c r="S84" s="32" t="s">
        <v>524</v>
      </c>
      <c r="T84" s="32" t="s">
        <v>438</v>
      </c>
    </row>
    <row r="85" spans="1:22">
      <c r="A85" s="48">
        <f t="shared" si="1"/>
        <v>83</v>
      </c>
      <c r="B85" s="51" t="s">
        <v>975</v>
      </c>
      <c r="C85" s="50" t="s">
        <v>980</v>
      </c>
      <c r="D85" s="32">
        <v>1825</v>
      </c>
      <c r="E85" s="43" t="s">
        <v>731</v>
      </c>
      <c r="F85" s="32" t="s">
        <v>842</v>
      </c>
      <c r="G85" s="32" t="s">
        <v>898</v>
      </c>
      <c r="H85" s="32" t="s">
        <v>927</v>
      </c>
      <c r="I85" s="32" t="s">
        <v>755</v>
      </c>
      <c r="J85" s="32" t="s">
        <v>755</v>
      </c>
      <c r="K85" s="32" t="s">
        <v>755</v>
      </c>
      <c r="L85" s="32" t="s">
        <v>833</v>
      </c>
      <c r="M85" s="32" t="s">
        <v>833</v>
      </c>
      <c r="N85" s="32" t="s">
        <v>833</v>
      </c>
      <c r="O85" s="32" t="s">
        <v>431</v>
      </c>
      <c r="P85" s="32" t="s">
        <v>145</v>
      </c>
      <c r="Q85" s="32" t="s">
        <v>163</v>
      </c>
      <c r="R85" s="32" t="s">
        <v>523</v>
      </c>
      <c r="S85" s="32" t="s">
        <v>524</v>
      </c>
      <c r="T85" s="32" t="s">
        <v>438</v>
      </c>
    </row>
    <row r="86" spans="1:22">
      <c r="A86" s="48">
        <f t="shared" si="1"/>
        <v>84</v>
      </c>
      <c r="B86" s="51" t="s">
        <v>975</v>
      </c>
      <c r="C86" s="50" t="s">
        <v>980</v>
      </c>
      <c r="D86" s="32">
        <v>1825</v>
      </c>
      <c r="E86" s="43" t="s">
        <v>731</v>
      </c>
      <c r="F86" s="32" t="s">
        <v>844</v>
      </c>
      <c r="G86" s="32" t="s">
        <v>899</v>
      </c>
      <c r="H86" s="32" t="s">
        <v>927</v>
      </c>
      <c r="I86" s="32" t="s">
        <v>755</v>
      </c>
      <c r="J86" s="32" t="s">
        <v>755</v>
      </c>
      <c r="K86" s="32" t="s">
        <v>755</v>
      </c>
      <c r="L86" s="32" t="s">
        <v>840</v>
      </c>
      <c r="M86" s="32" t="s">
        <v>840</v>
      </c>
      <c r="N86" s="32" t="s">
        <v>840</v>
      </c>
      <c r="O86" s="32" t="s">
        <v>431</v>
      </c>
      <c r="P86" s="32" t="s">
        <v>145</v>
      </c>
      <c r="Q86" s="32" t="s">
        <v>163</v>
      </c>
      <c r="R86" s="32" t="s">
        <v>523</v>
      </c>
      <c r="S86" s="32" t="s">
        <v>524</v>
      </c>
      <c r="T86" s="32" t="s">
        <v>438</v>
      </c>
    </row>
    <row r="87" spans="1:22">
      <c r="A87" s="48">
        <f t="shared" si="1"/>
        <v>85</v>
      </c>
      <c r="B87" s="51" t="s">
        <v>975</v>
      </c>
      <c r="C87" s="50" t="s">
        <v>980</v>
      </c>
      <c r="D87" s="32">
        <v>1825</v>
      </c>
      <c r="E87" s="43" t="s">
        <v>731</v>
      </c>
      <c r="F87" s="32" t="s">
        <v>843</v>
      </c>
      <c r="G87" s="32" t="s">
        <v>900</v>
      </c>
      <c r="H87" s="32" t="s">
        <v>927</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975</v>
      </c>
      <c r="C88" s="50" t="s">
        <v>980</v>
      </c>
      <c r="D88" s="32">
        <v>1825</v>
      </c>
      <c r="E88" s="43" t="s">
        <v>731</v>
      </c>
      <c r="F88" s="32" t="s">
        <v>845</v>
      </c>
      <c r="G88" s="32" t="s">
        <v>901</v>
      </c>
      <c r="H88" s="32" t="s">
        <v>927</v>
      </c>
      <c r="I88" s="32" t="s">
        <v>790</v>
      </c>
      <c r="J88" s="32" t="s">
        <v>790</v>
      </c>
      <c r="K88" s="32" t="s">
        <v>790</v>
      </c>
      <c r="L88" s="32" t="s">
        <v>837</v>
      </c>
      <c r="M88" s="32" t="s">
        <v>837</v>
      </c>
      <c r="N88" s="32" t="s">
        <v>837</v>
      </c>
      <c r="O88" s="32" t="s">
        <v>431</v>
      </c>
      <c r="P88" s="32" t="s">
        <v>145</v>
      </c>
      <c r="Q88" s="32" t="s">
        <v>163</v>
      </c>
      <c r="R88" s="32" t="s">
        <v>523</v>
      </c>
      <c r="S88" s="32" t="s">
        <v>524</v>
      </c>
      <c r="T88" s="32" t="s">
        <v>438</v>
      </c>
    </row>
    <row r="89" spans="1:22">
      <c r="A89" s="48">
        <f t="shared" si="2"/>
        <v>87</v>
      </c>
      <c r="B89" s="51" t="s">
        <v>975</v>
      </c>
      <c r="C89" s="50" t="s">
        <v>980</v>
      </c>
      <c r="D89" s="32">
        <v>1825</v>
      </c>
      <c r="E89" s="43" t="s">
        <v>731</v>
      </c>
      <c r="F89" s="32" t="s">
        <v>798</v>
      </c>
      <c r="G89" s="32" t="s">
        <v>902</v>
      </c>
      <c r="H89" s="32" t="s">
        <v>927</v>
      </c>
      <c r="I89" s="32" t="s">
        <v>790</v>
      </c>
      <c r="J89" s="32" t="s">
        <v>790</v>
      </c>
      <c r="K89" s="32" t="s">
        <v>790</v>
      </c>
      <c r="L89" s="32" t="s">
        <v>838</v>
      </c>
      <c r="M89" s="32" t="s">
        <v>838</v>
      </c>
      <c r="N89" s="32" t="s">
        <v>838</v>
      </c>
      <c r="O89" s="32" t="s">
        <v>431</v>
      </c>
      <c r="P89" s="32" t="s">
        <v>145</v>
      </c>
      <c r="Q89" s="32" t="s">
        <v>163</v>
      </c>
      <c r="R89" s="32" t="s">
        <v>523</v>
      </c>
      <c r="S89" s="32" t="s">
        <v>524</v>
      </c>
      <c r="T89" s="32" t="s">
        <v>438</v>
      </c>
    </row>
    <row r="90" spans="1:22">
      <c r="A90" s="48">
        <f t="shared" si="2"/>
        <v>88</v>
      </c>
      <c r="B90" s="51" t="s">
        <v>975</v>
      </c>
      <c r="C90" s="50" t="s">
        <v>980</v>
      </c>
      <c r="D90" s="32">
        <v>1825</v>
      </c>
      <c r="E90" s="43" t="s">
        <v>731</v>
      </c>
      <c r="F90" s="32" t="s">
        <v>846</v>
      </c>
      <c r="G90" s="32" t="s">
        <v>903</v>
      </c>
      <c r="H90" s="32" t="s">
        <v>927</v>
      </c>
      <c r="I90" s="32" t="s">
        <v>790</v>
      </c>
      <c r="J90" s="32" t="s">
        <v>790</v>
      </c>
      <c r="K90" s="32" t="s">
        <v>790</v>
      </c>
      <c r="L90" s="32" t="s">
        <v>833</v>
      </c>
      <c r="M90" s="32" t="s">
        <v>833</v>
      </c>
      <c r="N90" s="32" t="s">
        <v>833</v>
      </c>
      <c r="O90" s="32" t="s">
        <v>431</v>
      </c>
      <c r="P90" s="32" t="s">
        <v>145</v>
      </c>
      <c r="Q90" s="32" t="s">
        <v>163</v>
      </c>
      <c r="R90" s="32" t="s">
        <v>523</v>
      </c>
      <c r="S90" s="32" t="s">
        <v>524</v>
      </c>
      <c r="T90" s="32" t="s">
        <v>438</v>
      </c>
    </row>
    <row r="91" spans="1:22">
      <c r="A91" s="48">
        <f t="shared" si="2"/>
        <v>89</v>
      </c>
      <c r="B91" s="51" t="s">
        <v>975</v>
      </c>
      <c r="C91" s="50" t="s">
        <v>980</v>
      </c>
      <c r="D91" s="32">
        <v>1825</v>
      </c>
      <c r="E91" s="43" t="s">
        <v>731</v>
      </c>
      <c r="F91" s="32" t="s">
        <v>847</v>
      </c>
      <c r="G91" s="32" t="s">
        <v>904</v>
      </c>
      <c r="H91" s="32" t="s">
        <v>927</v>
      </c>
      <c r="I91" s="32" t="s">
        <v>790</v>
      </c>
      <c r="J91" s="32" t="s">
        <v>790</v>
      </c>
      <c r="K91" s="32" t="s">
        <v>790</v>
      </c>
      <c r="L91" s="32" t="s">
        <v>840</v>
      </c>
      <c r="M91" s="32" t="s">
        <v>840</v>
      </c>
      <c r="N91" s="32" t="s">
        <v>840</v>
      </c>
      <c r="O91" s="32" t="s">
        <v>431</v>
      </c>
      <c r="P91" s="32" t="s">
        <v>145</v>
      </c>
      <c r="Q91" s="32" t="s">
        <v>163</v>
      </c>
      <c r="R91" s="32" t="s">
        <v>523</v>
      </c>
      <c r="S91" s="32" t="s">
        <v>524</v>
      </c>
      <c r="T91" s="32" t="s">
        <v>438</v>
      </c>
    </row>
    <row r="92" spans="1:22" s="14" customFormat="1">
      <c r="A92" s="49">
        <f t="shared" si="2"/>
        <v>90</v>
      </c>
      <c r="B92" s="51" t="s">
        <v>975</v>
      </c>
      <c r="C92" s="50" t="s">
        <v>980</v>
      </c>
      <c r="D92" s="45">
        <v>1825</v>
      </c>
      <c r="E92" s="46" t="s">
        <v>731</v>
      </c>
      <c r="F92" s="45" t="s">
        <v>848</v>
      </c>
      <c r="G92" s="45" t="s">
        <v>905</v>
      </c>
      <c r="H92" s="45" t="s">
        <v>927</v>
      </c>
      <c r="I92" s="45" t="s">
        <v>790</v>
      </c>
      <c r="J92" s="45" t="s">
        <v>790</v>
      </c>
      <c r="K92" s="45" t="s">
        <v>790</v>
      </c>
      <c r="L92" s="45" t="s">
        <v>433</v>
      </c>
      <c r="M92" s="45" t="s">
        <v>433</v>
      </c>
      <c r="N92" s="45" t="s">
        <v>433</v>
      </c>
      <c r="O92" s="45" t="s">
        <v>431</v>
      </c>
      <c r="P92" s="45" t="s">
        <v>145</v>
      </c>
      <c r="Q92" s="45" t="s">
        <v>163</v>
      </c>
      <c r="R92" s="45" t="s">
        <v>523</v>
      </c>
      <c r="S92" s="45" t="s">
        <v>524</v>
      </c>
      <c r="T92" s="45" t="s">
        <v>438</v>
      </c>
    </row>
    <row r="93" spans="1:22">
      <c r="A93" s="48">
        <f t="shared" si="2"/>
        <v>91</v>
      </c>
      <c r="B93" s="51" t="s">
        <v>975</v>
      </c>
      <c r="C93" s="50" t="s">
        <v>980</v>
      </c>
      <c r="D93" s="32">
        <v>1825</v>
      </c>
      <c r="E93" s="43" t="s">
        <v>731</v>
      </c>
      <c r="F93" s="32" t="s">
        <v>841</v>
      </c>
      <c r="G93" s="32" t="s">
        <v>892</v>
      </c>
      <c r="H93" s="32" t="s">
        <v>928</v>
      </c>
      <c r="I93" s="32" t="s">
        <v>755</v>
      </c>
      <c r="J93" s="32" t="s">
        <v>755</v>
      </c>
      <c r="K93" s="32" t="s">
        <v>755</v>
      </c>
      <c r="L93" s="32" t="s">
        <v>837</v>
      </c>
      <c r="M93" s="32" t="s">
        <v>837</v>
      </c>
      <c r="N93" s="32" t="s">
        <v>837</v>
      </c>
      <c r="O93" s="32" t="s">
        <v>431</v>
      </c>
      <c r="P93" s="32" t="s">
        <v>145</v>
      </c>
      <c r="Q93" s="32" t="s">
        <v>163</v>
      </c>
      <c r="R93" s="32" t="s">
        <v>523</v>
      </c>
      <c r="S93" s="32" t="s">
        <v>524</v>
      </c>
      <c r="T93" s="32" t="s">
        <v>438</v>
      </c>
      <c r="V93" s="32" t="s">
        <v>913</v>
      </c>
    </row>
    <row r="94" spans="1:22">
      <c r="A94" s="48">
        <f t="shared" si="2"/>
        <v>92</v>
      </c>
      <c r="B94" s="51" t="s">
        <v>975</v>
      </c>
      <c r="C94" s="50" t="s">
        <v>980</v>
      </c>
      <c r="D94" s="32">
        <v>1825</v>
      </c>
      <c r="E94" s="43" t="s">
        <v>731</v>
      </c>
      <c r="F94" s="32" t="s">
        <v>795</v>
      </c>
      <c r="G94" s="32" t="s">
        <v>897</v>
      </c>
      <c r="H94" s="32" t="s">
        <v>928</v>
      </c>
      <c r="I94" s="32" t="s">
        <v>755</v>
      </c>
      <c r="J94" s="32" t="s">
        <v>755</v>
      </c>
      <c r="K94" s="32" t="s">
        <v>755</v>
      </c>
      <c r="L94" s="32" t="s">
        <v>838</v>
      </c>
      <c r="M94" s="32" t="s">
        <v>838</v>
      </c>
      <c r="N94" s="32" t="s">
        <v>838</v>
      </c>
      <c r="O94" s="32" t="s">
        <v>431</v>
      </c>
      <c r="P94" s="32" t="s">
        <v>145</v>
      </c>
      <c r="Q94" s="32" t="s">
        <v>163</v>
      </c>
      <c r="R94" s="32" t="s">
        <v>523</v>
      </c>
      <c r="S94" s="32" t="s">
        <v>524</v>
      </c>
      <c r="T94" s="32" t="s">
        <v>438</v>
      </c>
    </row>
    <row r="95" spans="1:22">
      <c r="A95" s="48">
        <f t="shared" si="2"/>
        <v>93</v>
      </c>
      <c r="B95" s="51" t="s">
        <v>975</v>
      </c>
      <c r="C95" s="50" t="s">
        <v>980</v>
      </c>
      <c r="D95" s="32">
        <v>1825</v>
      </c>
      <c r="E95" s="43" t="s">
        <v>731</v>
      </c>
      <c r="F95" s="32" t="s">
        <v>842</v>
      </c>
      <c r="G95" s="32" t="s">
        <v>898</v>
      </c>
      <c r="H95" s="32" t="s">
        <v>928</v>
      </c>
      <c r="I95" s="32" t="s">
        <v>755</v>
      </c>
      <c r="J95" s="32" t="s">
        <v>755</v>
      </c>
      <c r="K95" s="32" t="s">
        <v>755</v>
      </c>
      <c r="L95" s="32" t="s">
        <v>833</v>
      </c>
      <c r="M95" s="32" t="s">
        <v>833</v>
      </c>
      <c r="N95" s="32" t="s">
        <v>833</v>
      </c>
      <c r="O95" s="32" t="s">
        <v>431</v>
      </c>
      <c r="P95" s="32" t="s">
        <v>145</v>
      </c>
      <c r="Q95" s="32" t="s">
        <v>163</v>
      </c>
      <c r="R95" s="32" t="s">
        <v>523</v>
      </c>
      <c r="S95" s="32" t="s">
        <v>524</v>
      </c>
      <c r="T95" s="32" t="s">
        <v>438</v>
      </c>
    </row>
    <row r="96" spans="1:22">
      <c r="A96" s="48">
        <f t="shared" si="2"/>
        <v>94</v>
      </c>
      <c r="B96" s="51" t="s">
        <v>975</v>
      </c>
      <c r="C96" s="50" t="s">
        <v>980</v>
      </c>
      <c r="D96" s="32">
        <v>1825</v>
      </c>
      <c r="E96" s="43" t="s">
        <v>731</v>
      </c>
      <c r="F96" s="32" t="s">
        <v>844</v>
      </c>
      <c r="G96" s="32" t="s">
        <v>899</v>
      </c>
      <c r="H96" s="32" t="s">
        <v>928</v>
      </c>
      <c r="I96" s="32" t="s">
        <v>755</v>
      </c>
      <c r="J96" s="32" t="s">
        <v>755</v>
      </c>
      <c r="K96" s="32" t="s">
        <v>755</v>
      </c>
      <c r="L96" s="32" t="s">
        <v>840</v>
      </c>
      <c r="M96" s="32" t="s">
        <v>840</v>
      </c>
      <c r="N96" s="32" t="s">
        <v>840</v>
      </c>
      <c r="O96" s="32" t="s">
        <v>431</v>
      </c>
      <c r="P96" s="32" t="s">
        <v>145</v>
      </c>
      <c r="Q96" s="32" t="s">
        <v>163</v>
      </c>
      <c r="R96" s="32" t="s">
        <v>523</v>
      </c>
      <c r="S96" s="32" t="s">
        <v>524</v>
      </c>
      <c r="T96" s="32" t="s">
        <v>438</v>
      </c>
    </row>
    <row r="97" spans="1:22">
      <c r="A97" s="48">
        <f t="shared" si="2"/>
        <v>95</v>
      </c>
      <c r="B97" s="51" t="s">
        <v>975</v>
      </c>
      <c r="C97" s="50" t="s">
        <v>980</v>
      </c>
      <c r="D97" s="32">
        <v>1825</v>
      </c>
      <c r="E97" s="43" t="s">
        <v>731</v>
      </c>
      <c r="F97" s="32" t="s">
        <v>843</v>
      </c>
      <c r="G97" s="32" t="s">
        <v>900</v>
      </c>
      <c r="H97" s="32" t="s">
        <v>928</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975</v>
      </c>
      <c r="C98" s="50" t="s">
        <v>980</v>
      </c>
      <c r="D98" s="32">
        <v>1825</v>
      </c>
      <c r="E98" s="43" t="s">
        <v>731</v>
      </c>
      <c r="F98" s="32" t="s">
        <v>845</v>
      </c>
      <c r="G98" s="32" t="s">
        <v>901</v>
      </c>
      <c r="H98" s="32" t="s">
        <v>928</v>
      </c>
      <c r="I98" s="32" t="s">
        <v>790</v>
      </c>
      <c r="J98" s="32" t="s">
        <v>790</v>
      </c>
      <c r="K98" s="32" t="s">
        <v>790</v>
      </c>
      <c r="L98" s="32" t="s">
        <v>837</v>
      </c>
      <c r="M98" s="32" t="s">
        <v>837</v>
      </c>
      <c r="N98" s="32" t="s">
        <v>837</v>
      </c>
      <c r="O98" s="32" t="s">
        <v>431</v>
      </c>
      <c r="P98" s="32" t="s">
        <v>145</v>
      </c>
      <c r="Q98" s="32" t="s">
        <v>163</v>
      </c>
      <c r="R98" s="32" t="s">
        <v>523</v>
      </c>
      <c r="S98" s="32" t="s">
        <v>524</v>
      </c>
      <c r="T98" s="32" t="s">
        <v>438</v>
      </c>
    </row>
    <row r="99" spans="1:22">
      <c r="A99" s="48">
        <f t="shared" si="2"/>
        <v>97</v>
      </c>
      <c r="B99" s="51" t="s">
        <v>975</v>
      </c>
      <c r="C99" s="50" t="s">
        <v>980</v>
      </c>
      <c r="D99" s="32">
        <v>1825</v>
      </c>
      <c r="E99" s="43" t="s">
        <v>731</v>
      </c>
      <c r="F99" s="32" t="s">
        <v>798</v>
      </c>
      <c r="G99" s="32" t="s">
        <v>902</v>
      </c>
      <c r="H99" s="32" t="s">
        <v>928</v>
      </c>
      <c r="I99" s="32" t="s">
        <v>790</v>
      </c>
      <c r="J99" s="32" t="s">
        <v>790</v>
      </c>
      <c r="K99" s="32" t="s">
        <v>790</v>
      </c>
      <c r="L99" s="32" t="s">
        <v>838</v>
      </c>
      <c r="M99" s="32" t="s">
        <v>838</v>
      </c>
      <c r="N99" s="32" t="s">
        <v>838</v>
      </c>
      <c r="O99" s="32" t="s">
        <v>431</v>
      </c>
      <c r="P99" s="32" t="s">
        <v>145</v>
      </c>
      <c r="Q99" s="32" t="s">
        <v>163</v>
      </c>
      <c r="R99" s="32" t="s">
        <v>523</v>
      </c>
      <c r="S99" s="32" t="s">
        <v>524</v>
      </c>
      <c r="T99" s="32" t="s">
        <v>438</v>
      </c>
    </row>
    <row r="100" spans="1:22">
      <c r="A100" s="48">
        <f t="shared" si="2"/>
        <v>98</v>
      </c>
      <c r="B100" s="51" t="s">
        <v>975</v>
      </c>
      <c r="C100" s="50" t="s">
        <v>980</v>
      </c>
      <c r="D100" s="32">
        <v>1825</v>
      </c>
      <c r="E100" s="43" t="s">
        <v>731</v>
      </c>
      <c r="F100" s="32" t="s">
        <v>846</v>
      </c>
      <c r="G100" s="32" t="s">
        <v>903</v>
      </c>
      <c r="H100" s="32" t="s">
        <v>928</v>
      </c>
      <c r="I100" s="32" t="s">
        <v>790</v>
      </c>
      <c r="J100" s="32" t="s">
        <v>790</v>
      </c>
      <c r="K100" s="32" t="s">
        <v>790</v>
      </c>
      <c r="L100" s="32" t="s">
        <v>833</v>
      </c>
      <c r="M100" s="32" t="s">
        <v>833</v>
      </c>
      <c r="N100" s="32" t="s">
        <v>833</v>
      </c>
      <c r="O100" s="32" t="s">
        <v>431</v>
      </c>
      <c r="P100" s="32" t="s">
        <v>145</v>
      </c>
      <c r="Q100" s="32" t="s">
        <v>163</v>
      </c>
      <c r="R100" s="32" t="s">
        <v>523</v>
      </c>
      <c r="S100" s="32" t="s">
        <v>524</v>
      </c>
      <c r="T100" s="32" t="s">
        <v>438</v>
      </c>
    </row>
    <row r="101" spans="1:22">
      <c r="A101" s="48">
        <f t="shared" si="2"/>
        <v>99</v>
      </c>
      <c r="B101" s="51" t="s">
        <v>975</v>
      </c>
      <c r="C101" s="50" t="s">
        <v>980</v>
      </c>
      <c r="D101" s="32">
        <v>1825</v>
      </c>
      <c r="E101" s="43" t="s">
        <v>731</v>
      </c>
      <c r="F101" s="32" t="s">
        <v>847</v>
      </c>
      <c r="G101" s="32" t="s">
        <v>904</v>
      </c>
      <c r="H101" s="32" t="s">
        <v>928</v>
      </c>
      <c r="I101" s="32" t="s">
        <v>790</v>
      </c>
      <c r="J101" s="32" t="s">
        <v>790</v>
      </c>
      <c r="K101" s="32" t="s">
        <v>790</v>
      </c>
      <c r="L101" s="32" t="s">
        <v>840</v>
      </c>
      <c r="M101" s="32" t="s">
        <v>840</v>
      </c>
      <c r="N101" s="32" t="s">
        <v>840</v>
      </c>
      <c r="O101" s="32" t="s">
        <v>431</v>
      </c>
      <c r="P101" s="32" t="s">
        <v>145</v>
      </c>
      <c r="Q101" s="32" t="s">
        <v>163</v>
      </c>
      <c r="R101" s="32" t="s">
        <v>523</v>
      </c>
      <c r="S101" s="32" t="s">
        <v>524</v>
      </c>
      <c r="T101" s="32" t="s">
        <v>438</v>
      </c>
    </row>
    <row r="102" spans="1:22" s="14" customFormat="1">
      <c r="A102" s="49">
        <f t="shared" si="2"/>
        <v>100</v>
      </c>
      <c r="B102" s="51" t="s">
        <v>975</v>
      </c>
      <c r="C102" s="50" t="s">
        <v>980</v>
      </c>
      <c r="D102" s="45">
        <v>1825</v>
      </c>
      <c r="E102" s="46" t="s">
        <v>731</v>
      </c>
      <c r="F102" s="45" t="s">
        <v>848</v>
      </c>
      <c r="G102" s="45" t="s">
        <v>905</v>
      </c>
      <c r="H102" s="32" t="s">
        <v>928</v>
      </c>
      <c r="I102" s="45" t="s">
        <v>790</v>
      </c>
      <c r="J102" s="45" t="s">
        <v>790</v>
      </c>
      <c r="K102" s="45" t="s">
        <v>790</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975</v>
      </c>
      <c r="C103" s="50" t="s">
        <v>980</v>
      </c>
      <c r="D103" s="32">
        <v>1825</v>
      </c>
      <c r="E103" s="43" t="s">
        <v>731</v>
      </c>
      <c r="F103" s="32" t="s">
        <v>841</v>
      </c>
      <c r="G103" s="32" t="s">
        <v>892</v>
      </c>
      <c r="H103" s="32" t="s">
        <v>929</v>
      </c>
      <c r="I103" s="32" t="s">
        <v>755</v>
      </c>
      <c r="J103" s="32" t="s">
        <v>755</v>
      </c>
      <c r="K103" s="32" t="s">
        <v>755</v>
      </c>
      <c r="L103" s="32" t="s">
        <v>837</v>
      </c>
      <c r="M103" s="32" t="s">
        <v>837</v>
      </c>
      <c r="N103" s="32" t="s">
        <v>837</v>
      </c>
      <c r="O103" s="32" t="s">
        <v>431</v>
      </c>
      <c r="P103" s="32" t="s">
        <v>145</v>
      </c>
      <c r="Q103" s="32" t="s">
        <v>163</v>
      </c>
      <c r="R103" s="32" t="s">
        <v>523</v>
      </c>
      <c r="S103" s="32" t="s">
        <v>524</v>
      </c>
      <c r="T103" s="32" t="s">
        <v>438</v>
      </c>
      <c r="V103" s="32" t="s">
        <v>913</v>
      </c>
    </row>
    <row r="104" spans="1:22">
      <c r="A104" s="48">
        <f t="shared" si="2"/>
        <v>102</v>
      </c>
      <c r="B104" s="51" t="s">
        <v>975</v>
      </c>
      <c r="C104" s="50" t="s">
        <v>980</v>
      </c>
      <c r="D104" s="32">
        <v>1825</v>
      </c>
      <c r="E104" s="43" t="s">
        <v>731</v>
      </c>
      <c r="F104" s="32" t="s">
        <v>795</v>
      </c>
      <c r="G104" s="32" t="s">
        <v>897</v>
      </c>
      <c r="H104" s="32" t="s">
        <v>929</v>
      </c>
      <c r="I104" s="32" t="s">
        <v>755</v>
      </c>
      <c r="J104" s="32" t="s">
        <v>755</v>
      </c>
      <c r="K104" s="32" t="s">
        <v>755</v>
      </c>
      <c r="L104" s="32" t="s">
        <v>838</v>
      </c>
      <c r="M104" s="32" t="s">
        <v>838</v>
      </c>
      <c r="N104" s="32" t="s">
        <v>838</v>
      </c>
      <c r="O104" s="32" t="s">
        <v>431</v>
      </c>
      <c r="P104" s="32" t="s">
        <v>145</v>
      </c>
      <c r="Q104" s="32" t="s">
        <v>163</v>
      </c>
      <c r="R104" s="32" t="s">
        <v>523</v>
      </c>
      <c r="S104" s="32" t="s">
        <v>524</v>
      </c>
      <c r="T104" s="32" t="s">
        <v>438</v>
      </c>
    </row>
    <row r="105" spans="1:22">
      <c r="A105" s="48">
        <f t="shared" si="2"/>
        <v>103</v>
      </c>
      <c r="B105" s="51" t="s">
        <v>975</v>
      </c>
      <c r="C105" s="50" t="s">
        <v>980</v>
      </c>
      <c r="D105" s="32">
        <v>1825</v>
      </c>
      <c r="E105" s="43" t="s">
        <v>731</v>
      </c>
      <c r="F105" s="32" t="s">
        <v>842</v>
      </c>
      <c r="G105" s="32" t="s">
        <v>898</v>
      </c>
      <c r="H105" s="32" t="s">
        <v>929</v>
      </c>
      <c r="I105" s="32" t="s">
        <v>755</v>
      </c>
      <c r="J105" s="32" t="s">
        <v>755</v>
      </c>
      <c r="K105" s="32" t="s">
        <v>755</v>
      </c>
      <c r="L105" s="32" t="s">
        <v>833</v>
      </c>
      <c r="M105" s="32" t="s">
        <v>833</v>
      </c>
      <c r="N105" s="32" t="s">
        <v>833</v>
      </c>
      <c r="O105" s="32" t="s">
        <v>431</v>
      </c>
      <c r="P105" s="32" t="s">
        <v>145</v>
      </c>
      <c r="Q105" s="32" t="s">
        <v>163</v>
      </c>
      <c r="R105" s="32" t="s">
        <v>523</v>
      </c>
      <c r="S105" s="32" t="s">
        <v>524</v>
      </c>
      <c r="T105" s="32" t="s">
        <v>438</v>
      </c>
    </row>
    <row r="106" spans="1:22">
      <c r="A106" s="48">
        <f t="shared" si="2"/>
        <v>104</v>
      </c>
      <c r="B106" s="51" t="s">
        <v>975</v>
      </c>
      <c r="C106" s="50" t="s">
        <v>980</v>
      </c>
      <c r="D106" s="32">
        <v>1825</v>
      </c>
      <c r="E106" s="43" t="s">
        <v>731</v>
      </c>
      <c r="F106" s="32" t="s">
        <v>844</v>
      </c>
      <c r="G106" s="32" t="s">
        <v>899</v>
      </c>
      <c r="H106" s="32" t="s">
        <v>929</v>
      </c>
      <c r="I106" s="32" t="s">
        <v>755</v>
      </c>
      <c r="J106" s="32" t="s">
        <v>755</v>
      </c>
      <c r="K106" s="32" t="s">
        <v>755</v>
      </c>
      <c r="L106" s="32" t="s">
        <v>840</v>
      </c>
      <c r="M106" s="32" t="s">
        <v>840</v>
      </c>
      <c r="N106" s="32" t="s">
        <v>840</v>
      </c>
      <c r="O106" s="32" t="s">
        <v>431</v>
      </c>
      <c r="P106" s="32" t="s">
        <v>145</v>
      </c>
      <c r="Q106" s="32" t="s">
        <v>163</v>
      </c>
      <c r="R106" s="32" t="s">
        <v>523</v>
      </c>
      <c r="S106" s="32" t="s">
        <v>524</v>
      </c>
      <c r="T106" s="32" t="s">
        <v>438</v>
      </c>
    </row>
    <row r="107" spans="1:22">
      <c r="A107" s="48">
        <f t="shared" si="2"/>
        <v>105</v>
      </c>
      <c r="B107" s="51" t="s">
        <v>975</v>
      </c>
      <c r="C107" s="50" t="s">
        <v>980</v>
      </c>
      <c r="D107" s="32">
        <v>1825</v>
      </c>
      <c r="E107" s="43" t="s">
        <v>731</v>
      </c>
      <c r="F107" s="32" t="s">
        <v>843</v>
      </c>
      <c r="G107" s="32" t="s">
        <v>900</v>
      </c>
      <c r="H107" s="32" t="s">
        <v>929</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975</v>
      </c>
      <c r="C108" s="50" t="s">
        <v>980</v>
      </c>
      <c r="D108" s="32">
        <v>1825</v>
      </c>
      <c r="E108" s="43" t="s">
        <v>731</v>
      </c>
      <c r="F108" s="32" t="s">
        <v>845</v>
      </c>
      <c r="G108" s="32" t="s">
        <v>901</v>
      </c>
      <c r="H108" s="32" t="s">
        <v>929</v>
      </c>
      <c r="I108" s="32" t="s">
        <v>790</v>
      </c>
      <c r="J108" s="32" t="s">
        <v>790</v>
      </c>
      <c r="K108" s="32" t="s">
        <v>790</v>
      </c>
      <c r="L108" s="32" t="s">
        <v>837</v>
      </c>
      <c r="M108" s="32" t="s">
        <v>837</v>
      </c>
      <c r="N108" s="32" t="s">
        <v>837</v>
      </c>
      <c r="O108" s="32" t="s">
        <v>431</v>
      </c>
      <c r="P108" s="32" t="s">
        <v>145</v>
      </c>
      <c r="Q108" s="32" t="s">
        <v>163</v>
      </c>
      <c r="R108" s="32" t="s">
        <v>523</v>
      </c>
      <c r="S108" s="32" t="s">
        <v>524</v>
      </c>
      <c r="T108" s="32" t="s">
        <v>438</v>
      </c>
    </row>
    <row r="109" spans="1:22">
      <c r="A109" s="48">
        <f t="shared" si="2"/>
        <v>107</v>
      </c>
      <c r="B109" s="51" t="s">
        <v>975</v>
      </c>
      <c r="C109" s="50" t="s">
        <v>980</v>
      </c>
      <c r="D109" s="32">
        <v>1825</v>
      </c>
      <c r="E109" s="43" t="s">
        <v>731</v>
      </c>
      <c r="F109" s="32" t="s">
        <v>798</v>
      </c>
      <c r="G109" s="32" t="s">
        <v>902</v>
      </c>
      <c r="H109" s="32" t="s">
        <v>929</v>
      </c>
      <c r="I109" s="32" t="s">
        <v>790</v>
      </c>
      <c r="J109" s="32" t="s">
        <v>790</v>
      </c>
      <c r="K109" s="32" t="s">
        <v>790</v>
      </c>
      <c r="L109" s="32" t="s">
        <v>838</v>
      </c>
      <c r="M109" s="32" t="s">
        <v>838</v>
      </c>
      <c r="N109" s="32" t="s">
        <v>838</v>
      </c>
      <c r="O109" s="32" t="s">
        <v>431</v>
      </c>
      <c r="P109" s="32" t="s">
        <v>145</v>
      </c>
      <c r="Q109" s="32" t="s">
        <v>163</v>
      </c>
      <c r="R109" s="32" t="s">
        <v>523</v>
      </c>
      <c r="S109" s="32" t="s">
        <v>524</v>
      </c>
      <c r="T109" s="32" t="s">
        <v>438</v>
      </c>
    </row>
    <row r="110" spans="1:22">
      <c r="A110" s="48">
        <f t="shared" si="2"/>
        <v>108</v>
      </c>
      <c r="B110" s="51" t="s">
        <v>975</v>
      </c>
      <c r="C110" s="50" t="s">
        <v>980</v>
      </c>
      <c r="D110" s="32">
        <v>1825</v>
      </c>
      <c r="E110" s="43" t="s">
        <v>731</v>
      </c>
      <c r="F110" s="32" t="s">
        <v>846</v>
      </c>
      <c r="G110" s="32" t="s">
        <v>903</v>
      </c>
      <c r="H110" s="32" t="s">
        <v>929</v>
      </c>
      <c r="I110" s="32" t="s">
        <v>790</v>
      </c>
      <c r="J110" s="32" t="s">
        <v>790</v>
      </c>
      <c r="K110" s="32" t="s">
        <v>790</v>
      </c>
      <c r="L110" s="32" t="s">
        <v>833</v>
      </c>
      <c r="M110" s="32" t="s">
        <v>833</v>
      </c>
      <c r="N110" s="32" t="s">
        <v>833</v>
      </c>
      <c r="O110" s="32" t="s">
        <v>431</v>
      </c>
      <c r="P110" s="32" t="s">
        <v>145</v>
      </c>
      <c r="Q110" s="32" t="s">
        <v>163</v>
      </c>
      <c r="R110" s="32" t="s">
        <v>523</v>
      </c>
      <c r="S110" s="32" t="s">
        <v>524</v>
      </c>
      <c r="T110" s="32" t="s">
        <v>438</v>
      </c>
    </row>
    <row r="111" spans="1:22">
      <c r="A111" s="48">
        <f t="shared" si="2"/>
        <v>109</v>
      </c>
      <c r="B111" s="51" t="s">
        <v>975</v>
      </c>
      <c r="C111" s="50" t="s">
        <v>980</v>
      </c>
      <c r="D111" s="32">
        <v>1825</v>
      </c>
      <c r="E111" s="43" t="s">
        <v>731</v>
      </c>
      <c r="F111" s="32" t="s">
        <v>847</v>
      </c>
      <c r="G111" s="32" t="s">
        <v>904</v>
      </c>
      <c r="H111" s="32" t="s">
        <v>929</v>
      </c>
      <c r="I111" s="32" t="s">
        <v>790</v>
      </c>
      <c r="J111" s="32" t="s">
        <v>790</v>
      </c>
      <c r="K111" s="32" t="s">
        <v>790</v>
      </c>
      <c r="L111" s="32" t="s">
        <v>840</v>
      </c>
      <c r="M111" s="32" t="s">
        <v>840</v>
      </c>
      <c r="N111" s="32" t="s">
        <v>840</v>
      </c>
      <c r="O111" s="32" t="s">
        <v>431</v>
      </c>
      <c r="P111" s="32" t="s">
        <v>145</v>
      </c>
      <c r="Q111" s="32" t="s">
        <v>163</v>
      </c>
      <c r="R111" s="32" t="s">
        <v>523</v>
      </c>
      <c r="S111" s="32" t="s">
        <v>524</v>
      </c>
      <c r="T111" s="32" t="s">
        <v>438</v>
      </c>
    </row>
    <row r="112" spans="1:22" s="14" customFormat="1">
      <c r="A112" s="49">
        <f t="shared" si="2"/>
        <v>110</v>
      </c>
      <c r="B112" s="51" t="s">
        <v>975</v>
      </c>
      <c r="C112" s="50" t="s">
        <v>980</v>
      </c>
      <c r="D112" s="45">
        <v>1825</v>
      </c>
      <c r="E112" s="46" t="s">
        <v>731</v>
      </c>
      <c r="F112" s="45" t="s">
        <v>848</v>
      </c>
      <c r="G112" s="45" t="s">
        <v>905</v>
      </c>
      <c r="H112" s="32" t="s">
        <v>929</v>
      </c>
      <c r="I112" s="45" t="s">
        <v>790</v>
      </c>
      <c r="J112" s="45" t="s">
        <v>790</v>
      </c>
      <c r="K112" s="45" t="s">
        <v>790</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975</v>
      </c>
      <c r="C113" s="50" t="s">
        <v>980</v>
      </c>
      <c r="D113" s="32">
        <v>1825</v>
      </c>
      <c r="E113" s="43" t="s">
        <v>731</v>
      </c>
      <c r="F113" s="32" t="s">
        <v>841</v>
      </c>
      <c r="G113" s="32" t="s">
        <v>934</v>
      </c>
      <c r="H113" s="32" t="s">
        <v>935</v>
      </c>
      <c r="I113" s="32" t="s">
        <v>755</v>
      </c>
      <c r="J113" s="32" t="s">
        <v>755</v>
      </c>
      <c r="K113" s="32" t="s">
        <v>755</v>
      </c>
      <c r="L113" s="32" t="s">
        <v>837</v>
      </c>
      <c r="M113" s="32" t="s">
        <v>837</v>
      </c>
      <c r="N113" s="32" t="s">
        <v>837</v>
      </c>
      <c r="O113" s="32" t="s">
        <v>431</v>
      </c>
      <c r="P113" s="32" t="s">
        <v>145</v>
      </c>
      <c r="Q113" s="32" t="s">
        <v>163</v>
      </c>
      <c r="R113" s="32" t="s">
        <v>523</v>
      </c>
      <c r="S113" s="32" t="s">
        <v>524</v>
      </c>
      <c r="T113" s="32" t="s">
        <v>438</v>
      </c>
      <c r="V113" s="32" t="s">
        <v>913</v>
      </c>
    </row>
    <row r="114" spans="1:22">
      <c r="A114" s="48">
        <f t="shared" si="2"/>
        <v>112</v>
      </c>
      <c r="B114" s="51" t="s">
        <v>975</v>
      </c>
      <c r="C114" s="50" t="s">
        <v>980</v>
      </c>
      <c r="D114" s="32">
        <v>1825</v>
      </c>
      <c r="E114" s="43" t="s">
        <v>731</v>
      </c>
      <c r="F114" s="32" t="s">
        <v>795</v>
      </c>
      <c r="G114" s="32" t="s">
        <v>934</v>
      </c>
      <c r="H114" s="32" t="s">
        <v>935</v>
      </c>
      <c r="I114" s="32" t="s">
        <v>755</v>
      </c>
      <c r="J114" s="32" t="s">
        <v>755</v>
      </c>
      <c r="K114" s="32" t="s">
        <v>755</v>
      </c>
      <c r="L114" s="32" t="s">
        <v>838</v>
      </c>
      <c r="M114" s="32" t="s">
        <v>838</v>
      </c>
      <c r="N114" s="32" t="s">
        <v>838</v>
      </c>
      <c r="O114" s="32" t="s">
        <v>431</v>
      </c>
      <c r="P114" s="32" t="s">
        <v>145</v>
      </c>
      <c r="Q114" s="32" t="s">
        <v>163</v>
      </c>
      <c r="R114" s="32" t="s">
        <v>523</v>
      </c>
      <c r="S114" s="32" t="s">
        <v>524</v>
      </c>
      <c r="T114" s="32" t="s">
        <v>438</v>
      </c>
    </row>
    <row r="115" spans="1:22">
      <c r="A115" s="48">
        <f t="shared" si="2"/>
        <v>113</v>
      </c>
      <c r="B115" s="51" t="s">
        <v>975</v>
      </c>
      <c r="C115" s="50" t="s">
        <v>980</v>
      </c>
      <c r="D115" s="32">
        <v>1825</v>
      </c>
      <c r="E115" s="43" t="s">
        <v>731</v>
      </c>
      <c r="F115" s="32" t="s">
        <v>842</v>
      </c>
      <c r="G115" s="32" t="s">
        <v>934</v>
      </c>
      <c r="H115" s="32" t="s">
        <v>935</v>
      </c>
      <c r="I115" s="32" t="s">
        <v>755</v>
      </c>
      <c r="J115" s="32" t="s">
        <v>755</v>
      </c>
      <c r="K115" s="32" t="s">
        <v>755</v>
      </c>
      <c r="L115" s="32" t="s">
        <v>833</v>
      </c>
      <c r="M115" s="32" t="s">
        <v>833</v>
      </c>
      <c r="N115" s="32" t="s">
        <v>833</v>
      </c>
      <c r="O115" s="32" t="s">
        <v>431</v>
      </c>
      <c r="P115" s="32" t="s">
        <v>145</v>
      </c>
      <c r="Q115" s="32" t="s">
        <v>163</v>
      </c>
      <c r="R115" s="32" t="s">
        <v>523</v>
      </c>
      <c r="S115" s="32" t="s">
        <v>524</v>
      </c>
      <c r="T115" s="32" t="s">
        <v>438</v>
      </c>
    </row>
    <row r="116" spans="1:22">
      <c r="A116" s="48">
        <f t="shared" si="2"/>
        <v>114</v>
      </c>
      <c r="B116" s="51" t="s">
        <v>975</v>
      </c>
      <c r="C116" s="50" t="s">
        <v>980</v>
      </c>
      <c r="D116" s="32">
        <v>1825</v>
      </c>
      <c r="E116" s="43" t="s">
        <v>731</v>
      </c>
      <c r="F116" s="32" t="s">
        <v>844</v>
      </c>
      <c r="G116" s="32" t="s">
        <v>934</v>
      </c>
      <c r="H116" s="32" t="s">
        <v>935</v>
      </c>
      <c r="I116" s="32" t="s">
        <v>755</v>
      </c>
      <c r="J116" s="32" t="s">
        <v>755</v>
      </c>
      <c r="K116" s="32" t="s">
        <v>755</v>
      </c>
      <c r="L116" s="32" t="s">
        <v>840</v>
      </c>
      <c r="M116" s="32" t="s">
        <v>840</v>
      </c>
      <c r="N116" s="32" t="s">
        <v>840</v>
      </c>
      <c r="O116" s="32" t="s">
        <v>431</v>
      </c>
      <c r="P116" s="32" t="s">
        <v>145</v>
      </c>
      <c r="Q116" s="32" t="s">
        <v>163</v>
      </c>
      <c r="R116" s="32" t="s">
        <v>523</v>
      </c>
      <c r="S116" s="32" t="s">
        <v>524</v>
      </c>
      <c r="T116" s="32" t="s">
        <v>438</v>
      </c>
    </row>
    <row r="117" spans="1:22">
      <c r="A117" s="48">
        <f t="shared" si="2"/>
        <v>115</v>
      </c>
      <c r="B117" s="51" t="s">
        <v>975</v>
      </c>
      <c r="C117" s="50" t="s">
        <v>980</v>
      </c>
      <c r="D117" s="32">
        <v>1825</v>
      </c>
      <c r="E117" s="43" t="s">
        <v>731</v>
      </c>
      <c r="F117" s="32" t="s">
        <v>843</v>
      </c>
      <c r="G117" s="32" t="s">
        <v>934</v>
      </c>
      <c r="H117" s="32" t="s">
        <v>935</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975</v>
      </c>
      <c r="C118" s="50" t="s">
        <v>980</v>
      </c>
      <c r="D118" s="32">
        <v>1825</v>
      </c>
      <c r="E118" s="43" t="s">
        <v>731</v>
      </c>
      <c r="F118" s="32" t="s">
        <v>845</v>
      </c>
      <c r="G118" s="32" t="s">
        <v>934</v>
      </c>
      <c r="H118" s="32" t="s">
        <v>935</v>
      </c>
      <c r="I118" s="32" t="s">
        <v>790</v>
      </c>
      <c r="J118" s="32" t="s">
        <v>790</v>
      </c>
      <c r="K118" s="32" t="s">
        <v>790</v>
      </c>
      <c r="L118" s="32" t="s">
        <v>837</v>
      </c>
      <c r="M118" s="32" t="s">
        <v>837</v>
      </c>
      <c r="N118" s="32" t="s">
        <v>837</v>
      </c>
      <c r="O118" s="32" t="s">
        <v>431</v>
      </c>
      <c r="P118" s="32" t="s">
        <v>145</v>
      </c>
      <c r="Q118" s="32" t="s">
        <v>163</v>
      </c>
      <c r="R118" s="32" t="s">
        <v>523</v>
      </c>
      <c r="S118" s="32" t="s">
        <v>524</v>
      </c>
      <c r="T118" s="32" t="s">
        <v>438</v>
      </c>
    </row>
    <row r="119" spans="1:22">
      <c r="A119" s="48">
        <f t="shared" si="2"/>
        <v>117</v>
      </c>
      <c r="B119" s="51" t="s">
        <v>975</v>
      </c>
      <c r="C119" s="50" t="s">
        <v>980</v>
      </c>
      <c r="D119" s="32">
        <v>1825</v>
      </c>
      <c r="E119" s="43" t="s">
        <v>731</v>
      </c>
      <c r="F119" s="32" t="s">
        <v>798</v>
      </c>
      <c r="G119" s="32" t="s">
        <v>934</v>
      </c>
      <c r="H119" s="32" t="s">
        <v>935</v>
      </c>
      <c r="I119" s="32" t="s">
        <v>790</v>
      </c>
      <c r="J119" s="32" t="s">
        <v>790</v>
      </c>
      <c r="K119" s="32" t="s">
        <v>790</v>
      </c>
      <c r="L119" s="32" t="s">
        <v>838</v>
      </c>
      <c r="M119" s="32" t="s">
        <v>838</v>
      </c>
      <c r="N119" s="32" t="s">
        <v>838</v>
      </c>
      <c r="O119" s="32" t="s">
        <v>431</v>
      </c>
      <c r="P119" s="32" t="s">
        <v>145</v>
      </c>
      <c r="Q119" s="32" t="s">
        <v>163</v>
      </c>
      <c r="R119" s="32" t="s">
        <v>523</v>
      </c>
      <c r="S119" s="32" t="s">
        <v>524</v>
      </c>
      <c r="T119" s="32" t="s">
        <v>438</v>
      </c>
    </row>
    <row r="120" spans="1:22">
      <c r="A120" s="48">
        <f t="shared" si="2"/>
        <v>118</v>
      </c>
      <c r="B120" s="51" t="s">
        <v>975</v>
      </c>
      <c r="C120" s="50" t="s">
        <v>980</v>
      </c>
      <c r="D120" s="32">
        <v>1825</v>
      </c>
      <c r="E120" s="43" t="s">
        <v>731</v>
      </c>
      <c r="F120" s="32" t="s">
        <v>846</v>
      </c>
      <c r="G120" s="32" t="s">
        <v>934</v>
      </c>
      <c r="H120" s="32" t="s">
        <v>935</v>
      </c>
      <c r="I120" s="32" t="s">
        <v>790</v>
      </c>
      <c r="J120" s="32" t="s">
        <v>790</v>
      </c>
      <c r="K120" s="32" t="s">
        <v>790</v>
      </c>
      <c r="L120" s="32" t="s">
        <v>833</v>
      </c>
      <c r="M120" s="32" t="s">
        <v>833</v>
      </c>
      <c r="N120" s="32" t="s">
        <v>833</v>
      </c>
      <c r="O120" s="32" t="s">
        <v>431</v>
      </c>
      <c r="P120" s="32" t="s">
        <v>145</v>
      </c>
      <c r="Q120" s="32" t="s">
        <v>163</v>
      </c>
      <c r="R120" s="32" t="s">
        <v>523</v>
      </c>
      <c r="S120" s="32" t="s">
        <v>524</v>
      </c>
      <c r="T120" s="32" t="s">
        <v>438</v>
      </c>
    </row>
    <row r="121" spans="1:22">
      <c r="A121" s="48">
        <f t="shared" si="2"/>
        <v>119</v>
      </c>
      <c r="B121" s="51" t="s">
        <v>975</v>
      </c>
      <c r="C121" s="50" t="s">
        <v>980</v>
      </c>
      <c r="D121" s="32">
        <v>1825</v>
      </c>
      <c r="E121" s="43" t="s">
        <v>731</v>
      </c>
      <c r="F121" s="32" t="s">
        <v>847</v>
      </c>
      <c r="G121" s="32" t="s">
        <v>934</v>
      </c>
      <c r="H121" s="32" t="s">
        <v>935</v>
      </c>
      <c r="I121" s="32" t="s">
        <v>790</v>
      </c>
      <c r="J121" s="32" t="s">
        <v>790</v>
      </c>
      <c r="K121" s="32" t="s">
        <v>790</v>
      </c>
      <c r="L121" s="32" t="s">
        <v>840</v>
      </c>
      <c r="M121" s="32" t="s">
        <v>840</v>
      </c>
      <c r="N121" s="32" t="s">
        <v>840</v>
      </c>
      <c r="O121" s="32" t="s">
        <v>431</v>
      </c>
      <c r="P121" s="32" t="s">
        <v>145</v>
      </c>
      <c r="Q121" s="32" t="s">
        <v>163</v>
      </c>
      <c r="R121" s="32" t="s">
        <v>523</v>
      </c>
      <c r="S121" s="32" t="s">
        <v>524</v>
      </c>
      <c r="T121" s="32" t="s">
        <v>438</v>
      </c>
    </row>
    <row r="122" spans="1:22" s="14" customFormat="1">
      <c r="A122" s="49">
        <f t="shared" si="2"/>
        <v>120</v>
      </c>
      <c r="B122" s="51" t="s">
        <v>975</v>
      </c>
      <c r="C122" s="50" t="s">
        <v>980</v>
      </c>
      <c r="D122" s="45">
        <v>1825</v>
      </c>
      <c r="E122" s="46" t="s">
        <v>731</v>
      </c>
      <c r="F122" s="45" t="s">
        <v>848</v>
      </c>
      <c r="G122" s="32" t="s">
        <v>934</v>
      </c>
      <c r="H122" s="32" t="s">
        <v>935</v>
      </c>
      <c r="I122" s="45" t="s">
        <v>790</v>
      </c>
      <c r="J122" s="45" t="s">
        <v>790</v>
      </c>
      <c r="K122" s="45" t="s">
        <v>790</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975</v>
      </c>
      <c r="C123" s="50" t="s">
        <v>980</v>
      </c>
      <c r="D123" s="32">
        <v>1825</v>
      </c>
      <c r="E123" s="43" t="s">
        <v>731</v>
      </c>
      <c r="F123" s="32" t="s">
        <v>841</v>
      </c>
      <c r="G123" s="32" t="s">
        <v>954</v>
      </c>
      <c r="H123" s="32" t="s">
        <v>935</v>
      </c>
      <c r="I123" s="32" t="s">
        <v>755</v>
      </c>
      <c r="J123" s="32" t="s">
        <v>755</v>
      </c>
      <c r="K123" s="32" t="s">
        <v>755</v>
      </c>
      <c r="L123" s="32" t="s">
        <v>837</v>
      </c>
      <c r="M123" s="32" t="s">
        <v>837</v>
      </c>
      <c r="N123" s="32" t="s">
        <v>837</v>
      </c>
      <c r="O123" s="32" t="s">
        <v>431</v>
      </c>
      <c r="P123" s="32" t="s">
        <v>145</v>
      </c>
      <c r="Q123" s="32" t="s">
        <v>163</v>
      </c>
      <c r="R123" s="32" t="s">
        <v>523</v>
      </c>
      <c r="S123" s="32" t="s">
        <v>524</v>
      </c>
      <c r="T123" s="32" t="s">
        <v>438</v>
      </c>
      <c r="V123" s="32" t="s">
        <v>913</v>
      </c>
    </row>
    <row r="124" spans="1:22">
      <c r="A124" s="48">
        <f t="shared" si="2"/>
        <v>122</v>
      </c>
      <c r="B124" s="51" t="s">
        <v>975</v>
      </c>
      <c r="C124" s="50" t="s">
        <v>980</v>
      </c>
      <c r="D124" s="32">
        <v>1825</v>
      </c>
      <c r="E124" s="43" t="s">
        <v>731</v>
      </c>
      <c r="F124" s="32" t="s">
        <v>795</v>
      </c>
      <c r="G124" s="32" t="s">
        <v>957</v>
      </c>
      <c r="H124" s="32" t="s">
        <v>935</v>
      </c>
      <c r="I124" s="32" t="s">
        <v>755</v>
      </c>
      <c r="J124" s="32" t="s">
        <v>755</v>
      </c>
      <c r="K124" s="32" t="s">
        <v>755</v>
      </c>
      <c r="L124" s="32" t="s">
        <v>838</v>
      </c>
      <c r="M124" s="32" t="s">
        <v>838</v>
      </c>
      <c r="N124" s="32" t="s">
        <v>838</v>
      </c>
      <c r="O124" s="32" t="s">
        <v>431</v>
      </c>
      <c r="P124" s="32" t="s">
        <v>145</v>
      </c>
      <c r="Q124" s="32" t="s">
        <v>163</v>
      </c>
      <c r="R124" s="32" t="s">
        <v>523</v>
      </c>
      <c r="S124" s="32" t="s">
        <v>524</v>
      </c>
      <c r="T124" s="32" t="s">
        <v>438</v>
      </c>
    </row>
    <row r="125" spans="1:22">
      <c r="A125" s="48">
        <f t="shared" si="2"/>
        <v>123</v>
      </c>
      <c r="B125" s="51" t="s">
        <v>975</v>
      </c>
      <c r="C125" s="50" t="s">
        <v>980</v>
      </c>
      <c r="D125" s="32">
        <v>1825</v>
      </c>
      <c r="E125" s="43" t="s">
        <v>731</v>
      </c>
      <c r="F125" s="32" t="s">
        <v>842</v>
      </c>
      <c r="G125" s="32" t="s">
        <v>958</v>
      </c>
      <c r="H125" s="32" t="s">
        <v>935</v>
      </c>
      <c r="I125" s="32" t="s">
        <v>755</v>
      </c>
      <c r="J125" s="32" t="s">
        <v>755</v>
      </c>
      <c r="K125" s="32" t="s">
        <v>755</v>
      </c>
      <c r="L125" s="32" t="s">
        <v>833</v>
      </c>
      <c r="M125" s="32" t="s">
        <v>833</v>
      </c>
      <c r="N125" s="32" t="s">
        <v>833</v>
      </c>
      <c r="O125" s="32" t="s">
        <v>431</v>
      </c>
      <c r="P125" s="32" t="s">
        <v>145</v>
      </c>
      <c r="Q125" s="32" t="s">
        <v>163</v>
      </c>
      <c r="R125" s="32" t="s">
        <v>523</v>
      </c>
      <c r="S125" s="32" t="s">
        <v>524</v>
      </c>
      <c r="T125" s="32" t="s">
        <v>438</v>
      </c>
    </row>
    <row r="126" spans="1:22">
      <c r="A126" s="48">
        <f t="shared" si="2"/>
        <v>124</v>
      </c>
      <c r="B126" s="51" t="s">
        <v>975</v>
      </c>
      <c r="C126" s="50" t="s">
        <v>980</v>
      </c>
      <c r="D126" s="32">
        <v>1825</v>
      </c>
      <c r="E126" s="43" t="s">
        <v>731</v>
      </c>
      <c r="F126" s="32" t="s">
        <v>844</v>
      </c>
      <c r="G126" s="32" t="s">
        <v>959</v>
      </c>
      <c r="H126" s="32" t="s">
        <v>935</v>
      </c>
      <c r="I126" s="32" t="s">
        <v>755</v>
      </c>
      <c r="J126" s="32" t="s">
        <v>755</v>
      </c>
      <c r="K126" s="32" t="s">
        <v>755</v>
      </c>
      <c r="L126" s="32" t="s">
        <v>840</v>
      </c>
      <c r="M126" s="32" t="s">
        <v>840</v>
      </c>
      <c r="N126" s="32" t="s">
        <v>840</v>
      </c>
      <c r="O126" s="32" t="s">
        <v>431</v>
      </c>
      <c r="P126" s="32" t="s">
        <v>145</v>
      </c>
      <c r="Q126" s="32" t="s">
        <v>163</v>
      </c>
      <c r="R126" s="32" t="s">
        <v>523</v>
      </c>
      <c r="S126" s="32" t="s">
        <v>524</v>
      </c>
      <c r="T126" s="32" t="s">
        <v>438</v>
      </c>
    </row>
    <row r="127" spans="1:22">
      <c r="A127" s="48">
        <f t="shared" si="2"/>
        <v>125</v>
      </c>
      <c r="B127" s="51" t="s">
        <v>975</v>
      </c>
      <c r="C127" s="50" t="s">
        <v>980</v>
      </c>
      <c r="D127" s="32">
        <v>1825</v>
      </c>
      <c r="E127" s="43" t="s">
        <v>731</v>
      </c>
      <c r="F127" s="32" t="s">
        <v>843</v>
      </c>
      <c r="G127" s="32" t="s">
        <v>960</v>
      </c>
      <c r="H127" s="32" t="s">
        <v>935</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975</v>
      </c>
      <c r="C128" s="50" t="s">
        <v>980</v>
      </c>
      <c r="D128" s="32">
        <v>1825</v>
      </c>
      <c r="E128" s="43" t="s">
        <v>731</v>
      </c>
      <c r="F128" s="32" t="s">
        <v>845</v>
      </c>
      <c r="G128" s="32" t="s">
        <v>961</v>
      </c>
      <c r="H128" s="32" t="s">
        <v>935</v>
      </c>
      <c r="I128" s="32" t="s">
        <v>790</v>
      </c>
      <c r="J128" s="32" t="s">
        <v>790</v>
      </c>
      <c r="K128" s="32" t="s">
        <v>790</v>
      </c>
      <c r="L128" s="32" t="s">
        <v>837</v>
      </c>
      <c r="M128" s="32" t="s">
        <v>837</v>
      </c>
      <c r="N128" s="32" t="s">
        <v>837</v>
      </c>
      <c r="O128" s="32" t="s">
        <v>431</v>
      </c>
      <c r="P128" s="32" t="s">
        <v>145</v>
      </c>
      <c r="Q128" s="32" t="s">
        <v>163</v>
      </c>
      <c r="R128" s="32" t="s">
        <v>523</v>
      </c>
      <c r="S128" s="32" t="s">
        <v>524</v>
      </c>
      <c r="T128" s="32" t="s">
        <v>438</v>
      </c>
    </row>
    <row r="129" spans="1:22">
      <c r="A129" s="48">
        <f t="shared" si="2"/>
        <v>127</v>
      </c>
      <c r="B129" s="51" t="s">
        <v>975</v>
      </c>
      <c r="C129" s="50" t="s">
        <v>980</v>
      </c>
      <c r="D129" s="32">
        <v>1825</v>
      </c>
      <c r="E129" s="43" t="s">
        <v>731</v>
      </c>
      <c r="F129" s="32" t="s">
        <v>798</v>
      </c>
      <c r="G129" s="32" t="s">
        <v>962</v>
      </c>
      <c r="H129" s="32" t="s">
        <v>935</v>
      </c>
      <c r="I129" s="32" t="s">
        <v>790</v>
      </c>
      <c r="J129" s="32" t="s">
        <v>790</v>
      </c>
      <c r="K129" s="32" t="s">
        <v>790</v>
      </c>
      <c r="L129" s="32" t="s">
        <v>838</v>
      </c>
      <c r="M129" s="32" t="s">
        <v>838</v>
      </c>
      <c r="N129" s="32" t="s">
        <v>838</v>
      </c>
      <c r="O129" s="32" t="s">
        <v>431</v>
      </c>
      <c r="P129" s="32" t="s">
        <v>145</v>
      </c>
      <c r="Q129" s="32" t="s">
        <v>163</v>
      </c>
      <c r="R129" s="32" t="s">
        <v>523</v>
      </c>
      <c r="S129" s="32" t="s">
        <v>524</v>
      </c>
      <c r="T129" s="32" t="s">
        <v>438</v>
      </c>
    </row>
    <row r="130" spans="1:22">
      <c r="A130" s="48">
        <f t="shared" si="2"/>
        <v>128</v>
      </c>
      <c r="B130" s="51" t="s">
        <v>975</v>
      </c>
      <c r="C130" s="50" t="s">
        <v>980</v>
      </c>
      <c r="D130" s="32">
        <v>1825</v>
      </c>
      <c r="E130" s="43" t="s">
        <v>731</v>
      </c>
      <c r="F130" s="32" t="s">
        <v>846</v>
      </c>
      <c r="G130" s="32" t="s">
        <v>963</v>
      </c>
      <c r="H130" s="32" t="s">
        <v>935</v>
      </c>
      <c r="I130" s="32" t="s">
        <v>790</v>
      </c>
      <c r="J130" s="32" t="s">
        <v>790</v>
      </c>
      <c r="K130" s="32" t="s">
        <v>790</v>
      </c>
      <c r="L130" s="32" t="s">
        <v>833</v>
      </c>
      <c r="M130" s="32" t="s">
        <v>833</v>
      </c>
      <c r="N130" s="32" t="s">
        <v>833</v>
      </c>
      <c r="O130" s="32" t="s">
        <v>431</v>
      </c>
      <c r="P130" s="32" t="s">
        <v>145</v>
      </c>
      <c r="Q130" s="32" t="s">
        <v>163</v>
      </c>
      <c r="R130" s="32" t="s">
        <v>523</v>
      </c>
      <c r="S130" s="32" t="s">
        <v>524</v>
      </c>
      <c r="T130" s="32" t="s">
        <v>438</v>
      </c>
    </row>
    <row r="131" spans="1:22">
      <c r="A131" s="48">
        <f t="shared" si="2"/>
        <v>129</v>
      </c>
      <c r="B131" s="51" t="s">
        <v>975</v>
      </c>
      <c r="C131" s="50" t="s">
        <v>980</v>
      </c>
      <c r="D131" s="32">
        <v>1825</v>
      </c>
      <c r="E131" s="43" t="s">
        <v>731</v>
      </c>
      <c r="F131" s="32" t="s">
        <v>847</v>
      </c>
      <c r="G131" s="32" t="s">
        <v>964</v>
      </c>
      <c r="H131" s="32" t="s">
        <v>935</v>
      </c>
      <c r="I131" s="32" t="s">
        <v>790</v>
      </c>
      <c r="J131" s="32" t="s">
        <v>790</v>
      </c>
      <c r="K131" s="32" t="s">
        <v>790</v>
      </c>
      <c r="L131" s="32" t="s">
        <v>840</v>
      </c>
      <c r="M131" s="32" t="s">
        <v>840</v>
      </c>
      <c r="N131" s="32" t="s">
        <v>840</v>
      </c>
      <c r="O131" s="32" t="s">
        <v>431</v>
      </c>
      <c r="P131" s="32" t="s">
        <v>145</v>
      </c>
      <c r="Q131" s="32" t="s">
        <v>163</v>
      </c>
      <c r="R131" s="32" t="s">
        <v>523</v>
      </c>
      <c r="S131" s="32" t="s">
        <v>524</v>
      </c>
      <c r="T131" s="32" t="s">
        <v>438</v>
      </c>
    </row>
    <row r="132" spans="1:22" s="14" customFormat="1">
      <c r="A132" s="49">
        <f t="shared" si="2"/>
        <v>130</v>
      </c>
      <c r="B132" s="51" t="s">
        <v>975</v>
      </c>
      <c r="C132" s="50" t="s">
        <v>980</v>
      </c>
      <c r="D132" s="45">
        <v>1825</v>
      </c>
      <c r="E132" s="46" t="s">
        <v>731</v>
      </c>
      <c r="F132" s="45" t="s">
        <v>848</v>
      </c>
      <c r="G132" s="45" t="s">
        <v>965</v>
      </c>
      <c r="H132" s="45" t="s">
        <v>935</v>
      </c>
      <c r="I132" s="45" t="s">
        <v>790</v>
      </c>
      <c r="J132" s="45" t="s">
        <v>790</v>
      </c>
      <c r="K132" s="45" t="s">
        <v>790</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975</v>
      </c>
      <c r="C133" s="50" t="s">
        <v>980</v>
      </c>
      <c r="D133" s="32">
        <v>1825</v>
      </c>
      <c r="E133" s="43" t="s">
        <v>731</v>
      </c>
      <c r="F133" s="32" t="s">
        <v>841</v>
      </c>
      <c r="G133" s="32" t="s">
        <v>954</v>
      </c>
      <c r="H133" s="32" t="s">
        <v>943</v>
      </c>
      <c r="I133" s="32" t="s">
        <v>755</v>
      </c>
      <c r="J133" s="32" t="s">
        <v>755</v>
      </c>
      <c r="K133" s="32" t="s">
        <v>755</v>
      </c>
      <c r="L133" s="32" t="s">
        <v>837</v>
      </c>
      <c r="M133" s="32" t="s">
        <v>837</v>
      </c>
      <c r="N133" s="32" t="s">
        <v>837</v>
      </c>
      <c r="O133" s="32" t="s">
        <v>431</v>
      </c>
      <c r="P133" s="32" t="s">
        <v>145</v>
      </c>
      <c r="Q133" s="32" t="s">
        <v>163</v>
      </c>
      <c r="R133" s="32" t="s">
        <v>523</v>
      </c>
      <c r="S133" s="32" t="s">
        <v>524</v>
      </c>
      <c r="T133" s="32" t="s">
        <v>438</v>
      </c>
      <c r="V133" s="32" t="s">
        <v>913</v>
      </c>
    </row>
    <row r="134" spans="1:22">
      <c r="A134" s="48">
        <f t="shared" si="2"/>
        <v>132</v>
      </c>
      <c r="B134" s="51" t="s">
        <v>975</v>
      </c>
      <c r="C134" s="50" t="s">
        <v>980</v>
      </c>
      <c r="D134" s="32">
        <v>1825</v>
      </c>
      <c r="E134" s="43" t="s">
        <v>731</v>
      </c>
      <c r="F134" s="32" t="s">
        <v>795</v>
      </c>
      <c r="G134" s="32" t="s">
        <v>957</v>
      </c>
      <c r="H134" s="32" t="s">
        <v>943</v>
      </c>
      <c r="I134" s="32" t="s">
        <v>755</v>
      </c>
      <c r="J134" s="32" t="s">
        <v>755</v>
      </c>
      <c r="K134" s="32" t="s">
        <v>755</v>
      </c>
      <c r="L134" s="32" t="s">
        <v>838</v>
      </c>
      <c r="M134" s="32" t="s">
        <v>838</v>
      </c>
      <c r="N134" s="32" t="s">
        <v>838</v>
      </c>
      <c r="O134" s="32" t="s">
        <v>431</v>
      </c>
      <c r="P134" s="32" t="s">
        <v>145</v>
      </c>
      <c r="Q134" s="32" t="s">
        <v>163</v>
      </c>
      <c r="R134" s="32" t="s">
        <v>523</v>
      </c>
      <c r="S134" s="32" t="s">
        <v>524</v>
      </c>
      <c r="T134" s="32" t="s">
        <v>438</v>
      </c>
    </row>
    <row r="135" spans="1:22">
      <c r="A135" s="48">
        <f t="shared" si="2"/>
        <v>133</v>
      </c>
      <c r="B135" s="51" t="s">
        <v>975</v>
      </c>
      <c r="C135" s="50" t="s">
        <v>980</v>
      </c>
      <c r="D135" s="32">
        <v>1825</v>
      </c>
      <c r="E135" s="43" t="s">
        <v>731</v>
      </c>
      <c r="F135" s="32" t="s">
        <v>842</v>
      </c>
      <c r="G135" s="32" t="s">
        <v>958</v>
      </c>
      <c r="H135" s="32" t="s">
        <v>943</v>
      </c>
      <c r="I135" s="32" t="s">
        <v>755</v>
      </c>
      <c r="J135" s="32" t="s">
        <v>755</v>
      </c>
      <c r="K135" s="32" t="s">
        <v>755</v>
      </c>
      <c r="L135" s="32" t="s">
        <v>833</v>
      </c>
      <c r="M135" s="32" t="s">
        <v>833</v>
      </c>
      <c r="N135" s="32" t="s">
        <v>833</v>
      </c>
      <c r="O135" s="32" t="s">
        <v>431</v>
      </c>
      <c r="P135" s="32" t="s">
        <v>145</v>
      </c>
      <c r="Q135" s="32" t="s">
        <v>163</v>
      </c>
      <c r="R135" s="32" t="s">
        <v>523</v>
      </c>
      <c r="S135" s="32" t="s">
        <v>524</v>
      </c>
      <c r="T135" s="32" t="s">
        <v>438</v>
      </c>
    </row>
    <row r="136" spans="1:22">
      <c r="A136" s="48">
        <f t="shared" si="2"/>
        <v>134</v>
      </c>
      <c r="B136" s="51" t="s">
        <v>975</v>
      </c>
      <c r="C136" s="50" t="s">
        <v>980</v>
      </c>
      <c r="D136" s="32">
        <v>1825</v>
      </c>
      <c r="E136" s="43" t="s">
        <v>731</v>
      </c>
      <c r="F136" s="32" t="s">
        <v>844</v>
      </c>
      <c r="G136" s="32" t="s">
        <v>959</v>
      </c>
      <c r="H136" s="32" t="s">
        <v>943</v>
      </c>
      <c r="I136" s="32" t="s">
        <v>755</v>
      </c>
      <c r="J136" s="32" t="s">
        <v>755</v>
      </c>
      <c r="K136" s="32" t="s">
        <v>755</v>
      </c>
      <c r="L136" s="32" t="s">
        <v>840</v>
      </c>
      <c r="M136" s="32" t="s">
        <v>840</v>
      </c>
      <c r="N136" s="32" t="s">
        <v>840</v>
      </c>
      <c r="O136" s="32" t="s">
        <v>431</v>
      </c>
      <c r="P136" s="32" t="s">
        <v>145</v>
      </c>
      <c r="Q136" s="32" t="s">
        <v>163</v>
      </c>
      <c r="R136" s="32" t="s">
        <v>523</v>
      </c>
      <c r="S136" s="32" t="s">
        <v>524</v>
      </c>
      <c r="T136" s="32" t="s">
        <v>438</v>
      </c>
    </row>
    <row r="137" spans="1:22">
      <c r="A137" s="48">
        <f t="shared" si="2"/>
        <v>135</v>
      </c>
      <c r="B137" s="51" t="s">
        <v>975</v>
      </c>
      <c r="C137" s="50" t="s">
        <v>980</v>
      </c>
      <c r="D137" s="32">
        <v>1825</v>
      </c>
      <c r="E137" s="43" t="s">
        <v>731</v>
      </c>
      <c r="F137" s="32" t="s">
        <v>843</v>
      </c>
      <c r="G137" s="32" t="s">
        <v>960</v>
      </c>
      <c r="H137" s="32" t="s">
        <v>943</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975</v>
      </c>
      <c r="C138" s="50" t="s">
        <v>980</v>
      </c>
      <c r="D138" s="32">
        <v>1825</v>
      </c>
      <c r="E138" s="43" t="s">
        <v>731</v>
      </c>
      <c r="F138" s="32" t="s">
        <v>845</v>
      </c>
      <c r="G138" s="32" t="s">
        <v>961</v>
      </c>
      <c r="H138" s="32" t="s">
        <v>943</v>
      </c>
      <c r="I138" s="32" t="s">
        <v>790</v>
      </c>
      <c r="J138" s="32" t="s">
        <v>790</v>
      </c>
      <c r="K138" s="32" t="s">
        <v>790</v>
      </c>
      <c r="L138" s="32" t="s">
        <v>837</v>
      </c>
      <c r="M138" s="32" t="s">
        <v>837</v>
      </c>
      <c r="N138" s="32" t="s">
        <v>837</v>
      </c>
      <c r="O138" s="32" t="s">
        <v>431</v>
      </c>
      <c r="P138" s="32" t="s">
        <v>145</v>
      </c>
      <c r="Q138" s="32" t="s">
        <v>163</v>
      </c>
      <c r="R138" s="32" t="s">
        <v>523</v>
      </c>
      <c r="S138" s="32" t="s">
        <v>524</v>
      </c>
      <c r="T138" s="32" t="s">
        <v>438</v>
      </c>
    </row>
    <row r="139" spans="1:22">
      <c r="A139" s="48">
        <f t="shared" si="2"/>
        <v>137</v>
      </c>
      <c r="B139" s="51" t="s">
        <v>975</v>
      </c>
      <c r="C139" s="50" t="s">
        <v>980</v>
      </c>
      <c r="D139" s="32">
        <v>1825</v>
      </c>
      <c r="E139" s="43" t="s">
        <v>731</v>
      </c>
      <c r="F139" s="32" t="s">
        <v>798</v>
      </c>
      <c r="G139" s="32" t="s">
        <v>962</v>
      </c>
      <c r="H139" s="32" t="s">
        <v>943</v>
      </c>
      <c r="I139" s="32" t="s">
        <v>790</v>
      </c>
      <c r="J139" s="32" t="s">
        <v>790</v>
      </c>
      <c r="K139" s="32" t="s">
        <v>790</v>
      </c>
      <c r="L139" s="32" t="s">
        <v>838</v>
      </c>
      <c r="M139" s="32" t="s">
        <v>838</v>
      </c>
      <c r="N139" s="32" t="s">
        <v>838</v>
      </c>
      <c r="O139" s="32" t="s">
        <v>431</v>
      </c>
      <c r="P139" s="32" t="s">
        <v>145</v>
      </c>
      <c r="Q139" s="32" t="s">
        <v>163</v>
      </c>
      <c r="R139" s="32" t="s">
        <v>523</v>
      </c>
      <c r="S139" s="32" t="s">
        <v>524</v>
      </c>
      <c r="T139" s="32" t="s">
        <v>438</v>
      </c>
    </row>
    <row r="140" spans="1:22">
      <c r="A140" s="48">
        <f t="shared" si="2"/>
        <v>138</v>
      </c>
      <c r="B140" s="51" t="s">
        <v>975</v>
      </c>
      <c r="C140" s="50" t="s">
        <v>980</v>
      </c>
      <c r="D140" s="32">
        <v>1825</v>
      </c>
      <c r="E140" s="43" t="s">
        <v>731</v>
      </c>
      <c r="F140" s="32" t="s">
        <v>846</v>
      </c>
      <c r="G140" s="32" t="s">
        <v>963</v>
      </c>
      <c r="H140" s="32" t="s">
        <v>943</v>
      </c>
      <c r="I140" s="32" t="s">
        <v>790</v>
      </c>
      <c r="J140" s="32" t="s">
        <v>790</v>
      </c>
      <c r="K140" s="32" t="s">
        <v>790</v>
      </c>
      <c r="L140" s="32" t="s">
        <v>833</v>
      </c>
      <c r="M140" s="32" t="s">
        <v>833</v>
      </c>
      <c r="N140" s="32" t="s">
        <v>833</v>
      </c>
      <c r="O140" s="32" t="s">
        <v>431</v>
      </c>
      <c r="P140" s="32" t="s">
        <v>145</v>
      </c>
      <c r="Q140" s="32" t="s">
        <v>163</v>
      </c>
      <c r="R140" s="32" t="s">
        <v>523</v>
      </c>
      <c r="S140" s="32" t="s">
        <v>524</v>
      </c>
      <c r="T140" s="32" t="s">
        <v>438</v>
      </c>
    </row>
    <row r="141" spans="1:22">
      <c r="A141" s="48">
        <f t="shared" si="2"/>
        <v>139</v>
      </c>
      <c r="B141" s="51" t="s">
        <v>975</v>
      </c>
      <c r="C141" s="50" t="s">
        <v>980</v>
      </c>
      <c r="D141" s="32">
        <v>1825</v>
      </c>
      <c r="E141" s="43" t="s">
        <v>731</v>
      </c>
      <c r="F141" s="32" t="s">
        <v>847</v>
      </c>
      <c r="G141" s="32" t="s">
        <v>964</v>
      </c>
      <c r="H141" s="32" t="s">
        <v>943</v>
      </c>
      <c r="I141" s="32" t="s">
        <v>790</v>
      </c>
      <c r="J141" s="32" t="s">
        <v>790</v>
      </c>
      <c r="K141" s="32" t="s">
        <v>790</v>
      </c>
      <c r="L141" s="32" t="s">
        <v>840</v>
      </c>
      <c r="M141" s="32" t="s">
        <v>840</v>
      </c>
      <c r="N141" s="32" t="s">
        <v>840</v>
      </c>
      <c r="O141" s="32" t="s">
        <v>431</v>
      </c>
      <c r="P141" s="32" t="s">
        <v>145</v>
      </c>
      <c r="Q141" s="32" t="s">
        <v>163</v>
      </c>
      <c r="R141" s="32" t="s">
        <v>523</v>
      </c>
      <c r="S141" s="32" t="s">
        <v>524</v>
      </c>
      <c r="T141" s="32" t="s">
        <v>438</v>
      </c>
    </row>
    <row r="142" spans="1:22" s="14" customFormat="1">
      <c r="A142" s="49">
        <f t="shared" si="2"/>
        <v>140</v>
      </c>
      <c r="B142" s="51" t="s">
        <v>975</v>
      </c>
      <c r="C142" s="50" t="s">
        <v>980</v>
      </c>
      <c r="D142" s="45">
        <v>1825</v>
      </c>
      <c r="E142" s="46" t="s">
        <v>731</v>
      </c>
      <c r="F142" s="45" t="s">
        <v>848</v>
      </c>
      <c r="G142" s="45" t="s">
        <v>965</v>
      </c>
      <c r="H142" s="45" t="s">
        <v>943</v>
      </c>
      <c r="I142" s="45" t="s">
        <v>790</v>
      </c>
      <c r="J142" s="45" t="s">
        <v>790</v>
      </c>
      <c r="K142" s="45" t="s">
        <v>790</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975</v>
      </c>
      <c r="C143" s="50" t="s">
        <v>980</v>
      </c>
      <c r="D143" s="32">
        <v>1825</v>
      </c>
      <c r="E143" s="43" t="s">
        <v>731</v>
      </c>
      <c r="F143" s="32" t="s">
        <v>841</v>
      </c>
      <c r="G143" s="32" t="s">
        <v>954</v>
      </c>
      <c r="H143" s="32" t="s">
        <v>945</v>
      </c>
      <c r="I143" s="32" t="s">
        <v>755</v>
      </c>
      <c r="J143" s="32" t="s">
        <v>755</v>
      </c>
      <c r="K143" s="32" t="s">
        <v>755</v>
      </c>
      <c r="L143" s="32" t="s">
        <v>837</v>
      </c>
      <c r="M143" s="32" t="s">
        <v>837</v>
      </c>
      <c r="N143" s="32" t="s">
        <v>837</v>
      </c>
      <c r="O143" s="32" t="s">
        <v>431</v>
      </c>
      <c r="P143" s="32" t="s">
        <v>145</v>
      </c>
      <c r="Q143" s="32" t="s">
        <v>163</v>
      </c>
      <c r="R143" s="32" t="s">
        <v>523</v>
      </c>
      <c r="S143" s="32" t="s">
        <v>524</v>
      </c>
      <c r="T143" s="32" t="s">
        <v>438</v>
      </c>
      <c r="V143" s="32" t="s">
        <v>913</v>
      </c>
    </row>
    <row r="144" spans="1:22">
      <c r="A144" s="48">
        <f t="shared" si="2"/>
        <v>142</v>
      </c>
      <c r="B144" s="51" t="s">
        <v>975</v>
      </c>
      <c r="C144" s="50" t="s">
        <v>980</v>
      </c>
      <c r="D144" s="32">
        <v>1825</v>
      </c>
      <c r="E144" s="43" t="s">
        <v>731</v>
      </c>
      <c r="F144" s="32" t="s">
        <v>795</v>
      </c>
      <c r="G144" s="32" t="s">
        <v>957</v>
      </c>
      <c r="H144" s="32" t="s">
        <v>945</v>
      </c>
      <c r="I144" s="32" t="s">
        <v>755</v>
      </c>
      <c r="J144" s="32" t="s">
        <v>755</v>
      </c>
      <c r="K144" s="32" t="s">
        <v>755</v>
      </c>
      <c r="L144" s="32" t="s">
        <v>838</v>
      </c>
      <c r="M144" s="32" t="s">
        <v>838</v>
      </c>
      <c r="N144" s="32" t="s">
        <v>838</v>
      </c>
      <c r="O144" s="32" t="s">
        <v>431</v>
      </c>
      <c r="P144" s="32" t="s">
        <v>145</v>
      </c>
      <c r="Q144" s="32" t="s">
        <v>163</v>
      </c>
      <c r="R144" s="32" t="s">
        <v>523</v>
      </c>
      <c r="S144" s="32" t="s">
        <v>524</v>
      </c>
      <c r="T144" s="32" t="s">
        <v>438</v>
      </c>
    </row>
    <row r="145" spans="1:22">
      <c r="A145" s="48">
        <f t="shared" si="2"/>
        <v>143</v>
      </c>
      <c r="B145" s="51" t="s">
        <v>975</v>
      </c>
      <c r="C145" s="50" t="s">
        <v>980</v>
      </c>
      <c r="D145" s="32">
        <v>1825</v>
      </c>
      <c r="E145" s="43" t="s">
        <v>731</v>
      </c>
      <c r="F145" s="32" t="s">
        <v>842</v>
      </c>
      <c r="G145" s="32" t="s">
        <v>958</v>
      </c>
      <c r="H145" s="32" t="s">
        <v>945</v>
      </c>
      <c r="I145" s="32" t="s">
        <v>755</v>
      </c>
      <c r="J145" s="32" t="s">
        <v>755</v>
      </c>
      <c r="K145" s="32" t="s">
        <v>755</v>
      </c>
      <c r="L145" s="32" t="s">
        <v>833</v>
      </c>
      <c r="M145" s="32" t="s">
        <v>833</v>
      </c>
      <c r="N145" s="32" t="s">
        <v>833</v>
      </c>
      <c r="O145" s="32" t="s">
        <v>431</v>
      </c>
      <c r="P145" s="32" t="s">
        <v>145</v>
      </c>
      <c r="Q145" s="32" t="s">
        <v>163</v>
      </c>
      <c r="R145" s="32" t="s">
        <v>523</v>
      </c>
      <c r="S145" s="32" t="s">
        <v>524</v>
      </c>
      <c r="T145" s="32" t="s">
        <v>438</v>
      </c>
    </row>
    <row r="146" spans="1:22">
      <c r="A146" s="48">
        <f t="shared" si="2"/>
        <v>144</v>
      </c>
      <c r="B146" s="51" t="s">
        <v>975</v>
      </c>
      <c r="C146" s="50" t="s">
        <v>980</v>
      </c>
      <c r="D146" s="32">
        <v>1825</v>
      </c>
      <c r="E146" s="43" t="s">
        <v>731</v>
      </c>
      <c r="F146" s="32" t="s">
        <v>844</v>
      </c>
      <c r="G146" s="32" t="s">
        <v>959</v>
      </c>
      <c r="H146" s="32" t="s">
        <v>945</v>
      </c>
      <c r="I146" s="32" t="s">
        <v>755</v>
      </c>
      <c r="J146" s="32" t="s">
        <v>755</v>
      </c>
      <c r="K146" s="32" t="s">
        <v>755</v>
      </c>
      <c r="L146" s="32" t="s">
        <v>840</v>
      </c>
      <c r="M146" s="32" t="s">
        <v>840</v>
      </c>
      <c r="N146" s="32" t="s">
        <v>840</v>
      </c>
      <c r="O146" s="32" t="s">
        <v>431</v>
      </c>
      <c r="P146" s="32" t="s">
        <v>145</v>
      </c>
      <c r="Q146" s="32" t="s">
        <v>163</v>
      </c>
      <c r="R146" s="32" t="s">
        <v>523</v>
      </c>
      <c r="S146" s="32" t="s">
        <v>524</v>
      </c>
      <c r="T146" s="32" t="s">
        <v>438</v>
      </c>
    </row>
    <row r="147" spans="1:22">
      <c r="A147" s="48">
        <f t="shared" si="2"/>
        <v>145</v>
      </c>
      <c r="B147" s="51" t="s">
        <v>975</v>
      </c>
      <c r="C147" s="50" t="s">
        <v>980</v>
      </c>
      <c r="D147" s="32">
        <v>1825</v>
      </c>
      <c r="E147" s="43" t="s">
        <v>731</v>
      </c>
      <c r="F147" s="32" t="s">
        <v>843</v>
      </c>
      <c r="G147" s="32" t="s">
        <v>960</v>
      </c>
      <c r="H147" s="32" t="s">
        <v>945</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975</v>
      </c>
      <c r="C148" s="50" t="s">
        <v>980</v>
      </c>
      <c r="D148" s="32">
        <v>1825</v>
      </c>
      <c r="E148" s="43" t="s">
        <v>731</v>
      </c>
      <c r="F148" s="32" t="s">
        <v>845</v>
      </c>
      <c r="G148" s="32" t="s">
        <v>961</v>
      </c>
      <c r="H148" s="32" t="s">
        <v>945</v>
      </c>
      <c r="I148" s="32" t="s">
        <v>790</v>
      </c>
      <c r="J148" s="32" t="s">
        <v>790</v>
      </c>
      <c r="K148" s="32" t="s">
        <v>790</v>
      </c>
      <c r="L148" s="32" t="s">
        <v>837</v>
      </c>
      <c r="M148" s="32" t="s">
        <v>837</v>
      </c>
      <c r="N148" s="32" t="s">
        <v>837</v>
      </c>
      <c r="O148" s="32" t="s">
        <v>431</v>
      </c>
      <c r="P148" s="32" t="s">
        <v>145</v>
      </c>
      <c r="Q148" s="32" t="s">
        <v>163</v>
      </c>
      <c r="R148" s="32" t="s">
        <v>523</v>
      </c>
      <c r="S148" s="32" t="s">
        <v>524</v>
      </c>
      <c r="T148" s="32" t="s">
        <v>438</v>
      </c>
    </row>
    <row r="149" spans="1:22">
      <c r="A149" s="48">
        <f t="shared" si="2"/>
        <v>147</v>
      </c>
      <c r="B149" s="51" t="s">
        <v>975</v>
      </c>
      <c r="C149" s="50" t="s">
        <v>980</v>
      </c>
      <c r="D149" s="32">
        <v>1825</v>
      </c>
      <c r="E149" s="43" t="s">
        <v>731</v>
      </c>
      <c r="F149" s="32" t="s">
        <v>798</v>
      </c>
      <c r="G149" s="32" t="s">
        <v>962</v>
      </c>
      <c r="H149" s="32" t="s">
        <v>945</v>
      </c>
      <c r="I149" s="32" t="s">
        <v>790</v>
      </c>
      <c r="J149" s="32" t="s">
        <v>790</v>
      </c>
      <c r="K149" s="32" t="s">
        <v>790</v>
      </c>
      <c r="L149" s="32" t="s">
        <v>838</v>
      </c>
      <c r="M149" s="32" t="s">
        <v>838</v>
      </c>
      <c r="N149" s="32" t="s">
        <v>838</v>
      </c>
      <c r="O149" s="32" t="s">
        <v>431</v>
      </c>
      <c r="P149" s="32" t="s">
        <v>145</v>
      </c>
      <c r="Q149" s="32" t="s">
        <v>163</v>
      </c>
      <c r="R149" s="32" t="s">
        <v>523</v>
      </c>
      <c r="S149" s="32" t="s">
        <v>524</v>
      </c>
      <c r="T149" s="32" t="s">
        <v>438</v>
      </c>
    </row>
    <row r="150" spans="1:22">
      <c r="A150" s="48">
        <f t="shared" si="2"/>
        <v>148</v>
      </c>
      <c r="B150" s="51" t="s">
        <v>975</v>
      </c>
      <c r="C150" s="50" t="s">
        <v>980</v>
      </c>
      <c r="D150" s="32">
        <v>1825</v>
      </c>
      <c r="E150" s="43" t="s">
        <v>731</v>
      </c>
      <c r="F150" s="32" t="s">
        <v>846</v>
      </c>
      <c r="G150" s="32" t="s">
        <v>963</v>
      </c>
      <c r="H150" s="32" t="s">
        <v>945</v>
      </c>
      <c r="I150" s="32" t="s">
        <v>790</v>
      </c>
      <c r="J150" s="32" t="s">
        <v>790</v>
      </c>
      <c r="K150" s="32" t="s">
        <v>790</v>
      </c>
      <c r="L150" s="32" t="s">
        <v>833</v>
      </c>
      <c r="M150" s="32" t="s">
        <v>833</v>
      </c>
      <c r="N150" s="32" t="s">
        <v>833</v>
      </c>
      <c r="O150" s="32" t="s">
        <v>431</v>
      </c>
      <c r="P150" s="32" t="s">
        <v>145</v>
      </c>
      <c r="Q150" s="32" t="s">
        <v>163</v>
      </c>
      <c r="R150" s="32" t="s">
        <v>523</v>
      </c>
      <c r="S150" s="32" t="s">
        <v>524</v>
      </c>
      <c r="T150" s="32" t="s">
        <v>438</v>
      </c>
    </row>
    <row r="151" spans="1:22">
      <c r="A151" s="48">
        <f t="shared" si="2"/>
        <v>149</v>
      </c>
      <c r="B151" s="51" t="s">
        <v>975</v>
      </c>
      <c r="C151" s="50" t="s">
        <v>980</v>
      </c>
      <c r="D151" s="32">
        <v>1825</v>
      </c>
      <c r="E151" s="43" t="s">
        <v>731</v>
      </c>
      <c r="F151" s="32" t="s">
        <v>847</v>
      </c>
      <c r="G151" s="32" t="s">
        <v>964</v>
      </c>
      <c r="H151" s="32" t="s">
        <v>945</v>
      </c>
      <c r="I151" s="32" t="s">
        <v>790</v>
      </c>
      <c r="J151" s="32" t="s">
        <v>790</v>
      </c>
      <c r="K151" s="32" t="s">
        <v>790</v>
      </c>
      <c r="L151" s="32" t="s">
        <v>840</v>
      </c>
      <c r="M151" s="32" t="s">
        <v>840</v>
      </c>
      <c r="N151" s="32" t="s">
        <v>840</v>
      </c>
      <c r="O151" s="32" t="s">
        <v>431</v>
      </c>
      <c r="P151" s="32" t="s">
        <v>145</v>
      </c>
      <c r="Q151" s="32" t="s">
        <v>163</v>
      </c>
      <c r="R151" s="32" t="s">
        <v>523</v>
      </c>
      <c r="S151" s="32" t="s">
        <v>524</v>
      </c>
      <c r="T151" s="32" t="s">
        <v>438</v>
      </c>
    </row>
    <row r="152" spans="1:22" s="14" customFormat="1">
      <c r="A152" s="49">
        <f t="shared" ref="A152:A172" si="3">A151+1</f>
        <v>150</v>
      </c>
      <c r="B152" s="51" t="s">
        <v>975</v>
      </c>
      <c r="C152" s="50" t="s">
        <v>980</v>
      </c>
      <c r="D152" s="45">
        <v>1825</v>
      </c>
      <c r="E152" s="46" t="s">
        <v>731</v>
      </c>
      <c r="F152" s="45" t="s">
        <v>848</v>
      </c>
      <c r="G152" s="45" t="s">
        <v>965</v>
      </c>
      <c r="H152" s="32" t="s">
        <v>945</v>
      </c>
      <c r="I152" s="45" t="s">
        <v>790</v>
      </c>
      <c r="J152" s="45" t="s">
        <v>790</v>
      </c>
      <c r="K152" s="45" t="s">
        <v>790</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975</v>
      </c>
      <c r="C153" s="50" t="s">
        <v>980</v>
      </c>
      <c r="D153" s="32">
        <v>1825</v>
      </c>
      <c r="E153" s="43" t="s">
        <v>731</v>
      </c>
      <c r="F153" s="32" t="s">
        <v>841</v>
      </c>
      <c r="G153" s="32" t="s">
        <v>954</v>
      </c>
      <c r="H153" s="32" t="s">
        <v>948</v>
      </c>
      <c r="I153" s="32" t="s">
        <v>755</v>
      </c>
      <c r="J153" s="32" t="s">
        <v>755</v>
      </c>
      <c r="K153" s="32" t="s">
        <v>755</v>
      </c>
      <c r="L153" s="32" t="s">
        <v>837</v>
      </c>
      <c r="M153" s="32" t="s">
        <v>837</v>
      </c>
      <c r="N153" s="32" t="s">
        <v>837</v>
      </c>
      <c r="O153" s="32" t="s">
        <v>431</v>
      </c>
      <c r="P153" s="32" t="s">
        <v>145</v>
      </c>
      <c r="Q153" s="32" t="s">
        <v>163</v>
      </c>
      <c r="R153" s="32" t="s">
        <v>523</v>
      </c>
      <c r="S153" s="32" t="s">
        <v>524</v>
      </c>
      <c r="T153" s="32" t="s">
        <v>438</v>
      </c>
      <c r="V153" s="32" t="s">
        <v>913</v>
      </c>
    </row>
    <row r="154" spans="1:22">
      <c r="A154" s="48">
        <f t="shared" si="3"/>
        <v>152</v>
      </c>
      <c r="B154" s="51" t="s">
        <v>975</v>
      </c>
      <c r="C154" s="50" t="s">
        <v>980</v>
      </c>
      <c r="D154" s="32">
        <v>1825</v>
      </c>
      <c r="E154" s="43" t="s">
        <v>731</v>
      </c>
      <c r="F154" s="32" t="s">
        <v>795</v>
      </c>
      <c r="G154" s="32" t="s">
        <v>957</v>
      </c>
      <c r="H154" s="32" t="s">
        <v>948</v>
      </c>
      <c r="I154" s="32" t="s">
        <v>755</v>
      </c>
      <c r="J154" s="32" t="s">
        <v>755</v>
      </c>
      <c r="K154" s="32" t="s">
        <v>755</v>
      </c>
      <c r="L154" s="32" t="s">
        <v>838</v>
      </c>
      <c r="M154" s="32" t="s">
        <v>838</v>
      </c>
      <c r="N154" s="32" t="s">
        <v>838</v>
      </c>
      <c r="O154" s="32" t="s">
        <v>431</v>
      </c>
      <c r="P154" s="32" t="s">
        <v>145</v>
      </c>
      <c r="Q154" s="32" t="s">
        <v>163</v>
      </c>
      <c r="R154" s="32" t="s">
        <v>523</v>
      </c>
      <c r="S154" s="32" t="s">
        <v>524</v>
      </c>
      <c r="T154" s="32" t="s">
        <v>438</v>
      </c>
    </row>
    <row r="155" spans="1:22">
      <c r="A155" s="48">
        <f t="shared" si="3"/>
        <v>153</v>
      </c>
      <c r="B155" s="51" t="s">
        <v>975</v>
      </c>
      <c r="C155" s="50" t="s">
        <v>980</v>
      </c>
      <c r="D155" s="32">
        <v>1825</v>
      </c>
      <c r="E155" s="43" t="s">
        <v>731</v>
      </c>
      <c r="F155" s="32" t="s">
        <v>842</v>
      </c>
      <c r="G155" s="32" t="s">
        <v>958</v>
      </c>
      <c r="H155" s="32" t="s">
        <v>948</v>
      </c>
      <c r="I155" s="32" t="s">
        <v>755</v>
      </c>
      <c r="J155" s="32" t="s">
        <v>755</v>
      </c>
      <c r="K155" s="32" t="s">
        <v>755</v>
      </c>
      <c r="L155" s="32" t="s">
        <v>833</v>
      </c>
      <c r="M155" s="32" t="s">
        <v>833</v>
      </c>
      <c r="N155" s="32" t="s">
        <v>833</v>
      </c>
      <c r="O155" s="32" t="s">
        <v>431</v>
      </c>
      <c r="P155" s="32" t="s">
        <v>145</v>
      </c>
      <c r="Q155" s="32" t="s">
        <v>163</v>
      </c>
      <c r="R155" s="32" t="s">
        <v>523</v>
      </c>
      <c r="S155" s="32" t="s">
        <v>524</v>
      </c>
      <c r="T155" s="32" t="s">
        <v>438</v>
      </c>
    </row>
    <row r="156" spans="1:22">
      <c r="A156" s="48">
        <f t="shared" si="3"/>
        <v>154</v>
      </c>
      <c r="B156" s="51" t="s">
        <v>975</v>
      </c>
      <c r="C156" s="50" t="s">
        <v>980</v>
      </c>
      <c r="D156" s="32">
        <v>1825</v>
      </c>
      <c r="E156" s="43" t="s">
        <v>731</v>
      </c>
      <c r="F156" s="32" t="s">
        <v>844</v>
      </c>
      <c r="G156" s="32" t="s">
        <v>959</v>
      </c>
      <c r="H156" s="32" t="s">
        <v>948</v>
      </c>
      <c r="I156" s="32" t="s">
        <v>755</v>
      </c>
      <c r="J156" s="32" t="s">
        <v>755</v>
      </c>
      <c r="K156" s="32" t="s">
        <v>755</v>
      </c>
      <c r="L156" s="32" t="s">
        <v>840</v>
      </c>
      <c r="M156" s="32" t="s">
        <v>840</v>
      </c>
      <c r="N156" s="32" t="s">
        <v>840</v>
      </c>
      <c r="O156" s="32" t="s">
        <v>431</v>
      </c>
      <c r="P156" s="32" t="s">
        <v>145</v>
      </c>
      <c r="Q156" s="32" t="s">
        <v>163</v>
      </c>
      <c r="R156" s="32" t="s">
        <v>523</v>
      </c>
      <c r="S156" s="32" t="s">
        <v>524</v>
      </c>
      <c r="T156" s="32" t="s">
        <v>438</v>
      </c>
    </row>
    <row r="157" spans="1:22">
      <c r="A157" s="48">
        <f t="shared" si="3"/>
        <v>155</v>
      </c>
      <c r="B157" s="51" t="s">
        <v>975</v>
      </c>
      <c r="C157" s="50" t="s">
        <v>980</v>
      </c>
      <c r="D157" s="32">
        <v>1825</v>
      </c>
      <c r="E157" s="43" t="s">
        <v>731</v>
      </c>
      <c r="F157" s="32" t="s">
        <v>843</v>
      </c>
      <c r="G157" s="32" t="s">
        <v>960</v>
      </c>
      <c r="H157" s="32" t="s">
        <v>948</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975</v>
      </c>
      <c r="C158" s="50" t="s">
        <v>980</v>
      </c>
      <c r="D158" s="32">
        <v>1825</v>
      </c>
      <c r="E158" s="43" t="s">
        <v>731</v>
      </c>
      <c r="F158" s="32" t="s">
        <v>845</v>
      </c>
      <c r="G158" s="32" t="s">
        <v>961</v>
      </c>
      <c r="H158" s="32" t="s">
        <v>948</v>
      </c>
      <c r="I158" s="32" t="s">
        <v>790</v>
      </c>
      <c r="J158" s="32" t="s">
        <v>790</v>
      </c>
      <c r="K158" s="32" t="s">
        <v>790</v>
      </c>
      <c r="L158" s="32" t="s">
        <v>837</v>
      </c>
      <c r="M158" s="32" t="s">
        <v>837</v>
      </c>
      <c r="N158" s="32" t="s">
        <v>837</v>
      </c>
      <c r="O158" s="32" t="s">
        <v>431</v>
      </c>
      <c r="P158" s="32" t="s">
        <v>145</v>
      </c>
      <c r="Q158" s="32" t="s">
        <v>163</v>
      </c>
      <c r="R158" s="32" t="s">
        <v>523</v>
      </c>
      <c r="S158" s="32" t="s">
        <v>524</v>
      </c>
      <c r="T158" s="32" t="s">
        <v>438</v>
      </c>
    </row>
    <row r="159" spans="1:22">
      <c r="A159" s="48">
        <f t="shared" si="3"/>
        <v>157</v>
      </c>
      <c r="B159" s="51" t="s">
        <v>975</v>
      </c>
      <c r="C159" s="50" t="s">
        <v>980</v>
      </c>
      <c r="D159" s="32">
        <v>1825</v>
      </c>
      <c r="E159" s="43" t="s">
        <v>731</v>
      </c>
      <c r="F159" s="32" t="s">
        <v>798</v>
      </c>
      <c r="G159" s="32" t="s">
        <v>962</v>
      </c>
      <c r="H159" s="32" t="s">
        <v>948</v>
      </c>
      <c r="I159" s="32" t="s">
        <v>790</v>
      </c>
      <c r="J159" s="32" t="s">
        <v>790</v>
      </c>
      <c r="K159" s="32" t="s">
        <v>790</v>
      </c>
      <c r="L159" s="32" t="s">
        <v>838</v>
      </c>
      <c r="M159" s="32" t="s">
        <v>838</v>
      </c>
      <c r="N159" s="32" t="s">
        <v>838</v>
      </c>
      <c r="O159" s="32" t="s">
        <v>431</v>
      </c>
      <c r="P159" s="32" t="s">
        <v>145</v>
      </c>
      <c r="Q159" s="32" t="s">
        <v>163</v>
      </c>
      <c r="R159" s="32" t="s">
        <v>523</v>
      </c>
      <c r="S159" s="32" t="s">
        <v>524</v>
      </c>
      <c r="T159" s="32" t="s">
        <v>438</v>
      </c>
    </row>
    <row r="160" spans="1:22">
      <c r="A160" s="48">
        <f t="shared" si="3"/>
        <v>158</v>
      </c>
      <c r="B160" s="51" t="s">
        <v>975</v>
      </c>
      <c r="C160" s="50" t="s">
        <v>980</v>
      </c>
      <c r="D160" s="32">
        <v>1825</v>
      </c>
      <c r="E160" s="43" t="s">
        <v>731</v>
      </c>
      <c r="F160" s="32" t="s">
        <v>846</v>
      </c>
      <c r="G160" s="32" t="s">
        <v>963</v>
      </c>
      <c r="H160" s="32" t="s">
        <v>948</v>
      </c>
      <c r="I160" s="32" t="s">
        <v>790</v>
      </c>
      <c r="J160" s="32" t="s">
        <v>790</v>
      </c>
      <c r="K160" s="32" t="s">
        <v>790</v>
      </c>
      <c r="L160" s="32" t="s">
        <v>833</v>
      </c>
      <c r="M160" s="32" t="s">
        <v>833</v>
      </c>
      <c r="N160" s="32" t="s">
        <v>833</v>
      </c>
      <c r="O160" s="32" t="s">
        <v>431</v>
      </c>
      <c r="P160" s="32" t="s">
        <v>145</v>
      </c>
      <c r="Q160" s="32" t="s">
        <v>163</v>
      </c>
      <c r="R160" s="32" t="s">
        <v>523</v>
      </c>
      <c r="S160" s="32" t="s">
        <v>524</v>
      </c>
      <c r="T160" s="32" t="s">
        <v>438</v>
      </c>
    </row>
    <row r="161" spans="1:22">
      <c r="A161" s="48">
        <f t="shared" si="3"/>
        <v>159</v>
      </c>
      <c r="B161" s="51" t="s">
        <v>975</v>
      </c>
      <c r="C161" s="50" t="s">
        <v>980</v>
      </c>
      <c r="D161" s="32">
        <v>1825</v>
      </c>
      <c r="E161" s="43" t="s">
        <v>731</v>
      </c>
      <c r="F161" s="32" t="s">
        <v>847</v>
      </c>
      <c r="G161" s="32" t="s">
        <v>964</v>
      </c>
      <c r="H161" s="32" t="s">
        <v>948</v>
      </c>
      <c r="I161" s="32" t="s">
        <v>790</v>
      </c>
      <c r="J161" s="32" t="s">
        <v>790</v>
      </c>
      <c r="K161" s="32" t="s">
        <v>790</v>
      </c>
      <c r="L161" s="32" t="s">
        <v>840</v>
      </c>
      <c r="M161" s="32" t="s">
        <v>840</v>
      </c>
      <c r="N161" s="32" t="s">
        <v>840</v>
      </c>
      <c r="O161" s="32" t="s">
        <v>431</v>
      </c>
      <c r="P161" s="32" t="s">
        <v>145</v>
      </c>
      <c r="Q161" s="32" t="s">
        <v>163</v>
      </c>
      <c r="R161" s="32" t="s">
        <v>523</v>
      </c>
      <c r="S161" s="32" t="s">
        <v>524</v>
      </c>
      <c r="T161" s="32" t="s">
        <v>438</v>
      </c>
    </row>
    <row r="162" spans="1:22" s="14" customFormat="1">
      <c r="A162" s="49">
        <f t="shared" si="3"/>
        <v>160</v>
      </c>
      <c r="B162" s="51" t="s">
        <v>975</v>
      </c>
      <c r="C162" s="50" t="s">
        <v>980</v>
      </c>
      <c r="D162" s="45">
        <v>1825</v>
      </c>
      <c r="E162" s="46" t="s">
        <v>731</v>
      </c>
      <c r="F162" s="45" t="s">
        <v>848</v>
      </c>
      <c r="G162" s="45" t="s">
        <v>965</v>
      </c>
      <c r="H162" s="32" t="s">
        <v>948</v>
      </c>
      <c r="I162" s="45" t="s">
        <v>790</v>
      </c>
      <c r="J162" s="45" t="s">
        <v>790</v>
      </c>
      <c r="K162" s="45" t="s">
        <v>790</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975</v>
      </c>
      <c r="C163" s="50" t="s">
        <v>980</v>
      </c>
      <c r="D163" s="32">
        <v>1825</v>
      </c>
      <c r="E163" s="43" t="s">
        <v>731</v>
      </c>
      <c r="F163" s="32" t="s">
        <v>841</v>
      </c>
      <c r="G163" s="32" t="s">
        <v>954</v>
      </c>
      <c r="H163" s="32" t="s">
        <v>951</v>
      </c>
      <c r="I163" s="32" t="s">
        <v>755</v>
      </c>
      <c r="J163" s="32" t="s">
        <v>755</v>
      </c>
      <c r="K163" s="32" t="s">
        <v>755</v>
      </c>
      <c r="L163" s="32" t="s">
        <v>837</v>
      </c>
      <c r="M163" s="32" t="s">
        <v>837</v>
      </c>
      <c r="N163" s="32" t="s">
        <v>837</v>
      </c>
      <c r="O163" s="32" t="s">
        <v>431</v>
      </c>
      <c r="P163" s="32" t="s">
        <v>145</v>
      </c>
      <c r="Q163" s="32" t="s">
        <v>163</v>
      </c>
      <c r="R163" s="32" t="s">
        <v>523</v>
      </c>
      <c r="S163" s="32" t="s">
        <v>524</v>
      </c>
      <c r="T163" s="32" t="s">
        <v>438</v>
      </c>
      <c r="V163" s="32" t="s">
        <v>913</v>
      </c>
    </row>
    <row r="164" spans="1:22">
      <c r="A164" s="48">
        <f t="shared" si="3"/>
        <v>162</v>
      </c>
      <c r="B164" s="51" t="s">
        <v>975</v>
      </c>
      <c r="C164" s="50" t="s">
        <v>980</v>
      </c>
      <c r="D164" s="32">
        <v>1825</v>
      </c>
      <c r="E164" s="43" t="s">
        <v>731</v>
      </c>
      <c r="F164" s="32" t="s">
        <v>795</v>
      </c>
      <c r="G164" s="32" t="s">
        <v>957</v>
      </c>
      <c r="H164" s="32" t="s">
        <v>951</v>
      </c>
      <c r="I164" s="32" t="s">
        <v>755</v>
      </c>
      <c r="J164" s="32" t="s">
        <v>755</v>
      </c>
      <c r="K164" s="32" t="s">
        <v>755</v>
      </c>
      <c r="L164" s="32" t="s">
        <v>838</v>
      </c>
      <c r="M164" s="32" t="s">
        <v>838</v>
      </c>
      <c r="N164" s="32" t="s">
        <v>838</v>
      </c>
      <c r="O164" s="32" t="s">
        <v>431</v>
      </c>
      <c r="P164" s="32" t="s">
        <v>145</v>
      </c>
      <c r="Q164" s="32" t="s">
        <v>163</v>
      </c>
      <c r="R164" s="32" t="s">
        <v>523</v>
      </c>
      <c r="S164" s="32" t="s">
        <v>524</v>
      </c>
      <c r="T164" s="32" t="s">
        <v>438</v>
      </c>
    </row>
    <row r="165" spans="1:22">
      <c r="A165" s="48">
        <f t="shared" si="3"/>
        <v>163</v>
      </c>
      <c r="B165" s="51" t="s">
        <v>975</v>
      </c>
      <c r="C165" s="50" t="s">
        <v>980</v>
      </c>
      <c r="D165" s="32">
        <v>1825</v>
      </c>
      <c r="E165" s="43" t="s">
        <v>731</v>
      </c>
      <c r="F165" s="32" t="s">
        <v>842</v>
      </c>
      <c r="G165" s="32" t="s">
        <v>958</v>
      </c>
      <c r="H165" s="32" t="s">
        <v>951</v>
      </c>
      <c r="I165" s="32" t="s">
        <v>755</v>
      </c>
      <c r="J165" s="32" t="s">
        <v>755</v>
      </c>
      <c r="K165" s="32" t="s">
        <v>755</v>
      </c>
      <c r="L165" s="32" t="s">
        <v>833</v>
      </c>
      <c r="M165" s="32" t="s">
        <v>833</v>
      </c>
      <c r="N165" s="32" t="s">
        <v>833</v>
      </c>
      <c r="O165" s="32" t="s">
        <v>431</v>
      </c>
      <c r="P165" s="32" t="s">
        <v>145</v>
      </c>
      <c r="Q165" s="32" t="s">
        <v>163</v>
      </c>
      <c r="R165" s="32" t="s">
        <v>523</v>
      </c>
      <c r="S165" s="32" t="s">
        <v>524</v>
      </c>
      <c r="T165" s="32" t="s">
        <v>438</v>
      </c>
    </row>
    <row r="166" spans="1:22">
      <c r="A166" s="48">
        <f t="shared" si="3"/>
        <v>164</v>
      </c>
      <c r="B166" s="51" t="s">
        <v>975</v>
      </c>
      <c r="C166" s="50" t="s">
        <v>980</v>
      </c>
      <c r="D166" s="32">
        <v>1825</v>
      </c>
      <c r="E166" s="43" t="s">
        <v>731</v>
      </c>
      <c r="F166" s="32" t="s">
        <v>844</v>
      </c>
      <c r="G166" s="32" t="s">
        <v>959</v>
      </c>
      <c r="H166" s="32" t="s">
        <v>951</v>
      </c>
      <c r="I166" s="32" t="s">
        <v>755</v>
      </c>
      <c r="J166" s="32" t="s">
        <v>755</v>
      </c>
      <c r="K166" s="32" t="s">
        <v>755</v>
      </c>
      <c r="L166" s="32" t="s">
        <v>840</v>
      </c>
      <c r="M166" s="32" t="s">
        <v>840</v>
      </c>
      <c r="N166" s="32" t="s">
        <v>840</v>
      </c>
      <c r="O166" s="32" t="s">
        <v>431</v>
      </c>
      <c r="P166" s="32" t="s">
        <v>145</v>
      </c>
      <c r="Q166" s="32" t="s">
        <v>163</v>
      </c>
      <c r="R166" s="32" t="s">
        <v>523</v>
      </c>
      <c r="S166" s="32" t="s">
        <v>524</v>
      </c>
      <c r="T166" s="32" t="s">
        <v>438</v>
      </c>
    </row>
    <row r="167" spans="1:22">
      <c r="A167" s="48">
        <f t="shared" si="3"/>
        <v>165</v>
      </c>
      <c r="B167" s="51" t="s">
        <v>975</v>
      </c>
      <c r="C167" s="50" t="s">
        <v>980</v>
      </c>
      <c r="D167" s="32">
        <v>1825</v>
      </c>
      <c r="E167" s="43" t="s">
        <v>731</v>
      </c>
      <c r="F167" s="32" t="s">
        <v>843</v>
      </c>
      <c r="G167" s="32" t="s">
        <v>960</v>
      </c>
      <c r="H167" s="32" t="s">
        <v>951</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975</v>
      </c>
      <c r="C168" s="50" t="s">
        <v>980</v>
      </c>
      <c r="D168" s="32">
        <v>1825</v>
      </c>
      <c r="E168" s="43" t="s">
        <v>731</v>
      </c>
      <c r="F168" s="32" t="s">
        <v>845</v>
      </c>
      <c r="G168" s="32" t="s">
        <v>961</v>
      </c>
      <c r="H168" s="32" t="s">
        <v>951</v>
      </c>
      <c r="I168" s="32" t="s">
        <v>790</v>
      </c>
      <c r="J168" s="32" t="s">
        <v>790</v>
      </c>
      <c r="K168" s="32" t="s">
        <v>790</v>
      </c>
      <c r="L168" s="32" t="s">
        <v>837</v>
      </c>
      <c r="M168" s="32" t="s">
        <v>837</v>
      </c>
      <c r="N168" s="32" t="s">
        <v>837</v>
      </c>
      <c r="O168" s="32" t="s">
        <v>431</v>
      </c>
      <c r="P168" s="32" t="s">
        <v>145</v>
      </c>
      <c r="Q168" s="32" t="s">
        <v>163</v>
      </c>
      <c r="R168" s="32" t="s">
        <v>523</v>
      </c>
      <c r="S168" s="32" t="s">
        <v>524</v>
      </c>
      <c r="T168" s="32" t="s">
        <v>438</v>
      </c>
    </row>
    <row r="169" spans="1:22">
      <c r="A169" s="48">
        <f t="shared" si="3"/>
        <v>167</v>
      </c>
      <c r="B169" s="51" t="s">
        <v>975</v>
      </c>
      <c r="C169" s="50" t="s">
        <v>980</v>
      </c>
      <c r="D169" s="32">
        <v>1825</v>
      </c>
      <c r="E169" s="43" t="s">
        <v>731</v>
      </c>
      <c r="F169" s="32" t="s">
        <v>798</v>
      </c>
      <c r="G169" s="32" t="s">
        <v>962</v>
      </c>
      <c r="H169" s="32" t="s">
        <v>951</v>
      </c>
      <c r="I169" s="32" t="s">
        <v>790</v>
      </c>
      <c r="J169" s="32" t="s">
        <v>790</v>
      </c>
      <c r="K169" s="32" t="s">
        <v>790</v>
      </c>
      <c r="L169" s="32" t="s">
        <v>838</v>
      </c>
      <c r="M169" s="32" t="s">
        <v>838</v>
      </c>
      <c r="N169" s="32" t="s">
        <v>838</v>
      </c>
      <c r="O169" s="32" t="s">
        <v>431</v>
      </c>
      <c r="P169" s="32" t="s">
        <v>145</v>
      </c>
      <c r="Q169" s="32" t="s">
        <v>163</v>
      </c>
      <c r="R169" s="32" t="s">
        <v>523</v>
      </c>
      <c r="S169" s="32" t="s">
        <v>524</v>
      </c>
      <c r="T169" s="32" t="s">
        <v>438</v>
      </c>
    </row>
    <row r="170" spans="1:22">
      <c r="A170" s="48">
        <f t="shared" si="3"/>
        <v>168</v>
      </c>
      <c r="B170" s="51" t="s">
        <v>975</v>
      </c>
      <c r="C170" s="50" t="s">
        <v>980</v>
      </c>
      <c r="D170" s="32">
        <v>1825</v>
      </c>
      <c r="E170" s="43" t="s">
        <v>731</v>
      </c>
      <c r="F170" s="32" t="s">
        <v>846</v>
      </c>
      <c r="G170" s="32" t="s">
        <v>963</v>
      </c>
      <c r="H170" s="32" t="s">
        <v>951</v>
      </c>
      <c r="I170" s="32" t="s">
        <v>790</v>
      </c>
      <c r="J170" s="32" t="s">
        <v>790</v>
      </c>
      <c r="K170" s="32" t="s">
        <v>790</v>
      </c>
      <c r="L170" s="32" t="s">
        <v>833</v>
      </c>
      <c r="M170" s="32" t="s">
        <v>833</v>
      </c>
      <c r="N170" s="32" t="s">
        <v>833</v>
      </c>
      <c r="O170" s="32" t="s">
        <v>431</v>
      </c>
      <c r="P170" s="32" t="s">
        <v>145</v>
      </c>
      <c r="Q170" s="32" t="s">
        <v>163</v>
      </c>
      <c r="R170" s="32" t="s">
        <v>523</v>
      </c>
      <c r="S170" s="32" t="s">
        <v>524</v>
      </c>
      <c r="T170" s="32" t="s">
        <v>438</v>
      </c>
    </row>
    <row r="171" spans="1:22">
      <c r="A171" s="48">
        <f t="shared" si="3"/>
        <v>169</v>
      </c>
      <c r="B171" s="51" t="s">
        <v>975</v>
      </c>
      <c r="C171" s="50" t="s">
        <v>980</v>
      </c>
      <c r="D171" s="32">
        <v>1825</v>
      </c>
      <c r="E171" s="43" t="s">
        <v>731</v>
      </c>
      <c r="F171" s="32" t="s">
        <v>847</v>
      </c>
      <c r="G171" s="32" t="s">
        <v>964</v>
      </c>
      <c r="H171" s="32" t="s">
        <v>951</v>
      </c>
      <c r="I171" s="32" t="s">
        <v>790</v>
      </c>
      <c r="J171" s="32" t="s">
        <v>790</v>
      </c>
      <c r="K171" s="32" t="s">
        <v>790</v>
      </c>
      <c r="L171" s="32" t="s">
        <v>840</v>
      </c>
      <c r="M171" s="32" t="s">
        <v>840</v>
      </c>
      <c r="N171" s="32" t="s">
        <v>840</v>
      </c>
      <c r="O171" s="32" t="s">
        <v>431</v>
      </c>
      <c r="P171" s="32" t="s">
        <v>145</v>
      </c>
      <c r="Q171" s="32" t="s">
        <v>163</v>
      </c>
      <c r="R171" s="32" t="s">
        <v>523</v>
      </c>
      <c r="S171" s="32" t="s">
        <v>524</v>
      </c>
      <c r="T171" s="32" t="s">
        <v>438</v>
      </c>
    </row>
    <row r="172" spans="1:22" s="14" customFormat="1">
      <c r="A172" s="49">
        <f t="shared" si="3"/>
        <v>170</v>
      </c>
      <c r="B172" s="51" t="s">
        <v>975</v>
      </c>
      <c r="C172" s="50" t="s">
        <v>980</v>
      </c>
      <c r="D172" s="45">
        <v>1825</v>
      </c>
      <c r="E172" s="46" t="s">
        <v>731</v>
      </c>
      <c r="F172" s="45" t="s">
        <v>848</v>
      </c>
      <c r="G172" s="45" t="s">
        <v>965</v>
      </c>
      <c r="H172" s="32" t="s">
        <v>951</v>
      </c>
      <c r="I172" s="45" t="s">
        <v>790</v>
      </c>
      <c r="J172" s="45" t="s">
        <v>790</v>
      </c>
      <c r="K172" s="45" t="s">
        <v>790</v>
      </c>
      <c r="L172" s="45" t="s">
        <v>433</v>
      </c>
      <c r="M172" s="45" t="s">
        <v>433</v>
      </c>
      <c r="N172" s="45" t="s">
        <v>433</v>
      </c>
      <c r="O172" s="45" t="s">
        <v>431</v>
      </c>
      <c r="P172" s="45" t="s">
        <v>145</v>
      </c>
      <c r="Q172" s="45" t="s">
        <v>163</v>
      </c>
      <c r="R172" s="45" t="s">
        <v>523</v>
      </c>
      <c r="S172" s="45" t="s">
        <v>524</v>
      </c>
      <c r="T172" s="45" t="s">
        <v>438</v>
      </c>
    </row>
    <row r="173" spans="1:22">
      <c r="A173" s="47">
        <v>9999</v>
      </c>
      <c r="B173" s="39" t="s">
        <v>976</v>
      </c>
      <c r="C173" s="39" t="s">
        <v>1014</v>
      </c>
      <c r="D173" s="39">
        <v>1825</v>
      </c>
      <c r="E173" s="39">
        <v>1825</v>
      </c>
      <c r="F173" s="39" t="s">
        <v>719</v>
      </c>
      <c r="G173" s="39" t="s">
        <v>720</v>
      </c>
      <c r="H173" s="39" t="s">
        <v>721</v>
      </c>
      <c r="I173" s="39" t="s">
        <v>755</v>
      </c>
      <c r="J173" s="39" t="s">
        <v>755</v>
      </c>
      <c r="K173" s="39" t="s">
        <v>755</v>
      </c>
      <c r="L173" s="39" t="s">
        <v>1015</v>
      </c>
      <c r="M173" s="39" t="s">
        <v>1015</v>
      </c>
      <c r="N173" s="39" t="s">
        <v>1015</v>
      </c>
      <c r="O173" s="39" t="s">
        <v>431</v>
      </c>
      <c r="P173" s="39" t="s">
        <v>145</v>
      </c>
      <c r="Q173" s="39" t="s">
        <v>163</v>
      </c>
      <c r="R173" s="39" t="s">
        <v>523</v>
      </c>
      <c r="S173" s="39" t="s">
        <v>524</v>
      </c>
      <c r="T173" s="52" t="s">
        <v>1016</v>
      </c>
      <c r="V173" s="39"/>
    </row>
    <row r="174" spans="1:22">
      <c r="A174" s="47">
        <v>9998</v>
      </c>
      <c r="B174" s="39" t="s">
        <v>976</v>
      </c>
      <c r="C174" s="39" t="s">
        <v>1014</v>
      </c>
      <c r="D174" s="39">
        <v>1825</v>
      </c>
      <c r="E174" s="39">
        <v>1825</v>
      </c>
      <c r="F174" s="39" t="s">
        <v>719</v>
      </c>
      <c r="G174" s="39" t="s">
        <v>720</v>
      </c>
      <c r="H174" s="39" t="s">
        <v>721</v>
      </c>
      <c r="I174" s="39" t="s">
        <v>755</v>
      </c>
      <c r="J174" s="39" t="s">
        <v>755</v>
      </c>
      <c r="K174" s="39" t="s">
        <v>755</v>
      </c>
      <c r="L174" s="39" t="s">
        <v>1017</v>
      </c>
      <c r="M174" s="39" t="s">
        <v>1017</v>
      </c>
      <c r="N174" s="39" t="s">
        <v>1017</v>
      </c>
      <c r="O174" s="39" t="s">
        <v>431</v>
      </c>
      <c r="P174" s="39" t="s">
        <v>145</v>
      </c>
      <c r="Q174" s="39" t="s">
        <v>163</v>
      </c>
      <c r="R174" s="39" t="s">
        <v>523</v>
      </c>
      <c r="S174" s="39" t="s">
        <v>524</v>
      </c>
      <c r="T174" s="52" t="s">
        <v>1016</v>
      </c>
      <c r="V174" s="39"/>
    </row>
    <row r="175" spans="1:22" ht="13.5" customHeight="1">
      <c r="A175" s="47">
        <v>9997</v>
      </c>
      <c r="B175" s="32" t="s">
        <v>976</v>
      </c>
      <c r="C175" s="32" t="s">
        <v>1041</v>
      </c>
      <c r="D175" s="39">
        <v>1825</v>
      </c>
      <c r="E175" s="39">
        <v>1825</v>
      </c>
      <c r="F175" s="39" t="s">
        <v>719</v>
      </c>
      <c r="G175" s="39" t="s">
        <v>982</v>
      </c>
      <c r="H175" s="39" t="s">
        <v>982</v>
      </c>
      <c r="I175" s="39" t="s">
        <v>1040</v>
      </c>
      <c r="J175" s="39" t="s">
        <v>982</v>
      </c>
      <c r="K175" s="39" t="s">
        <v>982</v>
      </c>
      <c r="L175" s="39" t="s">
        <v>833</v>
      </c>
      <c r="M175" s="39" t="s">
        <v>982</v>
      </c>
      <c r="N175" s="39" t="s">
        <v>982</v>
      </c>
      <c r="O175" s="39" t="s">
        <v>431</v>
      </c>
      <c r="P175" s="39" t="s">
        <v>145</v>
      </c>
      <c r="Q175" s="39" t="s">
        <v>163</v>
      </c>
      <c r="R175" s="39" t="s">
        <v>523</v>
      </c>
      <c r="S175" s="39" t="s">
        <v>524</v>
      </c>
      <c r="T175" s="52" t="s">
        <v>1016</v>
      </c>
      <c r="V175" s="39"/>
    </row>
    <row r="190" spans="3:8">
      <c r="E190" s="32" t="s">
        <v>200</v>
      </c>
      <c r="F190" s="32" t="s">
        <v>759</v>
      </c>
      <c r="G190" s="32" t="s">
        <v>200</v>
      </c>
      <c r="H190" s="32">
        <f>E190*F190*G190</f>
        <v>20</v>
      </c>
    </row>
    <row r="191" spans="3:8">
      <c r="C191" s="32" t="s">
        <v>719</v>
      </c>
      <c r="D191" s="32" t="s">
        <v>722</v>
      </c>
      <c r="E191" s="32" t="s">
        <v>723</v>
      </c>
      <c r="F191" s="32" t="s">
        <v>836</v>
      </c>
      <c r="G191" s="32" t="s">
        <v>755</v>
      </c>
    </row>
    <row r="192" spans="3:8">
      <c r="D192" s="32" t="s">
        <v>720</v>
      </c>
      <c r="E192" s="32" t="s">
        <v>721</v>
      </c>
      <c r="F192" s="32" t="s">
        <v>834</v>
      </c>
      <c r="G192" s="32" t="s">
        <v>125</v>
      </c>
    </row>
    <row r="193" spans="2:7">
      <c r="F193" s="32" t="s">
        <v>832</v>
      </c>
    </row>
    <row r="194" spans="2:7">
      <c r="F194" s="32" t="s">
        <v>835</v>
      </c>
    </row>
    <row r="195" spans="2:7">
      <c r="F195" s="32" t="s">
        <v>831</v>
      </c>
    </row>
    <row r="197" spans="2:7">
      <c r="B197" s="38" t="s">
        <v>824</v>
      </c>
      <c r="C197" s="38" t="s">
        <v>825</v>
      </c>
      <c r="D197" s="38" t="s">
        <v>826</v>
      </c>
      <c r="E197" s="32" t="s">
        <v>829</v>
      </c>
      <c r="F197" s="32" t="s">
        <v>830</v>
      </c>
      <c r="G197" s="32" t="s">
        <v>128</v>
      </c>
    </row>
    <row r="198" spans="2:7">
      <c r="B198" s="40" t="s">
        <v>823</v>
      </c>
      <c r="C198" s="32" t="s">
        <v>719</v>
      </c>
      <c r="D198" s="32" t="s">
        <v>720</v>
      </c>
      <c r="E198" s="32" t="s">
        <v>721</v>
      </c>
      <c r="F198" s="32" t="s">
        <v>831</v>
      </c>
      <c r="G198" s="32" t="s">
        <v>755</v>
      </c>
    </row>
    <row r="199" spans="2:7">
      <c r="B199" s="41" t="s">
        <v>819</v>
      </c>
      <c r="C199" s="32" t="s">
        <v>724</v>
      </c>
      <c r="D199" s="32" t="s">
        <v>722</v>
      </c>
      <c r="E199" s="32" t="s">
        <v>723</v>
      </c>
      <c r="F199" s="32" t="s">
        <v>835</v>
      </c>
      <c r="G199" s="32" t="s">
        <v>125</v>
      </c>
    </row>
    <row r="200" spans="2:7">
      <c r="B200" s="41" t="s">
        <v>820</v>
      </c>
      <c r="D200" s="32" t="s">
        <v>827</v>
      </c>
      <c r="E200" s="32" t="s">
        <v>725</v>
      </c>
      <c r="F200" s="32" t="s">
        <v>832</v>
      </c>
    </row>
    <row r="201" spans="2:7">
      <c r="B201" s="32" t="s">
        <v>821</v>
      </c>
      <c r="D201" s="32" t="s">
        <v>726</v>
      </c>
      <c r="E201" s="32" t="s">
        <v>727</v>
      </c>
      <c r="F201" s="32" t="s">
        <v>834</v>
      </c>
    </row>
    <row r="202" spans="2:7">
      <c r="B202" s="41" t="s">
        <v>822</v>
      </c>
      <c r="F202" s="32" t="s">
        <v>836</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839</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783</v>
      </c>
      <c r="M219" s="32" t="s">
        <v>783</v>
      </c>
      <c r="N219" s="32" t="s">
        <v>783</v>
      </c>
      <c r="O219" s="32" t="s">
        <v>431</v>
      </c>
      <c r="P219" s="32" t="s">
        <v>145</v>
      </c>
      <c r="Q219" s="32" t="s">
        <v>163</v>
      </c>
      <c r="R219" s="32" t="s">
        <v>523</v>
      </c>
      <c r="S219" s="32" t="s">
        <v>524</v>
      </c>
      <c r="T219" s="32" t="s">
        <v>438</v>
      </c>
    </row>
    <row r="220" spans="1:20">
      <c r="A220" s="36" t="s">
        <v>791</v>
      </c>
      <c r="B220" s="32">
        <v>20180101</v>
      </c>
      <c r="C220" s="32">
        <v>20210731</v>
      </c>
      <c r="D220" s="32" t="s">
        <v>756</v>
      </c>
      <c r="E220" s="32" t="s">
        <v>731</v>
      </c>
      <c r="F220" s="32" t="s">
        <v>724</v>
      </c>
      <c r="G220" s="32" t="s">
        <v>827</v>
      </c>
      <c r="H220" s="32" t="s">
        <v>725</v>
      </c>
      <c r="I220" s="32" t="s">
        <v>755</v>
      </c>
      <c r="J220" s="32" t="s">
        <v>755</v>
      </c>
      <c r="K220" s="32" t="s">
        <v>755</v>
      </c>
      <c r="L220" s="32" t="s">
        <v>783</v>
      </c>
      <c r="M220" s="32" t="s">
        <v>783</v>
      </c>
      <c r="N220" s="32" t="s">
        <v>783</v>
      </c>
      <c r="O220" s="32" t="s">
        <v>431</v>
      </c>
      <c r="P220" s="32" t="s">
        <v>145</v>
      </c>
      <c r="Q220" s="32" t="s">
        <v>163</v>
      </c>
      <c r="R220" s="32" t="s">
        <v>523</v>
      </c>
      <c r="S220" s="32" t="s">
        <v>524</v>
      </c>
      <c r="T220" s="32" t="s">
        <v>438</v>
      </c>
    </row>
    <row r="221" spans="1:20">
      <c r="A221" s="36" t="s">
        <v>792</v>
      </c>
      <c r="B221" s="32">
        <v>20180101</v>
      </c>
      <c r="C221" s="32">
        <v>20210731</v>
      </c>
      <c r="D221" s="32" t="s">
        <v>756</v>
      </c>
      <c r="E221" s="32" t="s">
        <v>731</v>
      </c>
      <c r="F221" s="32" t="s">
        <v>724</v>
      </c>
      <c r="G221" s="32" t="s">
        <v>827</v>
      </c>
      <c r="H221" s="32" t="s">
        <v>725</v>
      </c>
      <c r="I221" s="32" t="s">
        <v>602</v>
      </c>
      <c r="J221" s="32" t="s">
        <v>602</v>
      </c>
      <c r="K221" s="32" t="s">
        <v>602</v>
      </c>
      <c r="L221" s="32" t="s">
        <v>783</v>
      </c>
      <c r="M221" s="32" t="s">
        <v>783</v>
      </c>
      <c r="N221" s="32" t="s">
        <v>783</v>
      </c>
      <c r="O221" s="32" t="s">
        <v>431</v>
      </c>
      <c r="P221" s="32" t="s">
        <v>145</v>
      </c>
      <c r="Q221" s="32" t="s">
        <v>163</v>
      </c>
      <c r="R221" s="32" t="s">
        <v>523</v>
      </c>
      <c r="S221" s="32" t="s">
        <v>524</v>
      </c>
      <c r="T221" s="32" t="s">
        <v>438</v>
      </c>
    </row>
    <row r="222" spans="1:20">
      <c r="A222" s="33" t="s">
        <v>793</v>
      </c>
      <c r="B222" s="32">
        <v>20180101</v>
      </c>
      <c r="C222" s="32">
        <v>20210731</v>
      </c>
      <c r="D222" s="32" t="s">
        <v>756</v>
      </c>
      <c r="E222" s="32" t="s">
        <v>731</v>
      </c>
      <c r="F222" s="32" t="s">
        <v>719</v>
      </c>
      <c r="G222" s="32" t="s">
        <v>720</v>
      </c>
      <c r="H222" s="32" t="s">
        <v>721</v>
      </c>
      <c r="I222" s="32" t="s">
        <v>602</v>
      </c>
      <c r="J222" s="32" t="s">
        <v>602</v>
      </c>
      <c r="K222" s="32" t="s">
        <v>602</v>
      </c>
      <c r="L222" s="32" t="s">
        <v>783</v>
      </c>
      <c r="M222" s="32" t="s">
        <v>783</v>
      </c>
      <c r="N222" s="32" t="s">
        <v>783</v>
      </c>
      <c r="O222" s="32" t="s">
        <v>431</v>
      </c>
      <c r="P222" s="32" t="s">
        <v>145</v>
      </c>
      <c r="Q222" s="32" t="s">
        <v>163</v>
      </c>
      <c r="R222" s="32" t="s">
        <v>523</v>
      </c>
      <c r="S222" s="32" t="s">
        <v>524</v>
      </c>
      <c r="T222" s="32" t="s">
        <v>438</v>
      </c>
    </row>
    <row r="223" spans="1:20">
      <c r="A223" s="33" t="s">
        <v>794</v>
      </c>
      <c r="B223" s="32">
        <v>20180101</v>
      </c>
      <c r="C223" s="32">
        <v>20210731</v>
      </c>
      <c r="D223" s="32" t="s">
        <v>756</v>
      </c>
      <c r="E223" s="32" t="s">
        <v>731</v>
      </c>
      <c r="F223" s="32" t="s">
        <v>795</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796</v>
      </c>
      <c r="J224" s="32" t="s">
        <v>796</v>
      </c>
      <c r="K224" s="32" t="s">
        <v>796</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798</v>
      </c>
      <c r="G225" s="32" t="s">
        <v>720</v>
      </c>
      <c r="H225" s="32" t="s">
        <v>721</v>
      </c>
      <c r="I225" s="32" t="s">
        <v>755</v>
      </c>
      <c r="J225" s="32" t="s">
        <v>755</v>
      </c>
      <c r="K225" s="32" t="s">
        <v>755</v>
      </c>
      <c r="L225" s="32" t="s">
        <v>783</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876</v>
      </c>
      <c r="B243" s="45">
        <v>20180101</v>
      </c>
      <c r="C243" s="39" t="s">
        <v>932</v>
      </c>
      <c r="D243" s="45">
        <v>1825</v>
      </c>
      <c r="E243" s="46" t="s">
        <v>731</v>
      </c>
      <c r="F243" s="45" t="s">
        <v>719</v>
      </c>
      <c r="G243" s="45" t="s">
        <v>720</v>
      </c>
      <c r="H243" s="45" t="s">
        <v>721</v>
      </c>
      <c r="I243" s="45" t="s">
        <v>755</v>
      </c>
      <c r="J243" s="45" t="s">
        <v>755</v>
      </c>
      <c r="K243" s="45" t="s">
        <v>755</v>
      </c>
      <c r="L243" s="45" t="s">
        <v>433</v>
      </c>
      <c r="M243" s="45" t="s">
        <v>837</v>
      </c>
      <c r="N243" s="45" t="s">
        <v>837</v>
      </c>
      <c r="O243" s="45" t="s">
        <v>431</v>
      </c>
      <c r="P243" s="45" t="s">
        <v>145</v>
      </c>
      <c r="Q243" s="45" t="s">
        <v>163</v>
      </c>
      <c r="R243" s="45" t="s">
        <v>523</v>
      </c>
      <c r="S243" s="45" t="s">
        <v>524</v>
      </c>
      <c r="T243" s="45" t="s">
        <v>438</v>
      </c>
      <c r="V243" s="45" t="s">
        <v>906</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activeCell="C2" sqref="C2"/>
      <selection pane="topRight" activeCell="C2" sqref="C2"/>
      <selection pane="bottomLeft" activeCell="C2" sqref="C2"/>
      <selection pane="bottomRight" activeCell="C2" sqref="C2"/>
    </sheetView>
  </sheetViews>
  <sheetFormatPr defaultColWidth="9" defaultRowHeight="14"/>
  <cols>
    <col min="1" max="1" width="9.75" style="30" customWidth="1"/>
    <col min="2" max="2" width="5.83203125" style="30" customWidth="1"/>
    <col min="3" max="3" width="5.58203125" style="30" customWidth="1"/>
    <col min="4" max="5" width="6.5" style="30" customWidth="1"/>
    <col min="6" max="6" width="9.83203125" style="30" customWidth="1"/>
    <col min="7" max="7" width="10.08203125" style="30" customWidth="1"/>
    <col min="8" max="8" width="11.08203125" style="30" customWidth="1"/>
    <col min="9" max="9" width="11.33203125" style="30" customWidth="1"/>
    <col min="10" max="10" width="5.58203125" style="30" customWidth="1"/>
    <col min="11" max="11" width="14.33203125" style="30" customWidth="1"/>
    <col min="12" max="12" width="85.33203125" style="30" customWidth="1"/>
    <col min="13" max="16384" width="9" style="30"/>
  </cols>
  <sheetData>
    <row r="1" spans="1:12" s="31" customFormat="1" ht="42">
      <c r="A1" s="31" t="s">
        <v>441</v>
      </c>
      <c r="B1" s="31" t="s">
        <v>442</v>
      </c>
      <c r="C1" s="31" t="s">
        <v>804</v>
      </c>
      <c r="D1" s="31" t="s">
        <v>859</v>
      </c>
      <c r="E1" s="31" t="s">
        <v>860</v>
      </c>
      <c r="F1" s="31" t="s">
        <v>443</v>
      </c>
      <c r="G1" s="31" t="s">
        <v>444</v>
      </c>
      <c r="H1" s="31" t="s">
        <v>445</v>
      </c>
      <c r="I1" s="31" t="s">
        <v>446</v>
      </c>
      <c r="J1" s="31" t="s">
        <v>634</v>
      </c>
      <c r="K1" s="31" t="s">
        <v>635</v>
      </c>
      <c r="L1" s="31" t="s">
        <v>636</v>
      </c>
    </row>
    <row r="2" spans="1:12">
      <c r="A2" s="30">
        <v>2801</v>
      </c>
      <c r="B2" s="30">
        <v>1</v>
      </c>
      <c r="C2" s="30" t="s">
        <v>805</v>
      </c>
      <c r="D2" s="30" t="s">
        <v>145</v>
      </c>
      <c r="E2" s="30" t="s">
        <v>145</v>
      </c>
      <c r="F2" s="3">
        <v>20160101</v>
      </c>
      <c r="G2" s="3">
        <v>20210917</v>
      </c>
      <c r="H2" s="30" t="s">
        <v>447</v>
      </c>
      <c r="I2" s="30" t="s">
        <v>981</v>
      </c>
      <c r="J2" s="30" t="s">
        <v>607</v>
      </c>
      <c r="K2" s="30" t="s">
        <v>607</v>
      </c>
      <c r="L2" s="30" t="s">
        <v>607</v>
      </c>
    </row>
    <row r="3" spans="1:12">
      <c r="A3" s="30">
        <f>A2+1</f>
        <v>2802</v>
      </c>
      <c r="B3" s="30">
        <f>B2+1</f>
        <v>2</v>
      </c>
      <c r="C3" s="30" t="s">
        <v>805</v>
      </c>
      <c r="D3" s="30" t="s">
        <v>145</v>
      </c>
      <c r="E3" s="30" t="s">
        <v>145</v>
      </c>
      <c r="F3" s="30">
        <v>20160101</v>
      </c>
      <c r="G3" s="30">
        <v>20210917</v>
      </c>
      <c r="H3" s="30" t="s">
        <v>447</v>
      </c>
      <c r="I3" s="30" t="s">
        <v>981</v>
      </c>
      <c r="J3" s="30" t="s">
        <v>607</v>
      </c>
      <c r="K3" s="30" t="s">
        <v>607</v>
      </c>
      <c r="L3" s="30" t="s">
        <v>607</v>
      </c>
    </row>
    <row r="4" spans="1:12">
      <c r="A4" s="30">
        <f t="shared" ref="A4:B19" si="0">A3+1</f>
        <v>2803</v>
      </c>
      <c r="B4" s="30">
        <f t="shared" si="0"/>
        <v>3</v>
      </c>
      <c r="C4" s="30" t="s">
        <v>805</v>
      </c>
      <c r="D4" s="30" t="s">
        <v>145</v>
      </c>
      <c r="E4" s="30" t="s">
        <v>145</v>
      </c>
      <c r="F4" s="30">
        <v>20160101</v>
      </c>
      <c r="G4" s="30">
        <v>20210917</v>
      </c>
      <c r="H4" s="30" t="s">
        <v>447</v>
      </c>
      <c r="I4" s="30" t="s">
        <v>981</v>
      </c>
      <c r="J4" s="30" t="s">
        <v>607</v>
      </c>
      <c r="K4" s="30" t="s">
        <v>607</v>
      </c>
      <c r="L4" s="30" t="s">
        <v>607</v>
      </c>
    </row>
    <row r="5" spans="1:12">
      <c r="A5" s="30">
        <f t="shared" si="0"/>
        <v>2804</v>
      </c>
      <c r="B5" s="30">
        <f t="shared" si="0"/>
        <v>4</v>
      </c>
      <c r="C5" s="30" t="s">
        <v>805</v>
      </c>
      <c r="D5" s="30" t="s">
        <v>145</v>
      </c>
      <c r="E5" s="30" t="s">
        <v>145</v>
      </c>
      <c r="F5" s="30">
        <v>20160101</v>
      </c>
      <c r="G5" s="30">
        <v>20210917</v>
      </c>
      <c r="H5" s="30" t="s">
        <v>447</v>
      </c>
      <c r="I5" s="30" t="s">
        <v>981</v>
      </c>
      <c r="J5" s="30" t="s">
        <v>607</v>
      </c>
      <c r="K5" s="30" t="s">
        <v>607</v>
      </c>
      <c r="L5" s="30" t="s">
        <v>607</v>
      </c>
    </row>
    <row r="6" spans="1:12">
      <c r="A6" s="30">
        <f t="shared" si="0"/>
        <v>2805</v>
      </c>
      <c r="B6" s="30">
        <f t="shared" si="0"/>
        <v>5</v>
      </c>
      <c r="C6" s="30" t="s">
        <v>805</v>
      </c>
      <c r="D6" s="30" t="s">
        <v>145</v>
      </c>
      <c r="E6" s="30" t="s">
        <v>145</v>
      </c>
      <c r="F6" s="30">
        <v>20160101</v>
      </c>
      <c r="G6" s="30">
        <v>20210917</v>
      </c>
      <c r="H6" s="30" t="s">
        <v>447</v>
      </c>
      <c r="I6" s="30" t="s">
        <v>981</v>
      </c>
      <c r="J6" s="30" t="s">
        <v>607</v>
      </c>
      <c r="K6" s="30" t="s">
        <v>607</v>
      </c>
      <c r="L6" s="30" t="s">
        <v>607</v>
      </c>
    </row>
    <row r="7" spans="1:12">
      <c r="A7" s="30">
        <f t="shared" si="0"/>
        <v>2806</v>
      </c>
      <c r="B7" s="30">
        <f t="shared" si="0"/>
        <v>6</v>
      </c>
      <c r="C7" s="30" t="s">
        <v>805</v>
      </c>
      <c r="D7" s="30" t="s">
        <v>145</v>
      </c>
      <c r="E7" s="30" t="s">
        <v>145</v>
      </c>
      <c r="F7" s="30">
        <v>20160101</v>
      </c>
      <c r="G7" s="30">
        <v>20210917</v>
      </c>
      <c r="H7" s="30" t="s">
        <v>447</v>
      </c>
      <c r="I7" s="30" t="s">
        <v>981</v>
      </c>
      <c r="J7" s="30" t="s">
        <v>607</v>
      </c>
      <c r="K7" s="30" t="s">
        <v>607</v>
      </c>
      <c r="L7" s="30" t="s">
        <v>607</v>
      </c>
    </row>
    <row r="8" spans="1:12">
      <c r="A8" s="30">
        <f t="shared" si="0"/>
        <v>2807</v>
      </c>
      <c r="B8" s="30">
        <f t="shared" si="0"/>
        <v>7</v>
      </c>
      <c r="C8" s="30" t="s">
        <v>805</v>
      </c>
      <c r="D8" s="30" t="s">
        <v>145</v>
      </c>
      <c r="E8" s="30" t="s">
        <v>145</v>
      </c>
      <c r="F8" s="30">
        <v>20160101</v>
      </c>
      <c r="G8" s="30">
        <v>20210917</v>
      </c>
      <c r="H8" s="30" t="s">
        <v>447</v>
      </c>
      <c r="I8" s="30" t="s">
        <v>981</v>
      </c>
      <c r="J8" s="30" t="s">
        <v>607</v>
      </c>
      <c r="K8" s="30" t="s">
        <v>607</v>
      </c>
      <c r="L8" s="30" t="s">
        <v>607</v>
      </c>
    </row>
    <row r="9" spans="1:12">
      <c r="A9" s="30">
        <f t="shared" si="0"/>
        <v>2808</v>
      </c>
      <c r="B9" s="30">
        <f t="shared" si="0"/>
        <v>8</v>
      </c>
      <c r="C9" s="30" t="s">
        <v>805</v>
      </c>
      <c r="D9" s="30" t="s">
        <v>145</v>
      </c>
      <c r="E9" s="30" t="s">
        <v>145</v>
      </c>
      <c r="F9" s="30">
        <v>20160101</v>
      </c>
      <c r="G9" s="30">
        <v>20210917</v>
      </c>
      <c r="H9" s="30" t="s">
        <v>447</v>
      </c>
      <c r="I9" s="30" t="s">
        <v>981</v>
      </c>
      <c r="J9" s="30" t="s">
        <v>607</v>
      </c>
      <c r="K9" s="30" t="s">
        <v>607</v>
      </c>
      <c r="L9" s="30" t="s">
        <v>607</v>
      </c>
    </row>
    <row r="10" spans="1:12">
      <c r="A10" s="30">
        <f t="shared" si="0"/>
        <v>2809</v>
      </c>
      <c r="B10" s="30">
        <f t="shared" si="0"/>
        <v>9</v>
      </c>
      <c r="C10" s="30" t="s">
        <v>805</v>
      </c>
      <c r="D10" s="30" t="s">
        <v>145</v>
      </c>
      <c r="E10" s="30" t="s">
        <v>145</v>
      </c>
      <c r="F10" s="30">
        <v>20160101</v>
      </c>
      <c r="G10" s="30">
        <v>20210917</v>
      </c>
      <c r="H10" s="30" t="s">
        <v>447</v>
      </c>
      <c r="I10" s="30" t="s">
        <v>981</v>
      </c>
      <c r="J10" s="30" t="s">
        <v>607</v>
      </c>
      <c r="K10" s="30" t="s">
        <v>607</v>
      </c>
      <c r="L10" s="30" t="s">
        <v>607</v>
      </c>
    </row>
    <row r="11" spans="1:12">
      <c r="A11" s="30">
        <f t="shared" si="0"/>
        <v>2810</v>
      </c>
      <c r="B11" s="30">
        <f t="shared" si="0"/>
        <v>10</v>
      </c>
      <c r="C11" s="30" t="s">
        <v>805</v>
      </c>
      <c r="D11" s="30" t="s">
        <v>145</v>
      </c>
      <c r="E11" s="30" t="s">
        <v>145</v>
      </c>
      <c r="F11" s="30">
        <v>20160101</v>
      </c>
      <c r="G11" s="30">
        <v>20210917</v>
      </c>
      <c r="H11" s="30" t="s">
        <v>447</v>
      </c>
      <c r="I11" s="30" t="s">
        <v>981</v>
      </c>
      <c r="J11" s="30" t="s">
        <v>607</v>
      </c>
      <c r="K11" s="30" t="s">
        <v>607</v>
      </c>
      <c r="L11" s="30" t="s">
        <v>607</v>
      </c>
    </row>
    <row r="12" spans="1:12">
      <c r="A12" s="30">
        <f t="shared" si="0"/>
        <v>2811</v>
      </c>
      <c r="B12" s="30">
        <v>11</v>
      </c>
      <c r="C12" s="30" t="s">
        <v>805</v>
      </c>
      <c r="D12" s="30" t="s">
        <v>145</v>
      </c>
      <c r="E12" s="30" t="s">
        <v>145</v>
      </c>
      <c r="F12" s="30">
        <v>20160101</v>
      </c>
      <c r="G12" s="30">
        <v>20210917</v>
      </c>
      <c r="H12" s="30" t="s">
        <v>447</v>
      </c>
      <c r="I12" s="30" t="s">
        <v>981</v>
      </c>
      <c r="J12" s="30" t="s">
        <v>607</v>
      </c>
      <c r="K12" s="30" t="s">
        <v>607</v>
      </c>
      <c r="L12" s="30" t="s">
        <v>607</v>
      </c>
    </row>
    <row r="13" spans="1:12">
      <c r="A13" s="30">
        <f t="shared" si="0"/>
        <v>2812</v>
      </c>
      <c r="B13" s="30">
        <f t="shared" si="0"/>
        <v>12</v>
      </c>
      <c r="C13" s="30" t="s">
        <v>805</v>
      </c>
      <c r="D13" s="30" t="s">
        <v>145</v>
      </c>
      <c r="E13" s="30" t="s">
        <v>145</v>
      </c>
      <c r="F13" s="30">
        <v>20160101</v>
      </c>
      <c r="G13" s="30">
        <v>20210917</v>
      </c>
      <c r="H13" s="30" t="s">
        <v>447</v>
      </c>
      <c r="I13" s="30" t="s">
        <v>981</v>
      </c>
      <c r="J13" s="30" t="s">
        <v>607</v>
      </c>
      <c r="K13" s="30" t="s">
        <v>607</v>
      </c>
      <c r="L13" s="30" t="s">
        <v>607</v>
      </c>
    </row>
    <row r="14" spans="1:12">
      <c r="A14" s="30">
        <f t="shared" si="0"/>
        <v>2813</v>
      </c>
      <c r="B14" s="30">
        <f t="shared" si="0"/>
        <v>13</v>
      </c>
      <c r="C14" s="30" t="s">
        <v>805</v>
      </c>
      <c r="D14" s="30" t="s">
        <v>145</v>
      </c>
      <c r="E14" s="30" t="s">
        <v>145</v>
      </c>
      <c r="F14" s="30">
        <v>20160101</v>
      </c>
      <c r="G14" s="30">
        <v>20210917</v>
      </c>
      <c r="H14" s="30" t="s">
        <v>447</v>
      </c>
      <c r="I14" s="30" t="s">
        <v>981</v>
      </c>
      <c r="J14" s="30" t="s">
        <v>607</v>
      </c>
      <c r="K14" s="30" t="s">
        <v>607</v>
      </c>
      <c r="L14" s="30" t="s">
        <v>607</v>
      </c>
    </row>
    <row r="15" spans="1:12">
      <c r="A15" s="30">
        <f t="shared" si="0"/>
        <v>2814</v>
      </c>
      <c r="B15" s="30">
        <f t="shared" si="0"/>
        <v>14</v>
      </c>
      <c r="C15" s="30" t="s">
        <v>805</v>
      </c>
      <c r="D15" s="30" t="s">
        <v>145</v>
      </c>
      <c r="E15" s="30" t="s">
        <v>145</v>
      </c>
      <c r="F15" s="30">
        <v>20160101</v>
      </c>
      <c r="G15" s="30">
        <v>20210917</v>
      </c>
      <c r="H15" s="30" t="s">
        <v>447</v>
      </c>
      <c r="I15" s="30" t="s">
        <v>981</v>
      </c>
      <c r="J15" s="30" t="s">
        <v>607</v>
      </c>
      <c r="K15" s="30" t="s">
        <v>607</v>
      </c>
      <c r="L15" s="30" t="s">
        <v>607</v>
      </c>
    </row>
    <row r="16" spans="1:12">
      <c r="A16" s="30">
        <f t="shared" si="0"/>
        <v>2815</v>
      </c>
      <c r="B16" s="30">
        <f t="shared" si="0"/>
        <v>15</v>
      </c>
      <c r="C16" s="30" t="s">
        <v>805</v>
      </c>
      <c r="D16" s="30" t="s">
        <v>145</v>
      </c>
      <c r="E16" s="30" t="s">
        <v>145</v>
      </c>
      <c r="F16" s="30">
        <v>20160101</v>
      </c>
      <c r="G16" s="30">
        <v>20210917</v>
      </c>
      <c r="H16" s="30" t="s">
        <v>447</v>
      </c>
      <c r="I16" s="30" t="s">
        <v>981</v>
      </c>
      <c r="J16" s="30" t="s">
        <v>607</v>
      </c>
      <c r="K16" s="30" t="s">
        <v>607</v>
      </c>
      <c r="L16" s="30" t="s">
        <v>607</v>
      </c>
    </row>
    <row r="17" spans="1:12">
      <c r="A17" s="30">
        <f t="shared" si="0"/>
        <v>2816</v>
      </c>
      <c r="B17" s="30">
        <f t="shared" si="0"/>
        <v>16</v>
      </c>
      <c r="C17" s="30" t="s">
        <v>805</v>
      </c>
      <c r="D17" s="30" t="s">
        <v>145</v>
      </c>
      <c r="E17" s="30" t="s">
        <v>145</v>
      </c>
      <c r="F17" s="30">
        <v>20160101</v>
      </c>
      <c r="G17" s="30">
        <v>20210917</v>
      </c>
      <c r="H17" s="30" t="s">
        <v>447</v>
      </c>
      <c r="I17" s="30" t="s">
        <v>981</v>
      </c>
      <c r="J17" s="30" t="s">
        <v>607</v>
      </c>
      <c r="K17" s="30" t="s">
        <v>607</v>
      </c>
      <c r="L17" s="30" t="s">
        <v>607</v>
      </c>
    </row>
    <row r="18" spans="1:12">
      <c r="A18" s="30">
        <f t="shared" si="0"/>
        <v>2817</v>
      </c>
      <c r="B18" s="30">
        <f t="shared" si="0"/>
        <v>17</v>
      </c>
      <c r="C18" s="30" t="s">
        <v>805</v>
      </c>
      <c r="D18" s="30" t="s">
        <v>145</v>
      </c>
      <c r="E18" s="30" t="s">
        <v>145</v>
      </c>
      <c r="F18" s="30">
        <v>20160101</v>
      </c>
      <c r="G18" s="30">
        <v>20210917</v>
      </c>
      <c r="H18" s="30" t="s">
        <v>447</v>
      </c>
      <c r="I18" s="30" t="s">
        <v>981</v>
      </c>
      <c r="J18" s="30" t="s">
        <v>607</v>
      </c>
      <c r="K18" s="30" t="s">
        <v>607</v>
      </c>
      <c r="L18" s="30" t="s">
        <v>607</v>
      </c>
    </row>
    <row r="19" spans="1:12">
      <c r="A19" s="30">
        <f t="shared" si="0"/>
        <v>2818</v>
      </c>
      <c r="B19" s="30">
        <f t="shared" si="0"/>
        <v>18</v>
      </c>
      <c r="C19" s="30" t="s">
        <v>805</v>
      </c>
      <c r="D19" s="30" t="s">
        <v>145</v>
      </c>
      <c r="E19" s="30" t="s">
        <v>145</v>
      </c>
      <c r="F19" s="30">
        <v>20160101</v>
      </c>
      <c r="G19" s="30">
        <v>20210917</v>
      </c>
      <c r="H19" s="30" t="s">
        <v>447</v>
      </c>
      <c r="I19" s="30" t="s">
        <v>981</v>
      </c>
      <c r="J19" s="30" t="s">
        <v>607</v>
      </c>
      <c r="K19" s="30" t="s">
        <v>607</v>
      </c>
      <c r="L19" s="30" t="s">
        <v>607</v>
      </c>
    </row>
    <row r="20" spans="1:12">
      <c r="A20" s="30">
        <f t="shared" ref="A20:B35" si="1">A19+1</f>
        <v>2819</v>
      </c>
      <c r="B20" s="30">
        <f t="shared" si="1"/>
        <v>19</v>
      </c>
      <c r="C20" s="30" t="s">
        <v>805</v>
      </c>
      <c r="D20" s="30" t="s">
        <v>145</v>
      </c>
      <c r="E20" s="30" t="s">
        <v>145</v>
      </c>
      <c r="F20" s="30">
        <v>20160101</v>
      </c>
      <c r="G20" s="30">
        <v>20210917</v>
      </c>
      <c r="H20" s="30" t="s">
        <v>447</v>
      </c>
      <c r="I20" s="30" t="s">
        <v>981</v>
      </c>
      <c r="J20" s="30" t="s">
        <v>607</v>
      </c>
      <c r="K20" s="30" t="s">
        <v>607</v>
      </c>
      <c r="L20" s="30" t="s">
        <v>607</v>
      </c>
    </row>
    <row r="21" spans="1:12">
      <c r="A21" s="30">
        <f t="shared" si="1"/>
        <v>2820</v>
      </c>
      <c r="B21" s="30">
        <f t="shared" si="1"/>
        <v>20</v>
      </c>
      <c r="C21" s="30" t="s">
        <v>805</v>
      </c>
      <c r="D21" s="30" t="s">
        <v>145</v>
      </c>
      <c r="E21" s="30" t="s">
        <v>145</v>
      </c>
      <c r="F21" s="30">
        <v>20160101</v>
      </c>
      <c r="G21" s="30">
        <v>20210917</v>
      </c>
      <c r="H21" s="30" t="s">
        <v>447</v>
      </c>
      <c r="I21" s="30" t="s">
        <v>981</v>
      </c>
      <c r="J21" s="30" t="s">
        <v>607</v>
      </c>
      <c r="K21" s="30" t="s">
        <v>607</v>
      </c>
      <c r="L21" s="30" t="s">
        <v>607</v>
      </c>
    </row>
    <row r="22" spans="1:12">
      <c r="A22" s="30">
        <f t="shared" si="1"/>
        <v>2821</v>
      </c>
      <c r="B22" s="22" t="s">
        <v>607</v>
      </c>
      <c r="C22" s="30" t="s">
        <v>145</v>
      </c>
      <c r="D22" s="30" t="s">
        <v>805</v>
      </c>
      <c r="E22" s="30" t="s">
        <v>805</v>
      </c>
      <c r="F22" s="30">
        <v>20160101</v>
      </c>
      <c r="G22" s="30">
        <v>20210917</v>
      </c>
      <c r="H22" s="30" t="s">
        <v>447</v>
      </c>
      <c r="I22" s="30" t="s">
        <v>806</v>
      </c>
      <c r="J22" s="30">
        <v>2801</v>
      </c>
      <c r="K22" s="2" t="s">
        <v>124</v>
      </c>
      <c r="L22" s="29" t="s">
        <v>861</v>
      </c>
    </row>
    <row r="23" spans="1:12">
      <c r="A23" s="30">
        <f t="shared" si="1"/>
        <v>2822</v>
      </c>
      <c r="B23" s="22" t="s">
        <v>607</v>
      </c>
      <c r="C23" s="30" t="s">
        <v>145</v>
      </c>
      <c r="D23" s="30" t="s">
        <v>805</v>
      </c>
      <c r="E23" s="30" t="s">
        <v>805</v>
      </c>
      <c r="F23" s="30">
        <v>20160101</v>
      </c>
      <c r="G23" s="30">
        <v>20210917</v>
      </c>
      <c r="H23" s="30" t="s">
        <v>447</v>
      </c>
      <c r="I23" s="30" t="s">
        <v>806</v>
      </c>
      <c r="J23" s="30">
        <f>J22+1</f>
        <v>2802</v>
      </c>
      <c r="K23" s="2" t="s">
        <v>124</v>
      </c>
      <c r="L23" s="29" t="s">
        <v>861</v>
      </c>
    </row>
    <row r="24" spans="1:12">
      <c r="A24" s="30">
        <f t="shared" si="1"/>
        <v>2823</v>
      </c>
      <c r="B24" s="22" t="s">
        <v>607</v>
      </c>
      <c r="C24" s="30" t="s">
        <v>145</v>
      </c>
      <c r="D24" s="30" t="s">
        <v>805</v>
      </c>
      <c r="E24" s="30" t="s">
        <v>805</v>
      </c>
      <c r="F24" s="30">
        <v>20160101</v>
      </c>
      <c r="G24" s="30">
        <v>20210917</v>
      </c>
      <c r="H24" s="30" t="s">
        <v>447</v>
      </c>
      <c r="I24" s="30" t="s">
        <v>806</v>
      </c>
      <c r="J24" s="30">
        <f t="shared" ref="J24:J41" si="2">J23+1</f>
        <v>2803</v>
      </c>
      <c r="K24" s="2" t="s">
        <v>124</v>
      </c>
      <c r="L24" s="29" t="s">
        <v>861</v>
      </c>
    </row>
    <row r="25" spans="1:12">
      <c r="A25" s="30">
        <f t="shared" si="1"/>
        <v>2824</v>
      </c>
      <c r="B25" s="22" t="s">
        <v>607</v>
      </c>
      <c r="C25" s="30" t="s">
        <v>145</v>
      </c>
      <c r="D25" s="30" t="s">
        <v>805</v>
      </c>
      <c r="E25" s="30" t="s">
        <v>805</v>
      </c>
      <c r="F25" s="30">
        <v>20160101</v>
      </c>
      <c r="G25" s="30">
        <v>20210917</v>
      </c>
      <c r="H25" s="30" t="s">
        <v>447</v>
      </c>
      <c r="I25" s="30" t="s">
        <v>806</v>
      </c>
      <c r="J25" s="30">
        <f t="shared" si="2"/>
        <v>2804</v>
      </c>
      <c r="K25" s="2" t="s">
        <v>124</v>
      </c>
      <c r="L25" s="29" t="s">
        <v>861</v>
      </c>
    </row>
    <row r="26" spans="1:12">
      <c r="A26" s="30">
        <f t="shared" si="1"/>
        <v>2825</v>
      </c>
      <c r="B26" s="22" t="s">
        <v>607</v>
      </c>
      <c r="C26" s="30" t="s">
        <v>145</v>
      </c>
      <c r="D26" s="30" t="s">
        <v>805</v>
      </c>
      <c r="E26" s="30" t="s">
        <v>805</v>
      </c>
      <c r="F26" s="30">
        <v>20160101</v>
      </c>
      <c r="G26" s="30">
        <v>20210917</v>
      </c>
      <c r="H26" s="30" t="s">
        <v>447</v>
      </c>
      <c r="I26" s="30" t="s">
        <v>806</v>
      </c>
      <c r="J26" s="30">
        <f t="shared" si="2"/>
        <v>2805</v>
      </c>
      <c r="K26" s="2" t="s">
        <v>124</v>
      </c>
      <c r="L26" s="29" t="s">
        <v>861</v>
      </c>
    </row>
    <row r="27" spans="1:12">
      <c r="A27" s="30">
        <f t="shared" si="1"/>
        <v>2826</v>
      </c>
      <c r="B27" s="22" t="s">
        <v>607</v>
      </c>
      <c r="C27" s="30" t="s">
        <v>145</v>
      </c>
      <c r="D27" s="30" t="s">
        <v>805</v>
      </c>
      <c r="E27" s="30" t="s">
        <v>805</v>
      </c>
      <c r="F27" s="30">
        <v>20160101</v>
      </c>
      <c r="G27" s="30">
        <v>20210917</v>
      </c>
      <c r="H27" s="30" t="s">
        <v>447</v>
      </c>
      <c r="I27" s="30" t="s">
        <v>806</v>
      </c>
      <c r="J27" s="30">
        <f t="shared" si="2"/>
        <v>2806</v>
      </c>
      <c r="K27" s="2" t="s">
        <v>124</v>
      </c>
      <c r="L27" s="29" t="s">
        <v>861</v>
      </c>
    </row>
    <row r="28" spans="1:12">
      <c r="A28" s="30">
        <f t="shared" si="1"/>
        <v>2827</v>
      </c>
      <c r="B28" s="22" t="s">
        <v>607</v>
      </c>
      <c r="C28" s="30" t="s">
        <v>145</v>
      </c>
      <c r="D28" s="30" t="s">
        <v>805</v>
      </c>
      <c r="E28" s="30" t="s">
        <v>805</v>
      </c>
      <c r="F28" s="30">
        <v>20160101</v>
      </c>
      <c r="G28" s="30">
        <v>20210917</v>
      </c>
      <c r="H28" s="30" t="s">
        <v>447</v>
      </c>
      <c r="I28" s="30" t="s">
        <v>806</v>
      </c>
      <c r="J28" s="30">
        <f t="shared" si="2"/>
        <v>2807</v>
      </c>
      <c r="K28" s="2" t="s">
        <v>124</v>
      </c>
      <c r="L28" s="29" t="s">
        <v>861</v>
      </c>
    </row>
    <row r="29" spans="1:12">
      <c r="A29" s="30">
        <f t="shared" si="1"/>
        <v>2828</v>
      </c>
      <c r="B29" s="22" t="s">
        <v>607</v>
      </c>
      <c r="C29" s="30" t="s">
        <v>145</v>
      </c>
      <c r="D29" s="30" t="s">
        <v>805</v>
      </c>
      <c r="E29" s="30" t="s">
        <v>805</v>
      </c>
      <c r="F29" s="30">
        <v>20160101</v>
      </c>
      <c r="G29" s="30">
        <v>20210917</v>
      </c>
      <c r="H29" s="30" t="s">
        <v>447</v>
      </c>
      <c r="I29" s="30" t="s">
        <v>806</v>
      </c>
      <c r="J29" s="30">
        <f t="shared" si="2"/>
        <v>2808</v>
      </c>
      <c r="K29" s="2" t="s">
        <v>124</v>
      </c>
      <c r="L29" s="29" t="s">
        <v>861</v>
      </c>
    </row>
    <row r="30" spans="1:12">
      <c r="A30" s="30">
        <f t="shared" si="1"/>
        <v>2829</v>
      </c>
      <c r="B30" s="22" t="s">
        <v>607</v>
      </c>
      <c r="C30" s="30" t="s">
        <v>145</v>
      </c>
      <c r="D30" s="30" t="s">
        <v>805</v>
      </c>
      <c r="E30" s="30" t="s">
        <v>805</v>
      </c>
      <c r="F30" s="30">
        <v>20160101</v>
      </c>
      <c r="G30" s="30">
        <v>20210917</v>
      </c>
      <c r="H30" s="30" t="s">
        <v>447</v>
      </c>
      <c r="I30" s="30" t="s">
        <v>806</v>
      </c>
      <c r="J30" s="30">
        <f t="shared" si="2"/>
        <v>2809</v>
      </c>
      <c r="K30" s="2" t="s">
        <v>124</v>
      </c>
      <c r="L30" s="29" t="s">
        <v>861</v>
      </c>
    </row>
    <row r="31" spans="1:12">
      <c r="A31" s="30">
        <f t="shared" si="1"/>
        <v>2830</v>
      </c>
      <c r="B31" s="22" t="s">
        <v>607</v>
      </c>
      <c r="C31" s="30" t="s">
        <v>145</v>
      </c>
      <c r="D31" s="30" t="s">
        <v>805</v>
      </c>
      <c r="E31" s="30" t="s">
        <v>805</v>
      </c>
      <c r="F31" s="30">
        <v>20160101</v>
      </c>
      <c r="G31" s="30">
        <v>20210917</v>
      </c>
      <c r="H31" s="30" t="s">
        <v>447</v>
      </c>
      <c r="I31" s="30" t="s">
        <v>806</v>
      </c>
      <c r="J31" s="30">
        <f t="shared" si="2"/>
        <v>2810</v>
      </c>
      <c r="K31" s="2" t="s">
        <v>124</v>
      </c>
      <c r="L31" s="29" t="s">
        <v>861</v>
      </c>
    </row>
    <row r="32" spans="1:12">
      <c r="A32" s="30">
        <f t="shared" si="1"/>
        <v>2831</v>
      </c>
      <c r="B32" s="22" t="s">
        <v>607</v>
      </c>
      <c r="C32" s="30" t="s">
        <v>145</v>
      </c>
      <c r="D32" s="30" t="s">
        <v>805</v>
      </c>
      <c r="E32" s="30" t="s">
        <v>805</v>
      </c>
      <c r="F32" s="30">
        <v>20160101</v>
      </c>
      <c r="G32" s="30">
        <v>20210917</v>
      </c>
      <c r="H32" s="30" t="s">
        <v>447</v>
      </c>
      <c r="I32" s="30" t="s">
        <v>806</v>
      </c>
      <c r="J32" s="30">
        <f t="shared" si="2"/>
        <v>2811</v>
      </c>
      <c r="K32" s="2" t="s">
        <v>124</v>
      </c>
      <c r="L32" s="29" t="s">
        <v>861</v>
      </c>
    </row>
    <row r="33" spans="1:12">
      <c r="A33" s="30">
        <f t="shared" si="1"/>
        <v>2832</v>
      </c>
      <c r="B33" s="22" t="s">
        <v>607</v>
      </c>
      <c r="C33" s="30" t="s">
        <v>145</v>
      </c>
      <c r="D33" s="30" t="s">
        <v>805</v>
      </c>
      <c r="E33" s="30" t="s">
        <v>805</v>
      </c>
      <c r="F33" s="30">
        <v>20160101</v>
      </c>
      <c r="G33" s="30">
        <v>20210917</v>
      </c>
      <c r="H33" s="30" t="s">
        <v>447</v>
      </c>
      <c r="I33" s="30" t="s">
        <v>806</v>
      </c>
      <c r="J33" s="30">
        <f t="shared" si="2"/>
        <v>2812</v>
      </c>
      <c r="K33" s="2" t="s">
        <v>124</v>
      </c>
      <c r="L33" s="29" t="s">
        <v>861</v>
      </c>
    </row>
    <row r="34" spans="1:12">
      <c r="A34" s="30">
        <f t="shared" si="1"/>
        <v>2833</v>
      </c>
      <c r="B34" s="22" t="s">
        <v>607</v>
      </c>
      <c r="C34" s="30" t="s">
        <v>145</v>
      </c>
      <c r="D34" s="30" t="s">
        <v>805</v>
      </c>
      <c r="E34" s="30" t="s">
        <v>805</v>
      </c>
      <c r="F34" s="30">
        <v>20160101</v>
      </c>
      <c r="G34" s="30">
        <v>20210917</v>
      </c>
      <c r="H34" s="30" t="s">
        <v>447</v>
      </c>
      <c r="I34" s="30" t="s">
        <v>806</v>
      </c>
      <c r="J34" s="30">
        <f t="shared" si="2"/>
        <v>2813</v>
      </c>
      <c r="K34" s="2" t="s">
        <v>124</v>
      </c>
      <c r="L34" s="29" t="s">
        <v>861</v>
      </c>
    </row>
    <row r="35" spans="1:12">
      <c r="A35" s="30">
        <f t="shared" si="1"/>
        <v>2834</v>
      </c>
      <c r="B35" s="22" t="s">
        <v>607</v>
      </c>
      <c r="C35" s="30" t="s">
        <v>145</v>
      </c>
      <c r="D35" s="30" t="s">
        <v>805</v>
      </c>
      <c r="E35" s="30" t="s">
        <v>805</v>
      </c>
      <c r="F35" s="30">
        <v>20160101</v>
      </c>
      <c r="G35" s="30">
        <v>20210917</v>
      </c>
      <c r="H35" s="30" t="s">
        <v>447</v>
      </c>
      <c r="I35" s="30" t="s">
        <v>806</v>
      </c>
      <c r="J35" s="30">
        <f t="shared" si="2"/>
        <v>2814</v>
      </c>
      <c r="K35" s="2" t="s">
        <v>124</v>
      </c>
      <c r="L35" s="29" t="s">
        <v>861</v>
      </c>
    </row>
    <row r="36" spans="1:12">
      <c r="A36" s="30">
        <f t="shared" ref="A36:A99" si="3">A35+1</f>
        <v>2835</v>
      </c>
      <c r="B36" s="22" t="s">
        <v>607</v>
      </c>
      <c r="C36" s="30" t="s">
        <v>145</v>
      </c>
      <c r="D36" s="30" t="s">
        <v>805</v>
      </c>
      <c r="E36" s="30" t="s">
        <v>805</v>
      </c>
      <c r="F36" s="30">
        <v>20160101</v>
      </c>
      <c r="G36" s="30">
        <v>20210917</v>
      </c>
      <c r="H36" s="30" t="s">
        <v>447</v>
      </c>
      <c r="I36" s="30" t="s">
        <v>806</v>
      </c>
      <c r="J36" s="30">
        <f t="shared" si="2"/>
        <v>2815</v>
      </c>
      <c r="K36" s="2" t="s">
        <v>124</v>
      </c>
      <c r="L36" s="29" t="s">
        <v>861</v>
      </c>
    </row>
    <row r="37" spans="1:12">
      <c r="A37" s="30">
        <f t="shared" si="3"/>
        <v>2836</v>
      </c>
      <c r="B37" s="22" t="s">
        <v>607</v>
      </c>
      <c r="C37" s="30" t="s">
        <v>145</v>
      </c>
      <c r="D37" s="30" t="s">
        <v>805</v>
      </c>
      <c r="E37" s="30" t="s">
        <v>805</v>
      </c>
      <c r="F37" s="30">
        <v>20160101</v>
      </c>
      <c r="G37" s="30">
        <v>20210917</v>
      </c>
      <c r="H37" s="30" t="s">
        <v>447</v>
      </c>
      <c r="I37" s="30" t="s">
        <v>806</v>
      </c>
      <c r="J37" s="30">
        <f t="shared" si="2"/>
        <v>2816</v>
      </c>
      <c r="K37" s="2" t="s">
        <v>124</v>
      </c>
      <c r="L37" s="29" t="s">
        <v>861</v>
      </c>
    </row>
    <row r="38" spans="1:12">
      <c r="A38" s="30">
        <f t="shared" si="3"/>
        <v>2837</v>
      </c>
      <c r="B38" s="22" t="s">
        <v>607</v>
      </c>
      <c r="C38" s="30" t="s">
        <v>145</v>
      </c>
      <c r="D38" s="30" t="s">
        <v>805</v>
      </c>
      <c r="E38" s="30" t="s">
        <v>805</v>
      </c>
      <c r="F38" s="30">
        <v>20160101</v>
      </c>
      <c r="G38" s="30">
        <v>20210917</v>
      </c>
      <c r="H38" s="30" t="s">
        <v>447</v>
      </c>
      <c r="I38" s="30" t="s">
        <v>806</v>
      </c>
      <c r="J38" s="30">
        <f t="shared" si="2"/>
        <v>2817</v>
      </c>
      <c r="K38" s="2" t="s">
        <v>124</v>
      </c>
      <c r="L38" s="29" t="s">
        <v>861</v>
      </c>
    </row>
    <row r="39" spans="1:12">
      <c r="A39" s="30">
        <f t="shared" si="3"/>
        <v>2838</v>
      </c>
      <c r="B39" s="22" t="s">
        <v>607</v>
      </c>
      <c r="C39" s="30" t="s">
        <v>145</v>
      </c>
      <c r="D39" s="30" t="s">
        <v>805</v>
      </c>
      <c r="E39" s="30" t="s">
        <v>805</v>
      </c>
      <c r="F39" s="30">
        <v>20160101</v>
      </c>
      <c r="G39" s="30">
        <v>20210917</v>
      </c>
      <c r="H39" s="30" t="s">
        <v>447</v>
      </c>
      <c r="I39" s="30" t="s">
        <v>806</v>
      </c>
      <c r="J39" s="30">
        <f t="shared" si="2"/>
        <v>2818</v>
      </c>
      <c r="K39" s="2" t="s">
        <v>124</v>
      </c>
      <c r="L39" s="29" t="s">
        <v>861</v>
      </c>
    </row>
    <row r="40" spans="1:12">
      <c r="A40" s="30">
        <f t="shared" si="3"/>
        <v>2839</v>
      </c>
      <c r="B40" s="22" t="s">
        <v>607</v>
      </c>
      <c r="C40" s="30" t="s">
        <v>145</v>
      </c>
      <c r="D40" s="30" t="s">
        <v>805</v>
      </c>
      <c r="E40" s="30" t="s">
        <v>805</v>
      </c>
      <c r="F40" s="30">
        <v>20160101</v>
      </c>
      <c r="G40" s="30">
        <v>20210917</v>
      </c>
      <c r="H40" s="30" t="s">
        <v>447</v>
      </c>
      <c r="I40" s="30" t="s">
        <v>806</v>
      </c>
      <c r="J40" s="30">
        <f t="shared" si="2"/>
        <v>2819</v>
      </c>
      <c r="K40" s="2" t="s">
        <v>124</v>
      </c>
      <c r="L40" s="29" t="s">
        <v>861</v>
      </c>
    </row>
    <row r="41" spans="1:12">
      <c r="A41" s="30">
        <f t="shared" si="3"/>
        <v>2840</v>
      </c>
      <c r="B41" s="22" t="s">
        <v>607</v>
      </c>
      <c r="C41" s="30" t="s">
        <v>145</v>
      </c>
      <c r="D41" s="30" t="s">
        <v>805</v>
      </c>
      <c r="E41" s="30" t="s">
        <v>805</v>
      </c>
      <c r="F41" s="30">
        <v>20160101</v>
      </c>
      <c r="G41" s="30">
        <v>20210917</v>
      </c>
      <c r="H41" s="30" t="s">
        <v>447</v>
      </c>
      <c r="I41" s="30" t="s">
        <v>806</v>
      </c>
      <c r="J41" s="30">
        <f t="shared" si="2"/>
        <v>2820</v>
      </c>
      <c r="K41" s="2" t="s">
        <v>124</v>
      </c>
      <c r="L41" s="29" t="s">
        <v>861</v>
      </c>
    </row>
    <row r="42" spans="1:12">
      <c r="A42" s="30">
        <f t="shared" si="3"/>
        <v>2841</v>
      </c>
      <c r="B42" s="22" t="s">
        <v>607</v>
      </c>
      <c r="C42" s="30" t="s">
        <v>145</v>
      </c>
      <c r="D42" s="30" t="s">
        <v>805</v>
      </c>
      <c r="E42" s="30" t="s">
        <v>805</v>
      </c>
      <c r="F42" s="30">
        <v>20160101</v>
      </c>
      <c r="G42" s="30">
        <v>20210917</v>
      </c>
      <c r="H42" s="30" t="s">
        <v>447</v>
      </c>
      <c r="I42" s="30" t="s">
        <v>806</v>
      </c>
      <c r="J42" s="30">
        <v>2801</v>
      </c>
      <c r="K42" s="30" t="s">
        <v>160</v>
      </c>
      <c r="L42" s="30" t="s">
        <v>612</v>
      </c>
    </row>
    <row r="43" spans="1:12">
      <c r="A43" s="30">
        <f t="shared" si="3"/>
        <v>2842</v>
      </c>
      <c r="B43" s="22" t="s">
        <v>607</v>
      </c>
      <c r="C43" s="30" t="s">
        <v>145</v>
      </c>
      <c r="D43" s="30" t="s">
        <v>805</v>
      </c>
      <c r="E43" s="30" t="s">
        <v>805</v>
      </c>
      <c r="F43" s="30">
        <v>20160101</v>
      </c>
      <c r="G43" s="30">
        <v>20210917</v>
      </c>
      <c r="H43" s="30" t="s">
        <v>447</v>
      </c>
      <c r="I43" s="30" t="s">
        <v>806</v>
      </c>
      <c r="J43" s="30">
        <f>J42</f>
        <v>2801</v>
      </c>
      <c r="K43" s="30" t="s">
        <v>129</v>
      </c>
      <c r="L43" s="30" t="s">
        <v>613</v>
      </c>
    </row>
    <row r="44" spans="1:12">
      <c r="A44" s="30">
        <f t="shared" si="3"/>
        <v>2843</v>
      </c>
      <c r="B44" s="22" t="s">
        <v>607</v>
      </c>
      <c r="C44" s="30" t="s">
        <v>145</v>
      </c>
      <c r="D44" s="30" t="s">
        <v>805</v>
      </c>
      <c r="E44" s="30" t="s">
        <v>805</v>
      </c>
      <c r="F44" s="30">
        <v>20160101</v>
      </c>
      <c r="G44" s="30">
        <v>20210917</v>
      </c>
      <c r="H44" s="30" t="s">
        <v>447</v>
      </c>
      <c r="I44" s="30" t="s">
        <v>806</v>
      </c>
      <c r="J44" s="30">
        <f t="shared" ref="J44:J55" si="4">J43</f>
        <v>2801</v>
      </c>
      <c r="K44" s="30" t="s">
        <v>148</v>
      </c>
      <c r="L44" s="30" t="s">
        <v>614</v>
      </c>
    </row>
    <row r="45" spans="1:12">
      <c r="A45" s="30">
        <f t="shared" si="3"/>
        <v>2844</v>
      </c>
      <c r="B45" s="22" t="s">
        <v>607</v>
      </c>
      <c r="C45" s="30" t="s">
        <v>145</v>
      </c>
      <c r="D45" s="30" t="s">
        <v>805</v>
      </c>
      <c r="E45" s="30" t="s">
        <v>805</v>
      </c>
      <c r="F45" s="30">
        <v>20160101</v>
      </c>
      <c r="G45" s="30">
        <v>20210917</v>
      </c>
      <c r="H45" s="30" t="s">
        <v>447</v>
      </c>
      <c r="I45" s="30" t="s">
        <v>806</v>
      </c>
      <c r="J45" s="30">
        <f t="shared" si="4"/>
        <v>2801</v>
      </c>
      <c r="K45" s="30" t="s">
        <v>126</v>
      </c>
      <c r="L45" s="30" t="s">
        <v>786</v>
      </c>
    </row>
    <row r="46" spans="1:12">
      <c r="A46" s="30">
        <f t="shared" si="3"/>
        <v>2845</v>
      </c>
      <c r="B46" s="22" t="s">
        <v>607</v>
      </c>
      <c r="C46" s="30" t="s">
        <v>145</v>
      </c>
      <c r="D46" s="30" t="s">
        <v>805</v>
      </c>
      <c r="E46" s="30" t="s">
        <v>805</v>
      </c>
      <c r="F46" s="30">
        <v>20160101</v>
      </c>
      <c r="G46" s="30">
        <v>20210917</v>
      </c>
      <c r="H46" s="30" t="s">
        <v>447</v>
      </c>
      <c r="I46" s="30" t="s">
        <v>806</v>
      </c>
      <c r="J46" s="30">
        <f t="shared" si="4"/>
        <v>2801</v>
      </c>
      <c r="K46" s="30" t="s">
        <v>615</v>
      </c>
      <c r="L46" s="30" t="s">
        <v>616</v>
      </c>
    </row>
    <row r="47" spans="1:12">
      <c r="A47" s="30">
        <f t="shared" si="3"/>
        <v>2846</v>
      </c>
      <c r="B47" s="22" t="s">
        <v>607</v>
      </c>
      <c r="C47" s="30" t="s">
        <v>145</v>
      </c>
      <c r="D47" s="30" t="s">
        <v>805</v>
      </c>
      <c r="E47" s="30" t="s">
        <v>805</v>
      </c>
      <c r="F47" s="30">
        <v>20160101</v>
      </c>
      <c r="G47" s="30">
        <v>20210917</v>
      </c>
      <c r="H47" s="30" t="s">
        <v>447</v>
      </c>
      <c r="I47" s="30" t="s">
        <v>806</v>
      </c>
      <c r="J47" s="30">
        <f t="shared" si="4"/>
        <v>2801</v>
      </c>
      <c r="K47" s="30" t="s">
        <v>802</v>
      </c>
      <c r="L47" s="30" t="s">
        <v>803</v>
      </c>
    </row>
    <row r="48" spans="1:12">
      <c r="A48" s="30">
        <f t="shared" si="3"/>
        <v>2847</v>
      </c>
      <c r="B48" s="22" t="s">
        <v>607</v>
      </c>
      <c r="C48" s="30" t="s">
        <v>145</v>
      </c>
      <c r="D48" s="30" t="s">
        <v>805</v>
      </c>
      <c r="E48" s="30" t="s">
        <v>805</v>
      </c>
      <c r="F48" s="30">
        <v>20160101</v>
      </c>
      <c r="G48" s="30">
        <v>20210917</v>
      </c>
      <c r="H48" s="30" t="s">
        <v>447</v>
      </c>
      <c r="I48" s="30" t="s">
        <v>806</v>
      </c>
      <c r="J48" s="30">
        <f t="shared" si="4"/>
        <v>2801</v>
      </c>
      <c r="K48" s="30" t="s">
        <v>617</v>
      </c>
      <c r="L48" s="30" t="s">
        <v>618</v>
      </c>
    </row>
    <row r="49" spans="1:12">
      <c r="A49" s="30">
        <f t="shared" si="3"/>
        <v>2848</v>
      </c>
      <c r="B49" s="22" t="s">
        <v>607</v>
      </c>
      <c r="C49" s="30" t="s">
        <v>145</v>
      </c>
      <c r="D49" s="30" t="s">
        <v>805</v>
      </c>
      <c r="E49" s="30" t="s">
        <v>805</v>
      </c>
      <c r="F49" s="30">
        <v>20160101</v>
      </c>
      <c r="G49" s="30">
        <v>20210917</v>
      </c>
      <c r="H49" s="30" t="s">
        <v>447</v>
      </c>
      <c r="I49" s="30" t="s">
        <v>806</v>
      </c>
      <c r="J49" s="30">
        <f t="shared" si="4"/>
        <v>2801</v>
      </c>
      <c r="K49" s="30" t="s">
        <v>127</v>
      </c>
      <c r="L49" s="30" t="s">
        <v>621</v>
      </c>
    </row>
    <row r="50" spans="1:12">
      <c r="A50" s="30">
        <f t="shared" si="3"/>
        <v>2849</v>
      </c>
      <c r="B50" s="22" t="s">
        <v>607</v>
      </c>
      <c r="C50" s="30" t="s">
        <v>145</v>
      </c>
      <c r="D50" s="30" t="s">
        <v>805</v>
      </c>
      <c r="E50" s="30" t="s">
        <v>805</v>
      </c>
      <c r="F50" s="30">
        <v>20160101</v>
      </c>
      <c r="G50" s="30">
        <v>20210917</v>
      </c>
      <c r="H50" s="30" t="s">
        <v>447</v>
      </c>
      <c r="I50" s="30" t="s">
        <v>806</v>
      </c>
      <c r="J50" s="30">
        <f t="shared" si="4"/>
        <v>2801</v>
      </c>
      <c r="K50" s="30" t="s">
        <v>849</v>
      </c>
      <c r="L50" s="30" t="s">
        <v>623</v>
      </c>
    </row>
    <row r="51" spans="1:12">
      <c r="A51" s="30">
        <f t="shared" si="3"/>
        <v>2850</v>
      </c>
      <c r="B51" s="22" t="s">
        <v>607</v>
      </c>
      <c r="C51" s="30" t="s">
        <v>145</v>
      </c>
      <c r="D51" s="30" t="s">
        <v>805</v>
      </c>
      <c r="E51" s="30" t="s">
        <v>805</v>
      </c>
      <c r="F51" s="30">
        <v>20160101</v>
      </c>
      <c r="G51" s="30">
        <v>20210917</v>
      </c>
      <c r="H51" s="30" t="s">
        <v>447</v>
      </c>
      <c r="I51" s="30" t="s">
        <v>806</v>
      </c>
      <c r="J51" s="30">
        <f t="shared" si="4"/>
        <v>2801</v>
      </c>
      <c r="K51" s="30" t="s">
        <v>850</v>
      </c>
      <c r="L51" s="30" t="s">
        <v>625</v>
      </c>
    </row>
    <row r="52" spans="1:12">
      <c r="A52" s="30">
        <f t="shared" si="3"/>
        <v>2851</v>
      </c>
      <c r="B52" s="22" t="s">
        <v>607</v>
      </c>
      <c r="C52" s="30" t="s">
        <v>145</v>
      </c>
      <c r="D52" s="30" t="s">
        <v>805</v>
      </c>
      <c r="E52" s="30" t="s">
        <v>805</v>
      </c>
      <c r="F52" s="30">
        <v>20160101</v>
      </c>
      <c r="G52" s="30">
        <v>20210917</v>
      </c>
      <c r="H52" s="30" t="s">
        <v>447</v>
      </c>
      <c r="I52" s="30" t="s">
        <v>806</v>
      </c>
      <c r="J52" s="30">
        <f t="shared" si="4"/>
        <v>2801</v>
      </c>
      <c r="K52" s="30" t="s">
        <v>851</v>
      </c>
      <c r="L52" s="30" t="s">
        <v>852</v>
      </c>
    </row>
    <row r="53" spans="1:12">
      <c r="A53" s="30">
        <f t="shared" si="3"/>
        <v>2852</v>
      </c>
      <c r="B53" s="22" t="s">
        <v>607</v>
      </c>
      <c r="C53" s="30" t="s">
        <v>145</v>
      </c>
      <c r="D53" s="30" t="s">
        <v>805</v>
      </c>
      <c r="E53" s="30" t="s">
        <v>805</v>
      </c>
      <c r="F53" s="30">
        <v>20160101</v>
      </c>
      <c r="G53" s="30">
        <v>20210917</v>
      </c>
      <c r="H53" s="30" t="s">
        <v>447</v>
      </c>
      <c r="I53" s="30" t="s">
        <v>806</v>
      </c>
      <c r="J53" s="30">
        <f t="shared" si="4"/>
        <v>2801</v>
      </c>
      <c r="K53" s="30" t="s">
        <v>854</v>
      </c>
      <c r="L53" s="30" t="s">
        <v>853</v>
      </c>
    </row>
    <row r="54" spans="1:12">
      <c r="A54" s="30">
        <f t="shared" si="3"/>
        <v>2853</v>
      </c>
      <c r="B54" s="22" t="s">
        <v>607</v>
      </c>
      <c r="C54" s="30" t="s">
        <v>145</v>
      </c>
      <c r="D54" s="30" t="s">
        <v>805</v>
      </c>
      <c r="E54" s="30" t="s">
        <v>805</v>
      </c>
      <c r="F54" s="30">
        <v>20160101</v>
      </c>
      <c r="G54" s="30">
        <v>20210917</v>
      </c>
      <c r="H54" s="30" t="s">
        <v>447</v>
      </c>
      <c r="I54" s="30" t="s">
        <v>806</v>
      </c>
      <c r="J54" s="30">
        <f t="shared" si="4"/>
        <v>2801</v>
      </c>
      <c r="K54" s="30" t="s">
        <v>855</v>
      </c>
      <c r="L54" s="30" t="s">
        <v>857</v>
      </c>
    </row>
    <row r="55" spans="1:12">
      <c r="A55" s="30">
        <f t="shared" si="3"/>
        <v>2854</v>
      </c>
      <c r="B55" s="22" t="s">
        <v>607</v>
      </c>
      <c r="C55" s="30" t="s">
        <v>145</v>
      </c>
      <c r="D55" s="30" t="s">
        <v>805</v>
      </c>
      <c r="E55" s="30" t="s">
        <v>805</v>
      </c>
      <c r="F55" s="30">
        <v>20160101</v>
      </c>
      <c r="G55" s="30">
        <v>20210917</v>
      </c>
      <c r="H55" s="30" t="s">
        <v>447</v>
      </c>
      <c r="I55" s="30" t="s">
        <v>806</v>
      </c>
      <c r="J55" s="30">
        <f t="shared" si="4"/>
        <v>2801</v>
      </c>
      <c r="K55" s="30" t="s">
        <v>856</v>
      </c>
      <c r="L55" s="30" t="s">
        <v>858</v>
      </c>
    </row>
    <row r="56" spans="1:12">
      <c r="A56" s="30">
        <f t="shared" si="3"/>
        <v>2855</v>
      </c>
      <c r="B56" s="22" t="s">
        <v>607</v>
      </c>
      <c r="C56" s="30" t="s">
        <v>145</v>
      </c>
      <c r="D56" s="30" t="s">
        <v>805</v>
      </c>
      <c r="E56" s="30" t="s">
        <v>805</v>
      </c>
      <c r="F56" s="30">
        <v>20160101</v>
      </c>
      <c r="G56" s="30">
        <v>20210917</v>
      </c>
      <c r="H56" s="30" t="s">
        <v>447</v>
      </c>
      <c r="I56" s="30" t="s">
        <v>806</v>
      </c>
      <c r="J56" s="30">
        <v>2802</v>
      </c>
      <c r="K56" s="30" t="s">
        <v>160</v>
      </c>
      <c r="L56" s="30" t="s">
        <v>612</v>
      </c>
    </row>
    <row r="57" spans="1:12">
      <c r="A57" s="30">
        <f t="shared" si="3"/>
        <v>2856</v>
      </c>
      <c r="B57" s="22" t="s">
        <v>607</v>
      </c>
      <c r="C57" s="30" t="s">
        <v>145</v>
      </c>
      <c r="D57" s="30" t="s">
        <v>805</v>
      </c>
      <c r="E57" s="30" t="s">
        <v>805</v>
      </c>
      <c r="F57" s="30">
        <v>20160101</v>
      </c>
      <c r="G57" s="30">
        <v>20210917</v>
      </c>
      <c r="H57" s="30" t="s">
        <v>447</v>
      </c>
      <c r="I57" s="30" t="s">
        <v>806</v>
      </c>
      <c r="J57" s="30">
        <f>J56</f>
        <v>2802</v>
      </c>
      <c r="K57" s="30" t="s">
        <v>129</v>
      </c>
      <c r="L57" s="30" t="s">
        <v>613</v>
      </c>
    </row>
    <row r="58" spans="1:12">
      <c r="A58" s="30">
        <f t="shared" si="3"/>
        <v>2857</v>
      </c>
      <c r="B58" s="22" t="s">
        <v>607</v>
      </c>
      <c r="C58" s="30" t="s">
        <v>145</v>
      </c>
      <c r="D58" s="30" t="s">
        <v>805</v>
      </c>
      <c r="E58" s="30" t="s">
        <v>805</v>
      </c>
      <c r="F58" s="30">
        <v>20160101</v>
      </c>
      <c r="G58" s="30">
        <v>20210917</v>
      </c>
      <c r="H58" s="30" t="s">
        <v>447</v>
      </c>
      <c r="I58" s="30" t="s">
        <v>806</v>
      </c>
      <c r="J58" s="30">
        <f t="shared" ref="J58:J69" si="5">J57</f>
        <v>2802</v>
      </c>
      <c r="K58" s="30" t="s">
        <v>148</v>
      </c>
      <c r="L58" s="30" t="s">
        <v>614</v>
      </c>
    </row>
    <row r="59" spans="1:12">
      <c r="A59" s="30">
        <f t="shared" si="3"/>
        <v>2858</v>
      </c>
      <c r="B59" s="22" t="s">
        <v>607</v>
      </c>
      <c r="C59" s="30" t="s">
        <v>145</v>
      </c>
      <c r="D59" s="30" t="s">
        <v>805</v>
      </c>
      <c r="E59" s="30" t="s">
        <v>805</v>
      </c>
      <c r="F59" s="30">
        <v>20160101</v>
      </c>
      <c r="G59" s="30">
        <v>20210917</v>
      </c>
      <c r="H59" s="30" t="s">
        <v>447</v>
      </c>
      <c r="I59" s="30" t="s">
        <v>806</v>
      </c>
      <c r="J59" s="30">
        <f t="shared" si="5"/>
        <v>2802</v>
      </c>
      <c r="K59" s="30" t="s">
        <v>126</v>
      </c>
      <c r="L59" s="30" t="s">
        <v>786</v>
      </c>
    </row>
    <row r="60" spans="1:12">
      <c r="A60" s="30">
        <f t="shared" si="3"/>
        <v>2859</v>
      </c>
      <c r="B60" s="22" t="s">
        <v>607</v>
      </c>
      <c r="C60" s="30" t="s">
        <v>145</v>
      </c>
      <c r="D60" s="30" t="s">
        <v>805</v>
      </c>
      <c r="E60" s="30" t="s">
        <v>805</v>
      </c>
      <c r="F60" s="30">
        <v>20160101</v>
      </c>
      <c r="G60" s="30">
        <v>20210917</v>
      </c>
      <c r="H60" s="30" t="s">
        <v>447</v>
      </c>
      <c r="I60" s="30" t="s">
        <v>806</v>
      </c>
      <c r="J60" s="30">
        <f t="shared" si="5"/>
        <v>2802</v>
      </c>
      <c r="K60" s="30" t="s">
        <v>615</v>
      </c>
      <c r="L60" s="30" t="s">
        <v>616</v>
      </c>
    </row>
    <row r="61" spans="1:12">
      <c r="A61" s="30">
        <f t="shared" si="3"/>
        <v>2860</v>
      </c>
      <c r="B61" s="22" t="s">
        <v>607</v>
      </c>
      <c r="C61" s="30" t="s">
        <v>145</v>
      </c>
      <c r="D61" s="30" t="s">
        <v>805</v>
      </c>
      <c r="E61" s="30" t="s">
        <v>805</v>
      </c>
      <c r="F61" s="30">
        <v>20160101</v>
      </c>
      <c r="G61" s="30">
        <v>20210917</v>
      </c>
      <c r="H61" s="30" t="s">
        <v>447</v>
      </c>
      <c r="I61" s="30" t="s">
        <v>806</v>
      </c>
      <c r="J61" s="30">
        <f t="shared" si="5"/>
        <v>2802</v>
      </c>
      <c r="K61" s="30" t="s">
        <v>802</v>
      </c>
      <c r="L61" s="30" t="s">
        <v>803</v>
      </c>
    </row>
    <row r="62" spans="1:12">
      <c r="A62" s="30">
        <f t="shared" si="3"/>
        <v>2861</v>
      </c>
      <c r="B62" s="22" t="s">
        <v>607</v>
      </c>
      <c r="C62" s="30" t="s">
        <v>145</v>
      </c>
      <c r="D62" s="30" t="s">
        <v>805</v>
      </c>
      <c r="E62" s="30" t="s">
        <v>805</v>
      </c>
      <c r="F62" s="30">
        <v>20160101</v>
      </c>
      <c r="G62" s="30">
        <v>20210917</v>
      </c>
      <c r="H62" s="30" t="s">
        <v>447</v>
      </c>
      <c r="I62" s="30" t="s">
        <v>806</v>
      </c>
      <c r="J62" s="30">
        <f t="shared" si="5"/>
        <v>2802</v>
      </c>
      <c r="K62" s="30" t="s">
        <v>617</v>
      </c>
      <c r="L62" s="30" t="s">
        <v>618</v>
      </c>
    </row>
    <row r="63" spans="1:12">
      <c r="A63" s="30">
        <f t="shared" si="3"/>
        <v>2862</v>
      </c>
      <c r="B63" s="22" t="s">
        <v>607</v>
      </c>
      <c r="C63" s="30" t="s">
        <v>145</v>
      </c>
      <c r="D63" s="30" t="s">
        <v>805</v>
      </c>
      <c r="E63" s="30" t="s">
        <v>805</v>
      </c>
      <c r="F63" s="30">
        <v>20160101</v>
      </c>
      <c r="G63" s="30">
        <v>20210917</v>
      </c>
      <c r="H63" s="30" t="s">
        <v>447</v>
      </c>
      <c r="I63" s="30" t="s">
        <v>806</v>
      </c>
      <c r="J63" s="30">
        <f t="shared" si="5"/>
        <v>2802</v>
      </c>
      <c r="K63" s="30" t="s">
        <v>127</v>
      </c>
      <c r="L63" s="30" t="s">
        <v>621</v>
      </c>
    </row>
    <row r="64" spans="1:12">
      <c r="A64" s="30">
        <f t="shared" si="3"/>
        <v>2863</v>
      </c>
      <c r="B64" s="22" t="s">
        <v>607</v>
      </c>
      <c r="C64" s="30" t="s">
        <v>145</v>
      </c>
      <c r="D64" s="30" t="s">
        <v>805</v>
      </c>
      <c r="E64" s="30" t="s">
        <v>805</v>
      </c>
      <c r="F64" s="30">
        <v>20160101</v>
      </c>
      <c r="G64" s="30">
        <v>20210917</v>
      </c>
      <c r="H64" s="30" t="s">
        <v>447</v>
      </c>
      <c r="I64" s="30" t="s">
        <v>806</v>
      </c>
      <c r="J64" s="30">
        <f t="shared" si="5"/>
        <v>2802</v>
      </c>
      <c r="K64" s="30" t="s">
        <v>849</v>
      </c>
      <c r="L64" s="30" t="s">
        <v>623</v>
      </c>
    </row>
    <row r="65" spans="1:12">
      <c r="A65" s="30">
        <f t="shared" si="3"/>
        <v>2864</v>
      </c>
      <c r="B65" s="22" t="s">
        <v>607</v>
      </c>
      <c r="C65" s="30" t="s">
        <v>145</v>
      </c>
      <c r="D65" s="30" t="s">
        <v>805</v>
      </c>
      <c r="E65" s="30" t="s">
        <v>805</v>
      </c>
      <c r="F65" s="30">
        <v>20160101</v>
      </c>
      <c r="G65" s="30">
        <v>20210917</v>
      </c>
      <c r="H65" s="30" t="s">
        <v>447</v>
      </c>
      <c r="I65" s="30" t="s">
        <v>806</v>
      </c>
      <c r="J65" s="30">
        <f t="shared" si="5"/>
        <v>2802</v>
      </c>
      <c r="K65" s="30" t="s">
        <v>850</v>
      </c>
      <c r="L65" s="30" t="s">
        <v>625</v>
      </c>
    </row>
    <row r="66" spans="1:12">
      <c r="A66" s="30">
        <f t="shared" si="3"/>
        <v>2865</v>
      </c>
      <c r="B66" s="22" t="s">
        <v>607</v>
      </c>
      <c r="C66" s="30" t="s">
        <v>145</v>
      </c>
      <c r="D66" s="30" t="s">
        <v>805</v>
      </c>
      <c r="E66" s="30" t="s">
        <v>805</v>
      </c>
      <c r="F66" s="30">
        <v>20160101</v>
      </c>
      <c r="G66" s="30">
        <v>20210917</v>
      </c>
      <c r="H66" s="30" t="s">
        <v>447</v>
      </c>
      <c r="I66" s="30" t="s">
        <v>806</v>
      </c>
      <c r="J66" s="30">
        <f t="shared" si="5"/>
        <v>2802</v>
      </c>
      <c r="K66" s="30" t="s">
        <v>851</v>
      </c>
      <c r="L66" s="30" t="s">
        <v>852</v>
      </c>
    </row>
    <row r="67" spans="1:12">
      <c r="A67" s="30">
        <f t="shared" si="3"/>
        <v>2866</v>
      </c>
      <c r="B67" s="22" t="s">
        <v>607</v>
      </c>
      <c r="C67" s="30" t="s">
        <v>145</v>
      </c>
      <c r="D67" s="30" t="s">
        <v>805</v>
      </c>
      <c r="E67" s="30" t="s">
        <v>805</v>
      </c>
      <c r="F67" s="30">
        <v>20160101</v>
      </c>
      <c r="G67" s="30">
        <v>20210917</v>
      </c>
      <c r="H67" s="30" t="s">
        <v>447</v>
      </c>
      <c r="I67" s="30" t="s">
        <v>806</v>
      </c>
      <c r="J67" s="30">
        <f t="shared" si="5"/>
        <v>2802</v>
      </c>
      <c r="K67" s="30" t="s">
        <v>854</v>
      </c>
      <c r="L67" s="30" t="s">
        <v>853</v>
      </c>
    </row>
    <row r="68" spans="1:12">
      <c r="A68" s="30">
        <f t="shared" si="3"/>
        <v>2867</v>
      </c>
      <c r="B68" s="22" t="s">
        <v>607</v>
      </c>
      <c r="C68" s="30" t="s">
        <v>145</v>
      </c>
      <c r="D68" s="30" t="s">
        <v>805</v>
      </c>
      <c r="E68" s="30" t="s">
        <v>805</v>
      </c>
      <c r="F68" s="30">
        <v>20160101</v>
      </c>
      <c r="G68" s="30">
        <v>20210917</v>
      </c>
      <c r="H68" s="30" t="s">
        <v>447</v>
      </c>
      <c r="I68" s="30" t="s">
        <v>806</v>
      </c>
      <c r="J68" s="30">
        <f t="shared" si="5"/>
        <v>2802</v>
      </c>
      <c r="K68" s="30" t="s">
        <v>855</v>
      </c>
      <c r="L68" s="30" t="s">
        <v>857</v>
      </c>
    </row>
    <row r="69" spans="1:12">
      <c r="A69" s="30">
        <f t="shared" si="3"/>
        <v>2868</v>
      </c>
      <c r="B69" s="22" t="s">
        <v>607</v>
      </c>
      <c r="C69" s="30" t="s">
        <v>145</v>
      </c>
      <c r="D69" s="30" t="s">
        <v>805</v>
      </c>
      <c r="E69" s="30" t="s">
        <v>805</v>
      </c>
      <c r="F69" s="30">
        <v>20160101</v>
      </c>
      <c r="G69" s="30">
        <v>20210917</v>
      </c>
      <c r="H69" s="30" t="s">
        <v>447</v>
      </c>
      <c r="I69" s="30" t="s">
        <v>806</v>
      </c>
      <c r="J69" s="30">
        <f t="shared" si="5"/>
        <v>2802</v>
      </c>
      <c r="K69" s="30" t="s">
        <v>856</v>
      </c>
      <c r="L69" s="30" t="s">
        <v>858</v>
      </c>
    </row>
    <row r="70" spans="1:12">
      <c r="A70" s="30">
        <f t="shared" si="3"/>
        <v>2869</v>
      </c>
      <c r="B70" s="22" t="s">
        <v>607</v>
      </c>
      <c r="C70" s="30" t="s">
        <v>145</v>
      </c>
      <c r="D70" s="30" t="s">
        <v>805</v>
      </c>
      <c r="E70" s="30" t="s">
        <v>805</v>
      </c>
      <c r="F70" s="30">
        <v>20160101</v>
      </c>
      <c r="G70" s="30">
        <v>20210917</v>
      </c>
      <c r="H70" s="30" t="s">
        <v>447</v>
      </c>
      <c r="I70" s="30" t="s">
        <v>806</v>
      </c>
      <c r="J70" s="30">
        <v>2803</v>
      </c>
      <c r="K70" s="30" t="s">
        <v>160</v>
      </c>
      <c r="L70" s="30" t="s">
        <v>612</v>
      </c>
    </row>
    <row r="71" spans="1:12">
      <c r="A71" s="30">
        <f t="shared" si="3"/>
        <v>2870</v>
      </c>
      <c r="B71" s="22" t="s">
        <v>607</v>
      </c>
      <c r="C71" s="30" t="s">
        <v>145</v>
      </c>
      <c r="D71" s="30" t="s">
        <v>805</v>
      </c>
      <c r="E71" s="30" t="s">
        <v>805</v>
      </c>
      <c r="F71" s="30">
        <v>20160101</v>
      </c>
      <c r="G71" s="30">
        <v>20210917</v>
      </c>
      <c r="H71" s="30" t="s">
        <v>447</v>
      </c>
      <c r="I71" s="30" t="s">
        <v>806</v>
      </c>
      <c r="J71" s="30">
        <f>J70</f>
        <v>2803</v>
      </c>
      <c r="K71" s="30" t="s">
        <v>129</v>
      </c>
      <c r="L71" s="30" t="s">
        <v>613</v>
      </c>
    </row>
    <row r="72" spans="1:12">
      <c r="A72" s="30">
        <f t="shared" si="3"/>
        <v>2871</v>
      </c>
      <c r="B72" s="22" t="s">
        <v>607</v>
      </c>
      <c r="C72" s="30" t="s">
        <v>145</v>
      </c>
      <c r="D72" s="30" t="s">
        <v>805</v>
      </c>
      <c r="E72" s="30" t="s">
        <v>805</v>
      </c>
      <c r="F72" s="30">
        <v>20160101</v>
      </c>
      <c r="G72" s="30">
        <v>20210917</v>
      </c>
      <c r="H72" s="30" t="s">
        <v>447</v>
      </c>
      <c r="I72" s="30" t="s">
        <v>806</v>
      </c>
      <c r="J72" s="30">
        <f t="shared" ref="J72:J83" si="6">J71</f>
        <v>2803</v>
      </c>
      <c r="K72" s="30" t="s">
        <v>148</v>
      </c>
      <c r="L72" s="30" t="s">
        <v>614</v>
      </c>
    </row>
    <row r="73" spans="1:12">
      <c r="A73" s="30">
        <f t="shared" si="3"/>
        <v>2872</v>
      </c>
      <c r="B73" s="22" t="s">
        <v>607</v>
      </c>
      <c r="C73" s="30" t="s">
        <v>145</v>
      </c>
      <c r="D73" s="30" t="s">
        <v>805</v>
      </c>
      <c r="E73" s="30" t="s">
        <v>805</v>
      </c>
      <c r="F73" s="30">
        <v>20160101</v>
      </c>
      <c r="G73" s="30">
        <v>20210917</v>
      </c>
      <c r="H73" s="30" t="s">
        <v>447</v>
      </c>
      <c r="I73" s="30" t="s">
        <v>806</v>
      </c>
      <c r="J73" s="30">
        <f t="shared" si="6"/>
        <v>2803</v>
      </c>
      <c r="K73" s="30" t="s">
        <v>126</v>
      </c>
      <c r="L73" s="30" t="s">
        <v>786</v>
      </c>
    </row>
    <row r="74" spans="1:12">
      <c r="A74" s="30">
        <f t="shared" si="3"/>
        <v>2873</v>
      </c>
      <c r="B74" s="22" t="s">
        <v>607</v>
      </c>
      <c r="C74" s="30" t="s">
        <v>145</v>
      </c>
      <c r="D74" s="30" t="s">
        <v>805</v>
      </c>
      <c r="E74" s="30" t="s">
        <v>805</v>
      </c>
      <c r="F74" s="30">
        <v>20160101</v>
      </c>
      <c r="G74" s="30">
        <v>20210917</v>
      </c>
      <c r="H74" s="30" t="s">
        <v>447</v>
      </c>
      <c r="I74" s="30" t="s">
        <v>806</v>
      </c>
      <c r="J74" s="30">
        <f t="shared" si="6"/>
        <v>2803</v>
      </c>
      <c r="K74" s="30" t="s">
        <v>615</v>
      </c>
      <c r="L74" s="30" t="s">
        <v>616</v>
      </c>
    </row>
    <row r="75" spans="1:12">
      <c r="A75" s="30">
        <f t="shared" si="3"/>
        <v>2874</v>
      </c>
      <c r="B75" s="22" t="s">
        <v>607</v>
      </c>
      <c r="C75" s="30" t="s">
        <v>145</v>
      </c>
      <c r="D75" s="30" t="s">
        <v>805</v>
      </c>
      <c r="E75" s="30" t="s">
        <v>805</v>
      </c>
      <c r="F75" s="30">
        <v>20160101</v>
      </c>
      <c r="G75" s="30">
        <v>20210917</v>
      </c>
      <c r="H75" s="30" t="s">
        <v>447</v>
      </c>
      <c r="I75" s="30" t="s">
        <v>806</v>
      </c>
      <c r="J75" s="30">
        <f t="shared" si="6"/>
        <v>2803</v>
      </c>
      <c r="K75" s="30" t="s">
        <v>802</v>
      </c>
      <c r="L75" s="30" t="s">
        <v>803</v>
      </c>
    </row>
    <row r="76" spans="1:12">
      <c r="A76" s="30">
        <f t="shared" si="3"/>
        <v>2875</v>
      </c>
      <c r="B76" s="22" t="s">
        <v>607</v>
      </c>
      <c r="C76" s="30" t="s">
        <v>145</v>
      </c>
      <c r="D76" s="30" t="s">
        <v>805</v>
      </c>
      <c r="E76" s="30" t="s">
        <v>805</v>
      </c>
      <c r="F76" s="30">
        <v>20160101</v>
      </c>
      <c r="G76" s="30">
        <v>20210917</v>
      </c>
      <c r="H76" s="30" t="s">
        <v>447</v>
      </c>
      <c r="I76" s="30" t="s">
        <v>806</v>
      </c>
      <c r="J76" s="30">
        <f t="shared" si="6"/>
        <v>2803</v>
      </c>
      <c r="K76" s="30" t="s">
        <v>617</v>
      </c>
      <c r="L76" s="30" t="s">
        <v>618</v>
      </c>
    </row>
    <row r="77" spans="1:12">
      <c r="A77" s="30">
        <f t="shared" si="3"/>
        <v>2876</v>
      </c>
      <c r="B77" s="22" t="s">
        <v>607</v>
      </c>
      <c r="C77" s="30" t="s">
        <v>145</v>
      </c>
      <c r="D77" s="30" t="s">
        <v>805</v>
      </c>
      <c r="E77" s="30" t="s">
        <v>805</v>
      </c>
      <c r="F77" s="30">
        <v>20160101</v>
      </c>
      <c r="G77" s="30">
        <v>20210917</v>
      </c>
      <c r="H77" s="30" t="s">
        <v>447</v>
      </c>
      <c r="I77" s="30" t="s">
        <v>806</v>
      </c>
      <c r="J77" s="30">
        <f t="shared" si="6"/>
        <v>2803</v>
      </c>
      <c r="K77" s="30" t="s">
        <v>127</v>
      </c>
      <c r="L77" s="30" t="s">
        <v>621</v>
      </c>
    </row>
    <row r="78" spans="1:12">
      <c r="A78" s="30">
        <f t="shared" si="3"/>
        <v>2877</v>
      </c>
      <c r="B78" s="22" t="s">
        <v>607</v>
      </c>
      <c r="C78" s="30" t="s">
        <v>145</v>
      </c>
      <c r="D78" s="30" t="s">
        <v>805</v>
      </c>
      <c r="E78" s="30" t="s">
        <v>805</v>
      </c>
      <c r="F78" s="30">
        <v>20160101</v>
      </c>
      <c r="G78" s="30">
        <v>20210917</v>
      </c>
      <c r="H78" s="30" t="s">
        <v>447</v>
      </c>
      <c r="I78" s="30" t="s">
        <v>806</v>
      </c>
      <c r="J78" s="30">
        <f t="shared" si="6"/>
        <v>2803</v>
      </c>
      <c r="K78" s="30" t="s">
        <v>849</v>
      </c>
      <c r="L78" s="30" t="s">
        <v>623</v>
      </c>
    </row>
    <row r="79" spans="1:12">
      <c r="A79" s="30">
        <f t="shared" si="3"/>
        <v>2878</v>
      </c>
      <c r="B79" s="22" t="s">
        <v>607</v>
      </c>
      <c r="C79" s="30" t="s">
        <v>145</v>
      </c>
      <c r="D79" s="30" t="s">
        <v>805</v>
      </c>
      <c r="E79" s="30" t="s">
        <v>805</v>
      </c>
      <c r="F79" s="30">
        <v>20160101</v>
      </c>
      <c r="G79" s="30">
        <v>20210917</v>
      </c>
      <c r="H79" s="30" t="s">
        <v>447</v>
      </c>
      <c r="I79" s="30" t="s">
        <v>806</v>
      </c>
      <c r="J79" s="30">
        <f t="shared" si="6"/>
        <v>2803</v>
      </c>
      <c r="K79" s="30" t="s">
        <v>850</v>
      </c>
      <c r="L79" s="30" t="s">
        <v>625</v>
      </c>
    </row>
    <row r="80" spans="1:12">
      <c r="A80" s="30">
        <f t="shared" si="3"/>
        <v>2879</v>
      </c>
      <c r="B80" s="22" t="s">
        <v>607</v>
      </c>
      <c r="C80" s="30" t="s">
        <v>145</v>
      </c>
      <c r="D80" s="30" t="s">
        <v>805</v>
      </c>
      <c r="E80" s="30" t="s">
        <v>805</v>
      </c>
      <c r="F80" s="30">
        <v>20160101</v>
      </c>
      <c r="G80" s="30">
        <v>20210917</v>
      </c>
      <c r="H80" s="30" t="s">
        <v>447</v>
      </c>
      <c r="I80" s="30" t="s">
        <v>806</v>
      </c>
      <c r="J80" s="30">
        <f t="shared" si="6"/>
        <v>2803</v>
      </c>
      <c r="K80" s="30" t="s">
        <v>851</v>
      </c>
      <c r="L80" s="30" t="s">
        <v>852</v>
      </c>
    </row>
    <row r="81" spans="1:12">
      <c r="A81" s="30">
        <f t="shared" si="3"/>
        <v>2880</v>
      </c>
      <c r="B81" s="22" t="s">
        <v>607</v>
      </c>
      <c r="C81" s="30" t="s">
        <v>145</v>
      </c>
      <c r="D81" s="30" t="s">
        <v>805</v>
      </c>
      <c r="E81" s="30" t="s">
        <v>805</v>
      </c>
      <c r="F81" s="30">
        <v>20160101</v>
      </c>
      <c r="G81" s="30">
        <v>20210917</v>
      </c>
      <c r="H81" s="30" t="s">
        <v>447</v>
      </c>
      <c r="I81" s="30" t="s">
        <v>806</v>
      </c>
      <c r="J81" s="30">
        <f t="shared" si="6"/>
        <v>2803</v>
      </c>
      <c r="K81" s="30" t="s">
        <v>854</v>
      </c>
      <c r="L81" s="30" t="s">
        <v>853</v>
      </c>
    </row>
    <row r="82" spans="1:12">
      <c r="A82" s="30">
        <f t="shared" si="3"/>
        <v>2881</v>
      </c>
      <c r="B82" s="22" t="s">
        <v>607</v>
      </c>
      <c r="C82" s="30" t="s">
        <v>145</v>
      </c>
      <c r="D82" s="30" t="s">
        <v>805</v>
      </c>
      <c r="E82" s="30" t="s">
        <v>805</v>
      </c>
      <c r="F82" s="30">
        <v>20160101</v>
      </c>
      <c r="G82" s="30">
        <v>20210917</v>
      </c>
      <c r="H82" s="30" t="s">
        <v>447</v>
      </c>
      <c r="I82" s="30" t="s">
        <v>806</v>
      </c>
      <c r="J82" s="30">
        <f t="shared" si="6"/>
        <v>2803</v>
      </c>
      <c r="K82" s="30" t="s">
        <v>855</v>
      </c>
      <c r="L82" s="30" t="s">
        <v>857</v>
      </c>
    </row>
    <row r="83" spans="1:12">
      <c r="A83" s="30">
        <f t="shared" si="3"/>
        <v>2882</v>
      </c>
      <c r="B83" s="22" t="s">
        <v>607</v>
      </c>
      <c r="C83" s="30" t="s">
        <v>145</v>
      </c>
      <c r="D83" s="30" t="s">
        <v>805</v>
      </c>
      <c r="E83" s="30" t="s">
        <v>805</v>
      </c>
      <c r="F83" s="30">
        <v>20160101</v>
      </c>
      <c r="G83" s="30">
        <v>20210917</v>
      </c>
      <c r="H83" s="30" t="s">
        <v>447</v>
      </c>
      <c r="I83" s="30" t="s">
        <v>806</v>
      </c>
      <c r="J83" s="30">
        <f t="shared" si="6"/>
        <v>2803</v>
      </c>
      <c r="K83" s="30" t="s">
        <v>856</v>
      </c>
      <c r="L83" s="30" t="s">
        <v>858</v>
      </c>
    </row>
    <row r="84" spans="1:12">
      <c r="A84" s="30">
        <f t="shared" si="3"/>
        <v>2883</v>
      </c>
      <c r="B84" s="22" t="s">
        <v>607</v>
      </c>
      <c r="C84" s="30" t="s">
        <v>145</v>
      </c>
      <c r="D84" s="30" t="s">
        <v>805</v>
      </c>
      <c r="E84" s="30" t="s">
        <v>805</v>
      </c>
      <c r="F84" s="30">
        <v>20160101</v>
      </c>
      <c r="G84" s="30">
        <v>20210917</v>
      </c>
      <c r="H84" s="30" t="s">
        <v>447</v>
      </c>
      <c r="I84" s="30" t="s">
        <v>806</v>
      </c>
      <c r="J84" s="30">
        <v>2804</v>
      </c>
      <c r="K84" s="30" t="s">
        <v>160</v>
      </c>
      <c r="L84" s="30" t="s">
        <v>612</v>
      </c>
    </row>
    <row r="85" spans="1:12">
      <c r="A85" s="30">
        <f t="shared" si="3"/>
        <v>2884</v>
      </c>
      <c r="B85" s="22" t="s">
        <v>607</v>
      </c>
      <c r="C85" s="30" t="s">
        <v>145</v>
      </c>
      <c r="D85" s="30" t="s">
        <v>805</v>
      </c>
      <c r="E85" s="30" t="s">
        <v>805</v>
      </c>
      <c r="F85" s="30">
        <v>20160101</v>
      </c>
      <c r="G85" s="30">
        <v>20210917</v>
      </c>
      <c r="H85" s="30" t="s">
        <v>447</v>
      </c>
      <c r="I85" s="30" t="s">
        <v>806</v>
      </c>
      <c r="J85" s="30">
        <f>J84</f>
        <v>2804</v>
      </c>
      <c r="K85" s="30" t="s">
        <v>129</v>
      </c>
      <c r="L85" s="30" t="s">
        <v>613</v>
      </c>
    </row>
    <row r="86" spans="1:12">
      <c r="A86" s="30">
        <f t="shared" si="3"/>
        <v>2885</v>
      </c>
      <c r="B86" s="22" t="s">
        <v>607</v>
      </c>
      <c r="C86" s="30" t="s">
        <v>145</v>
      </c>
      <c r="D86" s="30" t="s">
        <v>805</v>
      </c>
      <c r="E86" s="30" t="s">
        <v>805</v>
      </c>
      <c r="F86" s="30">
        <v>20160101</v>
      </c>
      <c r="G86" s="30">
        <v>20210917</v>
      </c>
      <c r="H86" s="30" t="s">
        <v>447</v>
      </c>
      <c r="I86" s="30" t="s">
        <v>806</v>
      </c>
      <c r="J86" s="30">
        <f t="shared" ref="J86:J97" si="7">J85</f>
        <v>2804</v>
      </c>
      <c r="K86" s="30" t="s">
        <v>148</v>
      </c>
      <c r="L86" s="30" t="s">
        <v>614</v>
      </c>
    </row>
    <row r="87" spans="1:12">
      <c r="A87" s="30">
        <f t="shared" si="3"/>
        <v>2886</v>
      </c>
      <c r="B87" s="22" t="s">
        <v>607</v>
      </c>
      <c r="C87" s="30" t="s">
        <v>145</v>
      </c>
      <c r="D87" s="30" t="s">
        <v>805</v>
      </c>
      <c r="E87" s="30" t="s">
        <v>805</v>
      </c>
      <c r="F87" s="30">
        <v>20160101</v>
      </c>
      <c r="G87" s="30">
        <v>20210917</v>
      </c>
      <c r="H87" s="30" t="s">
        <v>447</v>
      </c>
      <c r="I87" s="30" t="s">
        <v>806</v>
      </c>
      <c r="J87" s="30">
        <f t="shared" si="7"/>
        <v>2804</v>
      </c>
      <c r="K87" s="30" t="s">
        <v>126</v>
      </c>
      <c r="L87" s="30" t="s">
        <v>786</v>
      </c>
    </row>
    <row r="88" spans="1:12">
      <c r="A88" s="30">
        <f t="shared" si="3"/>
        <v>2887</v>
      </c>
      <c r="B88" s="22" t="s">
        <v>607</v>
      </c>
      <c r="C88" s="30" t="s">
        <v>145</v>
      </c>
      <c r="D88" s="30" t="s">
        <v>805</v>
      </c>
      <c r="E88" s="30" t="s">
        <v>805</v>
      </c>
      <c r="F88" s="30">
        <v>20160101</v>
      </c>
      <c r="G88" s="30">
        <v>20210917</v>
      </c>
      <c r="H88" s="30" t="s">
        <v>447</v>
      </c>
      <c r="I88" s="30" t="s">
        <v>806</v>
      </c>
      <c r="J88" s="30">
        <f t="shared" si="7"/>
        <v>2804</v>
      </c>
      <c r="K88" s="30" t="s">
        <v>615</v>
      </c>
      <c r="L88" s="30" t="s">
        <v>616</v>
      </c>
    </row>
    <row r="89" spans="1:12">
      <c r="A89" s="30">
        <f t="shared" si="3"/>
        <v>2888</v>
      </c>
      <c r="B89" s="22" t="s">
        <v>607</v>
      </c>
      <c r="C89" s="30" t="s">
        <v>145</v>
      </c>
      <c r="D89" s="30" t="s">
        <v>805</v>
      </c>
      <c r="E89" s="30" t="s">
        <v>805</v>
      </c>
      <c r="F89" s="30">
        <v>20160101</v>
      </c>
      <c r="G89" s="30">
        <v>20210917</v>
      </c>
      <c r="H89" s="30" t="s">
        <v>447</v>
      </c>
      <c r="I89" s="30" t="s">
        <v>806</v>
      </c>
      <c r="J89" s="30">
        <f t="shared" si="7"/>
        <v>2804</v>
      </c>
      <c r="K89" s="30" t="s">
        <v>802</v>
      </c>
      <c r="L89" s="30" t="s">
        <v>803</v>
      </c>
    </row>
    <row r="90" spans="1:12">
      <c r="A90" s="30">
        <f t="shared" si="3"/>
        <v>2889</v>
      </c>
      <c r="B90" s="22" t="s">
        <v>607</v>
      </c>
      <c r="C90" s="30" t="s">
        <v>145</v>
      </c>
      <c r="D90" s="30" t="s">
        <v>805</v>
      </c>
      <c r="E90" s="30" t="s">
        <v>805</v>
      </c>
      <c r="F90" s="30">
        <v>20160101</v>
      </c>
      <c r="G90" s="30">
        <v>20210917</v>
      </c>
      <c r="H90" s="30" t="s">
        <v>447</v>
      </c>
      <c r="I90" s="30" t="s">
        <v>806</v>
      </c>
      <c r="J90" s="30">
        <f t="shared" si="7"/>
        <v>2804</v>
      </c>
      <c r="K90" s="30" t="s">
        <v>617</v>
      </c>
      <c r="L90" s="30" t="s">
        <v>618</v>
      </c>
    </row>
    <row r="91" spans="1:12">
      <c r="A91" s="30">
        <f t="shared" si="3"/>
        <v>2890</v>
      </c>
      <c r="B91" s="22" t="s">
        <v>607</v>
      </c>
      <c r="C91" s="30" t="s">
        <v>145</v>
      </c>
      <c r="D91" s="30" t="s">
        <v>805</v>
      </c>
      <c r="E91" s="30" t="s">
        <v>805</v>
      </c>
      <c r="F91" s="30">
        <v>20160101</v>
      </c>
      <c r="G91" s="30">
        <v>20210917</v>
      </c>
      <c r="H91" s="30" t="s">
        <v>447</v>
      </c>
      <c r="I91" s="30" t="s">
        <v>806</v>
      </c>
      <c r="J91" s="30">
        <f t="shared" si="7"/>
        <v>2804</v>
      </c>
      <c r="K91" s="30" t="s">
        <v>127</v>
      </c>
      <c r="L91" s="30" t="s">
        <v>621</v>
      </c>
    </row>
    <row r="92" spans="1:12">
      <c r="A92" s="30">
        <f t="shared" si="3"/>
        <v>2891</v>
      </c>
      <c r="B92" s="22" t="s">
        <v>607</v>
      </c>
      <c r="C92" s="30" t="s">
        <v>145</v>
      </c>
      <c r="D92" s="30" t="s">
        <v>805</v>
      </c>
      <c r="E92" s="30" t="s">
        <v>805</v>
      </c>
      <c r="F92" s="30">
        <v>20160101</v>
      </c>
      <c r="G92" s="30">
        <v>20210917</v>
      </c>
      <c r="H92" s="30" t="s">
        <v>447</v>
      </c>
      <c r="I92" s="30" t="s">
        <v>806</v>
      </c>
      <c r="J92" s="30">
        <f t="shared" si="7"/>
        <v>2804</v>
      </c>
      <c r="K92" s="30" t="s">
        <v>849</v>
      </c>
      <c r="L92" s="30" t="s">
        <v>623</v>
      </c>
    </row>
    <row r="93" spans="1:12">
      <c r="A93" s="30">
        <f t="shared" si="3"/>
        <v>2892</v>
      </c>
      <c r="B93" s="22" t="s">
        <v>607</v>
      </c>
      <c r="C93" s="30" t="s">
        <v>145</v>
      </c>
      <c r="D93" s="30" t="s">
        <v>805</v>
      </c>
      <c r="E93" s="30" t="s">
        <v>805</v>
      </c>
      <c r="F93" s="30">
        <v>20160101</v>
      </c>
      <c r="G93" s="30">
        <v>20210917</v>
      </c>
      <c r="H93" s="30" t="s">
        <v>447</v>
      </c>
      <c r="I93" s="30" t="s">
        <v>806</v>
      </c>
      <c r="J93" s="30">
        <f t="shared" si="7"/>
        <v>2804</v>
      </c>
      <c r="K93" s="30" t="s">
        <v>850</v>
      </c>
      <c r="L93" s="30" t="s">
        <v>625</v>
      </c>
    </row>
    <row r="94" spans="1:12">
      <c r="A94" s="30">
        <f t="shared" si="3"/>
        <v>2893</v>
      </c>
      <c r="B94" s="22" t="s">
        <v>607</v>
      </c>
      <c r="C94" s="30" t="s">
        <v>145</v>
      </c>
      <c r="D94" s="30" t="s">
        <v>805</v>
      </c>
      <c r="E94" s="30" t="s">
        <v>805</v>
      </c>
      <c r="F94" s="30">
        <v>20160101</v>
      </c>
      <c r="G94" s="30">
        <v>20210917</v>
      </c>
      <c r="H94" s="30" t="s">
        <v>447</v>
      </c>
      <c r="I94" s="30" t="s">
        <v>806</v>
      </c>
      <c r="J94" s="30">
        <f t="shared" si="7"/>
        <v>2804</v>
      </c>
      <c r="K94" s="30" t="s">
        <v>851</v>
      </c>
      <c r="L94" s="30" t="s">
        <v>852</v>
      </c>
    </row>
    <row r="95" spans="1:12">
      <c r="A95" s="30">
        <f t="shared" si="3"/>
        <v>2894</v>
      </c>
      <c r="B95" s="22" t="s">
        <v>607</v>
      </c>
      <c r="C95" s="30" t="s">
        <v>145</v>
      </c>
      <c r="D95" s="30" t="s">
        <v>805</v>
      </c>
      <c r="E95" s="30" t="s">
        <v>805</v>
      </c>
      <c r="F95" s="30">
        <v>20160101</v>
      </c>
      <c r="G95" s="30">
        <v>20210917</v>
      </c>
      <c r="H95" s="30" t="s">
        <v>447</v>
      </c>
      <c r="I95" s="30" t="s">
        <v>806</v>
      </c>
      <c r="J95" s="30">
        <f t="shared" si="7"/>
        <v>2804</v>
      </c>
      <c r="K95" s="30" t="s">
        <v>854</v>
      </c>
      <c r="L95" s="30" t="s">
        <v>853</v>
      </c>
    </row>
    <row r="96" spans="1:12">
      <c r="A96" s="30">
        <f t="shared" si="3"/>
        <v>2895</v>
      </c>
      <c r="B96" s="22" t="s">
        <v>607</v>
      </c>
      <c r="C96" s="30" t="s">
        <v>145</v>
      </c>
      <c r="D96" s="30" t="s">
        <v>805</v>
      </c>
      <c r="E96" s="30" t="s">
        <v>805</v>
      </c>
      <c r="F96" s="30">
        <v>20160101</v>
      </c>
      <c r="G96" s="30">
        <v>20210917</v>
      </c>
      <c r="H96" s="30" t="s">
        <v>447</v>
      </c>
      <c r="I96" s="30" t="s">
        <v>806</v>
      </c>
      <c r="J96" s="30">
        <f t="shared" si="7"/>
        <v>2804</v>
      </c>
      <c r="K96" s="30" t="s">
        <v>855</v>
      </c>
      <c r="L96" s="30" t="s">
        <v>857</v>
      </c>
    </row>
    <row r="97" spans="1:12">
      <c r="A97" s="30">
        <f t="shared" si="3"/>
        <v>2896</v>
      </c>
      <c r="B97" s="22" t="s">
        <v>607</v>
      </c>
      <c r="C97" s="30" t="s">
        <v>145</v>
      </c>
      <c r="D97" s="30" t="s">
        <v>805</v>
      </c>
      <c r="E97" s="30" t="s">
        <v>805</v>
      </c>
      <c r="F97" s="30">
        <v>20160101</v>
      </c>
      <c r="G97" s="30">
        <v>20210917</v>
      </c>
      <c r="H97" s="30" t="s">
        <v>447</v>
      </c>
      <c r="I97" s="30" t="s">
        <v>806</v>
      </c>
      <c r="J97" s="30">
        <f t="shared" si="7"/>
        <v>2804</v>
      </c>
      <c r="K97" s="30" t="s">
        <v>856</v>
      </c>
      <c r="L97" s="30" t="s">
        <v>858</v>
      </c>
    </row>
    <row r="98" spans="1:12">
      <c r="A98" s="30">
        <f t="shared" si="3"/>
        <v>2897</v>
      </c>
      <c r="B98" s="22" t="s">
        <v>607</v>
      </c>
      <c r="C98" s="30" t="s">
        <v>145</v>
      </c>
      <c r="D98" s="30" t="s">
        <v>805</v>
      </c>
      <c r="E98" s="30" t="s">
        <v>805</v>
      </c>
      <c r="F98" s="30">
        <v>20160101</v>
      </c>
      <c r="G98" s="30">
        <v>20210917</v>
      </c>
      <c r="H98" s="30" t="s">
        <v>447</v>
      </c>
      <c r="I98" s="30" t="s">
        <v>806</v>
      </c>
      <c r="J98" s="30">
        <v>2805</v>
      </c>
      <c r="K98" s="30" t="s">
        <v>160</v>
      </c>
      <c r="L98" s="30" t="s">
        <v>612</v>
      </c>
    </row>
    <row r="99" spans="1:12">
      <c r="A99" s="30">
        <f t="shared" si="3"/>
        <v>2898</v>
      </c>
      <c r="B99" s="22" t="s">
        <v>607</v>
      </c>
      <c r="C99" s="30" t="s">
        <v>145</v>
      </c>
      <c r="D99" s="30" t="s">
        <v>805</v>
      </c>
      <c r="E99" s="30" t="s">
        <v>805</v>
      </c>
      <c r="F99" s="30">
        <v>20160101</v>
      </c>
      <c r="G99" s="30">
        <v>20210917</v>
      </c>
      <c r="H99" s="30" t="s">
        <v>447</v>
      </c>
      <c r="I99" s="30" t="s">
        <v>806</v>
      </c>
      <c r="J99" s="30">
        <f>J98</f>
        <v>2805</v>
      </c>
      <c r="K99" s="30" t="s">
        <v>129</v>
      </c>
      <c r="L99" s="30" t="s">
        <v>613</v>
      </c>
    </row>
    <row r="100" spans="1:12">
      <c r="A100" s="30">
        <f t="shared" ref="A100:A163" si="8">A99+1</f>
        <v>2899</v>
      </c>
      <c r="B100" s="22" t="s">
        <v>607</v>
      </c>
      <c r="C100" s="30" t="s">
        <v>145</v>
      </c>
      <c r="D100" s="30" t="s">
        <v>805</v>
      </c>
      <c r="E100" s="30" t="s">
        <v>805</v>
      </c>
      <c r="F100" s="30">
        <v>20160101</v>
      </c>
      <c r="G100" s="30">
        <v>20210917</v>
      </c>
      <c r="H100" s="30" t="s">
        <v>447</v>
      </c>
      <c r="I100" s="30" t="s">
        <v>806</v>
      </c>
      <c r="J100" s="30">
        <f t="shared" ref="J100:J111" si="9">J99</f>
        <v>2805</v>
      </c>
      <c r="K100" s="30" t="s">
        <v>148</v>
      </c>
      <c r="L100" s="30" t="s">
        <v>614</v>
      </c>
    </row>
    <row r="101" spans="1:12">
      <c r="A101" s="30">
        <f t="shared" si="8"/>
        <v>2900</v>
      </c>
      <c r="B101" s="22" t="s">
        <v>607</v>
      </c>
      <c r="C101" s="30" t="s">
        <v>145</v>
      </c>
      <c r="D101" s="30" t="s">
        <v>805</v>
      </c>
      <c r="E101" s="30" t="s">
        <v>805</v>
      </c>
      <c r="F101" s="30">
        <v>20160101</v>
      </c>
      <c r="G101" s="30">
        <v>20210917</v>
      </c>
      <c r="H101" s="30" t="s">
        <v>447</v>
      </c>
      <c r="I101" s="30" t="s">
        <v>806</v>
      </c>
      <c r="J101" s="30">
        <f t="shared" si="9"/>
        <v>2805</v>
      </c>
      <c r="K101" s="30" t="s">
        <v>126</v>
      </c>
      <c r="L101" s="30" t="s">
        <v>786</v>
      </c>
    </row>
    <row r="102" spans="1:12">
      <c r="A102" s="30">
        <f t="shared" si="8"/>
        <v>2901</v>
      </c>
      <c r="B102" s="22" t="s">
        <v>607</v>
      </c>
      <c r="C102" s="30" t="s">
        <v>145</v>
      </c>
      <c r="D102" s="30" t="s">
        <v>805</v>
      </c>
      <c r="E102" s="30" t="s">
        <v>805</v>
      </c>
      <c r="F102" s="30">
        <v>20160101</v>
      </c>
      <c r="G102" s="30">
        <v>20210917</v>
      </c>
      <c r="H102" s="30" t="s">
        <v>447</v>
      </c>
      <c r="I102" s="30" t="s">
        <v>806</v>
      </c>
      <c r="J102" s="30">
        <f t="shared" si="9"/>
        <v>2805</v>
      </c>
      <c r="K102" s="30" t="s">
        <v>615</v>
      </c>
      <c r="L102" s="30" t="s">
        <v>616</v>
      </c>
    </row>
    <row r="103" spans="1:12">
      <c r="A103" s="30">
        <f t="shared" si="8"/>
        <v>2902</v>
      </c>
      <c r="B103" s="22" t="s">
        <v>607</v>
      </c>
      <c r="C103" s="30" t="s">
        <v>145</v>
      </c>
      <c r="D103" s="30" t="s">
        <v>805</v>
      </c>
      <c r="E103" s="30" t="s">
        <v>805</v>
      </c>
      <c r="F103" s="30">
        <v>20160101</v>
      </c>
      <c r="G103" s="30">
        <v>20210917</v>
      </c>
      <c r="H103" s="30" t="s">
        <v>447</v>
      </c>
      <c r="I103" s="30" t="s">
        <v>806</v>
      </c>
      <c r="J103" s="30">
        <f t="shared" si="9"/>
        <v>2805</v>
      </c>
      <c r="K103" s="30" t="s">
        <v>802</v>
      </c>
      <c r="L103" s="30" t="s">
        <v>803</v>
      </c>
    </row>
    <row r="104" spans="1:12">
      <c r="A104" s="30">
        <f t="shared" si="8"/>
        <v>2903</v>
      </c>
      <c r="B104" s="22" t="s">
        <v>607</v>
      </c>
      <c r="C104" s="30" t="s">
        <v>145</v>
      </c>
      <c r="D104" s="30" t="s">
        <v>805</v>
      </c>
      <c r="E104" s="30" t="s">
        <v>805</v>
      </c>
      <c r="F104" s="30">
        <v>20160101</v>
      </c>
      <c r="G104" s="30">
        <v>20210917</v>
      </c>
      <c r="H104" s="30" t="s">
        <v>447</v>
      </c>
      <c r="I104" s="30" t="s">
        <v>806</v>
      </c>
      <c r="J104" s="30">
        <f t="shared" si="9"/>
        <v>2805</v>
      </c>
      <c r="K104" s="30" t="s">
        <v>617</v>
      </c>
      <c r="L104" s="30" t="s">
        <v>618</v>
      </c>
    </row>
    <row r="105" spans="1:12">
      <c r="A105" s="30">
        <f t="shared" si="8"/>
        <v>2904</v>
      </c>
      <c r="B105" s="22" t="s">
        <v>607</v>
      </c>
      <c r="C105" s="30" t="s">
        <v>145</v>
      </c>
      <c r="D105" s="30" t="s">
        <v>805</v>
      </c>
      <c r="E105" s="30" t="s">
        <v>805</v>
      </c>
      <c r="F105" s="30">
        <v>20160101</v>
      </c>
      <c r="G105" s="30">
        <v>20210917</v>
      </c>
      <c r="H105" s="30" t="s">
        <v>447</v>
      </c>
      <c r="I105" s="30" t="s">
        <v>806</v>
      </c>
      <c r="J105" s="30">
        <f t="shared" si="9"/>
        <v>2805</v>
      </c>
      <c r="K105" s="30" t="s">
        <v>127</v>
      </c>
      <c r="L105" s="30" t="s">
        <v>621</v>
      </c>
    </row>
    <row r="106" spans="1:12">
      <c r="A106" s="30">
        <f t="shared" si="8"/>
        <v>2905</v>
      </c>
      <c r="B106" s="22" t="s">
        <v>607</v>
      </c>
      <c r="C106" s="30" t="s">
        <v>145</v>
      </c>
      <c r="D106" s="30" t="s">
        <v>805</v>
      </c>
      <c r="E106" s="30" t="s">
        <v>805</v>
      </c>
      <c r="F106" s="30">
        <v>20160101</v>
      </c>
      <c r="G106" s="30">
        <v>20210917</v>
      </c>
      <c r="H106" s="30" t="s">
        <v>447</v>
      </c>
      <c r="I106" s="30" t="s">
        <v>806</v>
      </c>
      <c r="J106" s="30">
        <f t="shared" si="9"/>
        <v>2805</v>
      </c>
      <c r="K106" s="30" t="s">
        <v>849</v>
      </c>
      <c r="L106" s="30" t="s">
        <v>623</v>
      </c>
    </row>
    <row r="107" spans="1:12">
      <c r="A107" s="30">
        <f t="shared" si="8"/>
        <v>2906</v>
      </c>
      <c r="B107" s="22" t="s">
        <v>607</v>
      </c>
      <c r="C107" s="30" t="s">
        <v>145</v>
      </c>
      <c r="D107" s="30" t="s">
        <v>805</v>
      </c>
      <c r="E107" s="30" t="s">
        <v>805</v>
      </c>
      <c r="F107" s="30">
        <v>20160101</v>
      </c>
      <c r="G107" s="30">
        <v>20210917</v>
      </c>
      <c r="H107" s="30" t="s">
        <v>447</v>
      </c>
      <c r="I107" s="30" t="s">
        <v>806</v>
      </c>
      <c r="J107" s="30">
        <f t="shared" si="9"/>
        <v>2805</v>
      </c>
      <c r="K107" s="30" t="s">
        <v>850</v>
      </c>
      <c r="L107" s="30" t="s">
        <v>625</v>
      </c>
    </row>
    <row r="108" spans="1:12">
      <c r="A108" s="30">
        <f t="shared" si="8"/>
        <v>2907</v>
      </c>
      <c r="B108" s="22" t="s">
        <v>607</v>
      </c>
      <c r="C108" s="30" t="s">
        <v>145</v>
      </c>
      <c r="D108" s="30" t="s">
        <v>805</v>
      </c>
      <c r="E108" s="30" t="s">
        <v>805</v>
      </c>
      <c r="F108" s="30">
        <v>20160101</v>
      </c>
      <c r="G108" s="30">
        <v>20210917</v>
      </c>
      <c r="H108" s="30" t="s">
        <v>447</v>
      </c>
      <c r="I108" s="30" t="s">
        <v>806</v>
      </c>
      <c r="J108" s="30">
        <f t="shared" si="9"/>
        <v>2805</v>
      </c>
      <c r="K108" s="30" t="s">
        <v>851</v>
      </c>
      <c r="L108" s="30" t="s">
        <v>852</v>
      </c>
    </row>
    <row r="109" spans="1:12">
      <c r="A109" s="30">
        <f t="shared" si="8"/>
        <v>2908</v>
      </c>
      <c r="B109" s="22" t="s">
        <v>607</v>
      </c>
      <c r="C109" s="30" t="s">
        <v>145</v>
      </c>
      <c r="D109" s="30" t="s">
        <v>805</v>
      </c>
      <c r="E109" s="30" t="s">
        <v>805</v>
      </c>
      <c r="F109" s="30">
        <v>20160101</v>
      </c>
      <c r="G109" s="30">
        <v>20210917</v>
      </c>
      <c r="H109" s="30" t="s">
        <v>447</v>
      </c>
      <c r="I109" s="30" t="s">
        <v>806</v>
      </c>
      <c r="J109" s="30">
        <f t="shared" si="9"/>
        <v>2805</v>
      </c>
      <c r="K109" s="30" t="s">
        <v>854</v>
      </c>
      <c r="L109" s="30" t="s">
        <v>853</v>
      </c>
    </row>
    <row r="110" spans="1:12">
      <c r="A110" s="30">
        <f t="shared" si="8"/>
        <v>2909</v>
      </c>
      <c r="B110" s="22" t="s">
        <v>607</v>
      </c>
      <c r="C110" s="30" t="s">
        <v>145</v>
      </c>
      <c r="D110" s="30" t="s">
        <v>805</v>
      </c>
      <c r="E110" s="30" t="s">
        <v>805</v>
      </c>
      <c r="F110" s="30">
        <v>20160101</v>
      </c>
      <c r="G110" s="30">
        <v>20210917</v>
      </c>
      <c r="H110" s="30" t="s">
        <v>447</v>
      </c>
      <c r="I110" s="30" t="s">
        <v>806</v>
      </c>
      <c r="J110" s="30">
        <f t="shared" si="9"/>
        <v>2805</v>
      </c>
      <c r="K110" s="30" t="s">
        <v>855</v>
      </c>
      <c r="L110" s="30" t="s">
        <v>857</v>
      </c>
    </row>
    <row r="111" spans="1:12">
      <c r="A111" s="30">
        <f t="shared" si="8"/>
        <v>2910</v>
      </c>
      <c r="B111" s="22" t="s">
        <v>607</v>
      </c>
      <c r="C111" s="30" t="s">
        <v>145</v>
      </c>
      <c r="D111" s="30" t="s">
        <v>805</v>
      </c>
      <c r="E111" s="30" t="s">
        <v>805</v>
      </c>
      <c r="F111" s="30">
        <v>20160101</v>
      </c>
      <c r="G111" s="30">
        <v>20210917</v>
      </c>
      <c r="H111" s="30" t="s">
        <v>447</v>
      </c>
      <c r="I111" s="30" t="s">
        <v>806</v>
      </c>
      <c r="J111" s="30">
        <f t="shared" si="9"/>
        <v>2805</v>
      </c>
      <c r="K111" s="30" t="s">
        <v>856</v>
      </c>
      <c r="L111" s="30" t="s">
        <v>858</v>
      </c>
    </row>
    <row r="112" spans="1:12">
      <c r="A112" s="30">
        <f t="shared" si="8"/>
        <v>2911</v>
      </c>
      <c r="B112" s="22" t="s">
        <v>607</v>
      </c>
      <c r="C112" s="30" t="s">
        <v>145</v>
      </c>
      <c r="D112" s="30" t="s">
        <v>805</v>
      </c>
      <c r="E112" s="30" t="s">
        <v>805</v>
      </c>
      <c r="F112" s="30">
        <v>20160101</v>
      </c>
      <c r="G112" s="30">
        <v>20210917</v>
      </c>
      <c r="H112" s="30" t="s">
        <v>447</v>
      </c>
      <c r="I112" s="30" t="s">
        <v>806</v>
      </c>
      <c r="J112" s="30">
        <v>2806</v>
      </c>
      <c r="K112" s="30" t="s">
        <v>160</v>
      </c>
      <c r="L112" s="30" t="s">
        <v>612</v>
      </c>
    </row>
    <row r="113" spans="1:12">
      <c r="A113" s="30">
        <f t="shared" si="8"/>
        <v>2912</v>
      </c>
      <c r="B113" s="22" t="s">
        <v>607</v>
      </c>
      <c r="C113" s="30" t="s">
        <v>145</v>
      </c>
      <c r="D113" s="30" t="s">
        <v>805</v>
      </c>
      <c r="E113" s="30" t="s">
        <v>805</v>
      </c>
      <c r="F113" s="30">
        <v>20160101</v>
      </c>
      <c r="G113" s="30">
        <v>20210917</v>
      </c>
      <c r="H113" s="30" t="s">
        <v>447</v>
      </c>
      <c r="I113" s="30" t="s">
        <v>806</v>
      </c>
      <c r="J113" s="30">
        <f>J112</f>
        <v>2806</v>
      </c>
      <c r="K113" s="30" t="s">
        <v>129</v>
      </c>
      <c r="L113" s="30" t="s">
        <v>613</v>
      </c>
    </row>
    <row r="114" spans="1:12">
      <c r="A114" s="30">
        <f t="shared" si="8"/>
        <v>2913</v>
      </c>
      <c r="B114" s="22" t="s">
        <v>607</v>
      </c>
      <c r="C114" s="30" t="s">
        <v>145</v>
      </c>
      <c r="D114" s="30" t="s">
        <v>805</v>
      </c>
      <c r="E114" s="30" t="s">
        <v>805</v>
      </c>
      <c r="F114" s="30">
        <v>20160101</v>
      </c>
      <c r="G114" s="30">
        <v>20210917</v>
      </c>
      <c r="H114" s="30" t="s">
        <v>447</v>
      </c>
      <c r="I114" s="30" t="s">
        <v>806</v>
      </c>
      <c r="J114" s="30">
        <f t="shared" ref="J114:J125" si="10">J113</f>
        <v>2806</v>
      </c>
      <c r="K114" s="30" t="s">
        <v>148</v>
      </c>
      <c r="L114" s="30" t="s">
        <v>614</v>
      </c>
    </row>
    <row r="115" spans="1:12">
      <c r="A115" s="30">
        <f t="shared" si="8"/>
        <v>2914</v>
      </c>
      <c r="B115" s="22" t="s">
        <v>607</v>
      </c>
      <c r="C115" s="30" t="s">
        <v>145</v>
      </c>
      <c r="D115" s="30" t="s">
        <v>805</v>
      </c>
      <c r="E115" s="30" t="s">
        <v>805</v>
      </c>
      <c r="F115" s="30">
        <v>20160101</v>
      </c>
      <c r="G115" s="30">
        <v>20210917</v>
      </c>
      <c r="H115" s="30" t="s">
        <v>447</v>
      </c>
      <c r="I115" s="30" t="s">
        <v>806</v>
      </c>
      <c r="J115" s="30">
        <f t="shared" si="10"/>
        <v>2806</v>
      </c>
      <c r="K115" s="30" t="s">
        <v>126</v>
      </c>
      <c r="L115" s="30" t="s">
        <v>786</v>
      </c>
    </row>
    <row r="116" spans="1:12">
      <c r="A116" s="30">
        <f t="shared" si="8"/>
        <v>2915</v>
      </c>
      <c r="B116" s="22" t="s">
        <v>607</v>
      </c>
      <c r="C116" s="30" t="s">
        <v>145</v>
      </c>
      <c r="D116" s="30" t="s">
        <v>805</v>
      </c>
      <c r="E116" s="30" t="s">
        <v>805</v>
      </c>
      <c r="F116" s="30">
        <v>20160101</v>
      </c>
      <c r="G116" s="30">
        <v>20210917</v>
      </c>
      <c r="H116" s="30" t="s">
        <v>447</v>
      </c>
      <c r="I116" s="30" t="s">
        <v>806</v>
      </c>
      <c r="J116" s="30">
        <f t="shared" si="10"/>
        <v>2806</v>
      </c>
      <c r="K116" s="30" t="s">
        <v>615</v>
      </c>
      <c r="L116" s="30" t="s">
        <v>616</v>
      </c>
    </row>
    <row r="117" spans="1:12">
      <c r="A117" s="30">
        <f t="shared" si="8"/>
        <v>2916</v>
      </c>
      <c r="B117" s="22" t="s">
        <v>607</v>
      </c>
      <c r="C117" s="30" t="s">
        <v>145</v>
      </c>
      <c r="D117" s="30" t="s">
        <v>805</v>
      </c>
      <c r="E117" s="30" t="s">
        <v>805</v>
      </c>
      <c r="F117" s="30">
        <v>20160101</v>
      </c>
      <c r="G117" s="30">
        <v>20210917</v>
      </c>
      <c r="H117" s="30" t="s">
        <v>447</v>
      </c>
      <c r="I117" s="30" t="s">
        <v>806</v>
      </c>
      <c r="J117" s="30">
        <f t="shared" si="10"/>
        <v>2806</v>
      </c>
      <c r="K117" s="30" t="s">
        <v>802</v>
      </c>
      <c r="L117" s="30" t="s">
        <v>803</v>
      </c>
    </row>
    <row r="118" spans="1:12">
      <c r="A118" s="30">
        <f t="shared" si="8"/>
        <v>2917</v>
      </c>
      <c r="B118" s="22" t="s">
        <v>607</v>
      </c>
      <c r="C118" s="30" t="s">
        <v>145</v>
      </c>
      <c r="D118" s="30" t="s">
        <v>805</v>
      </c>
      <c r="E118" s="30" t="s">
        <v>805</v>
      </c>
      <c r="F118" s="30">
        <v>20160101</v>
      </c>
      <c r="G118" s="30">
        <v>20210917</v>
      </c>
      <c r="H118" s="30" t="s">
        <v>447</v>
      </c>
      <c r="I118" s="30" t="s">
        <v>806</v>
      </c>
      <c r="J118" s="30">
        <f t="shared" si="10"/>
        <v>2806</v>
      </c>
      <c r="K118" s="30" t="s">
        <v>617</v>
      </c>
      <c r="L118" s="30" t="s">
        <v>618</v>
      </c>
    </row>
    <row r="119" spans="1:12">
      <c r="A119" s="30">
        <f t="shared" si="8"/>
        <v>2918</v>
      </c>
      <c r="B119" s="22" t="s">
        <v>607</v>
      </c>
      <c r="C119" s="30" t="s">
        <v>145</v>
      </c>
      <c r="D119" s="30" t="s">
        <v>805</v>
      </c>
      <c r="E119" s="30" t="s">
        <v>805</v>
      </c>
      <c r="F119" s="30">
        <v>20160101</v>
      </c>
      <c r="G119" s="30">
        <v>20210917</v>
      </c>
      <c r="H119" s="30" t="s">
        <v>447</v>
      </c>
      <c r="I119" s="30" t="s">
        <v>806</v>
      </c>
      <c r="J119" s="30">
        <f t="shared" si="10"/>
        <v>2806</v>
      </c>
      <c r="K119" s="30" t="s">
        <v>127</v>
      </c>
      <c r="L119" s="30" t="s">
        <v>621</v>
      </c>
    </row>
    <row r="120" spans="1:12">
      <c r="A120" s="30">
        <f t="shared" si="8"/>
        <v>2919</v>
      </c>
      <c r="B120" s="22" t="s">
        <v>607</v>
      </c>
      <c r="C120" s="30" t="s">
        <v>145</v>
      </c>
      <c r="D120" s="30" t="s">
        <v>805</v>
      </c>
      <c r="E120" s="30" t="s">
        <v>805</v>
      </c>
      <c r="F120" s="30">
        <v>20160101</v>
      </c>
      <c r="G120" s="30">
        <v>20210917</v>
      </c>
      <c r="H120" s="30" t="s">
        <v>447</v>
      </c>
      <c r="I120" s="30" t="s">
        <v>806</v>
      </c>
      <c r="J120" s="30">
        <f t="shared" si="10"/>
        <v>2806</v>
      </c>
      <c r="K120" s="30" t="s">
        <v>849</v>
      </c>
      <c r="L120" s="30" t="s">
        <v>623</v>
      </c>
    </row>
    <row r="121" spans="1:12">
      <c r="A121" s="30">
        <f t="shared" si="8"/>
        <v>2920</v>
      </c>
      <c r="B121" s="22" t="s">
        <v>607</v>
      </c>
      <c r="C121" s="30" t="s">
        <v>145</v>
      </c>
      <c r="D121" s="30" t="s">
        <v>805</v>
      </c>
      <c r="E121" s="30" t="s">
        <v>805</v>
      </c>
      <c r="F121" s="30">
        <v>20160101</v>
      </c>
      <c r="G121" s="30">
        <v>20210917</v>
      </c>
      <c r="H121" s="30" t="s">
        <v>447</v>
      </c>
      <c r="I121" s="30" t="s">
        <v>806</v>
      </c>
      <c r="J121" s="30">
        <f t="shared" si="10"/>
        <v>2806</v>
      </c>
      <c r="K121" s="30" t="s">
        <v>850</v>
      </c>
      <c r="L121" s="30" t="s">
        <v>625</v>
      </c>
    </row>
    <row r="122" spans="1:12">
      <c r="A122" s="30">
        <f t="shared" si="8"/>
        <v>2921</v>
      </c>
      <c r="B122" s="22" t="s">
        <v>607</v>
      </c>
      <c r="C122" s="30" t="s">
        <v>145</v>
      </c>
      <c r="D122" s="30" t="s">
        <v>805</v>
      </c>
      <c r="E122" s="30" t="s">
        <v>805</v>
      </c>
      <c r="F122" s="30">
        <v>20160101</v>
      </c>
      <c r="G122" s="30">
        <v>20210917</v>
      </c>
      <c r="H122" s="30" t="s">
        <v>447</v>
      </c>
      <c r="I122" s="30" t="s">
        <v>806</v>
      </c>
      <c r="J122" s="30">
        <f t="shared" si="10"/>
        <v>2806</v>
      </c>
      <c r="K122" s="30" t="s">
        <v>851</v>
      </c>
      <c r="L122" s="30" t="s">
        <v>852</v>
      </c>
    </row>
    <row r="123" spans="1:12">
      <c r="A123" s="30">
        <f t="shared" si="8"/>
        <v>2922</v>
      </c>
      <c r="B123" s="22" t="s">
        <v>607</v>
      </c>
      <c r="C123" s="30" t="s">
        <v>145</v>
      </c>
      <c r="D123" s="30" t="s">
        <v>805</v>
      </c>
      <c r="E123" s="30" t="s">
        <v>805</v>
      </c>
      <c r="F123" s="30">
        <v>20160101</v>
      </c>
      <c r="G123" s="30">
        <v>20210917</v>
      </c>
      <c r="H123" s="30" t="s">
        <v>447</v>
      </c>
      <c r="I123" s="30" t="s">
        <v>806</v>
      </c>
      <c r="J123" s="30">
        <f t="shared" si="10"/>
        <v>2806</v>
      </c>
      <c r="K123" s="30" t="s">
        <v>854</v>
      </c>
      <c r="L123" s="30" t="s">
        <v>853</v>
      </c>
    </row>
    <row r="124" spans="1:12">
      <c r="A124" s="30">
        <f t="shared" si="8"/>
        <v>2923</v>
      </c>
      <c r="B124" s="22" t="s">
        <v>607</v>
      </c>
      <c r="C124" s="30" t="s">
        <v>145</v>
      </c>
      <c r="D124" s="30" t="s">
        <v>805</v>
      </c>
      <c r="E124" s="30" t="s">
        <v>805</v>
      </c>
      <c r="F124" s="30">
        <v>20160101</v>
      </c>
      <c r="G124" s="30">
        <v>20210917</v>
      </c>
      <c r="H124" s="30" t="s">
        <v>447</v>
      </c>
      <c r="I124" s="30" t="s">
        <v>806</v>
      </c>
      <c r="J124" s="30">
        <f t="shared" si="10"/>
        <v>2806</v>
      </c>
      <c r="K124" s="30" t="s">
        <v>855</v>
      </c>
      <c r="L124" s="30" t="s">
        <v>857</v>
      </c>
    </row>
    <row r="125" spans="1:12">
      <c r="A125" s="30">
        <f t="shared" si="8"/>
        <v>2924</v>
      </c>
      <c r="B125" s="22" t="s">
        <v>607</v>
      </c>
      <c r="C125" s="30" t="s">
        <v>145</v>
      </c>
      <c r="D125" s="30" t="s">
        <v>805</v>
      </c>
      <c r="E125" s="30" t="s">
        <v>805</v>
      </c>
      <c r="F125" s="30">
        <v>20160101</v>
      </c>
      <c r="G125" s="30">
        <v>20210917</v>
      </c>
      <c r="H125" s="30" t="s">
        <v>447</v>
      </c>
      <c r="I125" s="30" t="s">
        <v>806</v>
      </c>
      <c r="J125" s="30">
        <f t="shared" si="10"/>
        <v>2806</v>
      </c>
      <c r="K125" s="30" t="s">
        <v>856</v>
      </c>
      <c r="L125" s="30" t="s">
        <v>858</v>
      </c>
    </row>
    <row r="126" spans="1:12">
      <c r="A126" s="30">
        <f t="shared" si="8"/>
        <v>2925</v>
      </c>
      <c r="B126" s="22" t="s">
        <v>607</v>
      </c>
      <c r="C126" s="30" t="s">
        <v>145</v>
      </c>
      <c r="D126" s="30" t="s">
        <v>805</v>
      </c>
      <c r="E126" s="30" t="s">
        <v>805</v>
      </c>
      <c r="F126" s="30">
        <v>20160101</v>
      </c>
      <c r="G126" s="30">
        <v>20210917</v>
      </c>
      <c r="H126" s="30" t="s">
        <v>447</v>
      </c>
      <c r="I126" s="30" t="s">
        <v>806</v>
      </c>
      <c r="J126" s="30">
        <v>2807</v>
      </c>
      <c r="K126" s="30" t="s">
        <v>160</v>
      </c>
      <c r="L126" s="30" t="s">
        <v>612</v>
      </c>
    </row>
    <row r="127" spans="1:12">
      <c r="A127" s="30">
        <f t="shared" si="8"/>
        <v>2926</v>
      </c>
      <c r="B127" s="22" t="s">
        <v>607</v>
      </c>
      <c r="C127" s="30" t="s">
        <v>145</v>
      </c>
      <c r="D127" s="30" t="s">
        <v>805</v>
      </c>
      <c r="E127" s="30" t="s">
        <v>805</v>
      </c>
      <c r="F127" s="30">
        <v>20160101</v>
      </c>
      <c r="G127" s="30">
        <v>20210917</v>
      </c>
      <c r="H127" s="30" t="s">
        <v>447</v>
      </c>
      <c r="I127" s="30" t="s">
        <v>806</v>
      </c>
      <c r="J127" s="30">
        <f t="shared" ref="J127:J190" si="11">J126</f>
        <v>2807</v>
      </c>
      <c r="K127" s="30" t="s">
        <v>129</v>
      </c>
      <c r="L127" s="30" t="s">
        <v>613</v>
      </c>
    </row>
    <row r="128" spans="1:12">
      <c r="A128" s="30">
        <f t="shared" si="8"/>
        <v>2927</v>
      </c>
      <c r="B128" s="22" t="s">
        <v>607</v>
      </c>
      <c r="C128" s="30" t="s">
        <v>145</v>
      </c>
      <c r="D128" s="30" t="s">
        <v>805</v>
      </c>
      <c r="E128" s="30" t="s">
        <v>805</v>
      </c>
      <c r="F128" s="30">
        <v>20160101</v>
      </c>
      <c r="G128" s="30">
        <v>20210917</v>
      </c>
      <c r="H128" s="30" t="s">
        <v>447</v>
      </c>
      <c r="I128" s="30" t="s">
        <v>806</v>
      </c>
      <c r="J128" s="30">
        <f t="shared" si="11"/>
        <v>2807</v>
      </c>
      <c r="K128" s="30" t="s">
        <v>148</v>
      </c>
      <c r="L128" s="30" t="s">
        <v>614</v>
      </c>
    </row>
    <row r="129" spans="1:12">
      <c r="A129" s="30">
        <f t="shared" si="8"/>
        <v>2928</v>
      </c>
      <c r="B129" s="22" t="s">
        <v>607</v>
      </c>
      <c r="C129" s="30" t="s">
        <v>145</v>
      </c>
      <c r="D129" s="30" t="s">
        <v>805</v>
      </c>
      <c r="E129" s="30" t="s">
        <v>805</v>
      </c>
      <c r="F129" s="30">
        <v>20160101</v>
      </c>
      <c r="G129" s="30">
        <v>20210917</v>
      </c>
      <c r="H129" s="30" t="s">
        <v>447</v>
      </c>
      <c r="I129" s="30" t="s">
        <v>806</v>
      </c>
      <c r="J129" s="30">
        <f t="shared" si="11"/>
        <v>2807</v>
      </c>
      <c r="K129" s="30" t="s">
        <v>126</v>
      </c>
      <c r="L129" s="30" t="s">
        <v>786</v>
      </c>
    </row>
    <row r="130" spans="1:12">
      <c r="A130" s="30">
        <f t="shared" si="8"/>
        <v>2929</v>
      </c>
      <c r="B130" s="22" t="s">
        <v>607</v>
      </c>
      <c r="C130" s="30" t="s">
        <v>145</v>
      </c>
      <c r="D130" s="30" t="s">
        <v>805</v>
      </c>
      <c r="E130" s="30" t="s">
        <v>805</v>
      </c>
      <c r="F130" s="30">
        <v>20160101</v>
      </c>
      <c r="G130" s="30">
        <v>20210917</v>
      </c>
      <c r="H130" s="30" t="s">
        <v>447</v>
      </c>
      <c r="I130" s="30" t="s">
        <v>806</v>
      </c>
      <c r="J130" s="30">
        <f t="shared" si="11"/>
        <v>2807</v>
      </c>
      <c r="K130" s="30" t="s">
        <v>615</v>
      </c>
      <c r="L130" s="30" t="s">
        <v>616</v>
      </c>
    </row>
    <row r="131" spans="1:12">
      <c r="A131" s="30">
        <f t="shared" si="8"/>
        <v>2930</v>
      </c>
      <c r="B131" s="22" t="s">
        <v>607</v>
      </c>
      <c r="C131" s="30" t="s">
        <v>145</v>
      </c>
      <c r="D131" s="30" t="s">
        <v>805</v>
      </c>
      <c r="E131" s="30" t="s">
        <v>805</v>
      </c>
      <c r="F131" s="30">
        <v>20160101</v>
      </c>
      <c r="G131" s="30">
        <v>20210917</v>
      </c>
      <c r="H131" s="30" t="s">
        <v>447</v>
      </c>
      <c r="I131" s="30" t="s">
        <v>806</v>
      </c>
      <c r="J131" s="30">
        <f t="shared" si="11"/>
        <v>2807</v>
      </c>
      <c r="K131" s="30" t="s">
        <v>802</v>
      </c>
      <c r="L131" s="30" t="s">
        <v>803</v>
      </c>
    </row>
    <row r="132" spans="1:12">
      <c r="A132" s="30">
        <f t="shared" si="8"/>
        <v>2931</v>
      </c>
      <c r="B132" s="22" t="s">
        <v>607</v>
      </c>
      <c r="C132" s="30" t="s">
        <v>145</v>
      </c>
      <c r="D132" s="30" t="s">
        <v>805</v>
      </c>
      <c r="E132" s="30" t="s">
        <v>805</v>
      </c>
      <c r="F132" s="30">
        <v>20160101</v>
      </c>
      <c r="G132" s="30">
        <v>20210917</v>
      </c>
      <c r="H132" s="30" t="s">
        <v>447</v>
      </c>
      <c r="I132" s="30" t="s">
        <v>806</v>
      </c>
      <c r="J132" s="30">
        <f t="shared" si="11"/>
        <v>2807</v>
      </c>
      <c r="K132" s="30" t="s">
        <v>617</v>
      </c>
      <c r="L132" s="30" t="s">
        <v>618</v>
      </c>
    </row>
    <row r="133" spans="1:12">
      <c r="A133" s="30">
        <f t="shared" si="8"/>
        <v>2932</v>
      </c>
      <c r="B133" s="22" t="s">
        <v>607</v>
      </c>
      <c r="C133" s="30" t="s">
        <v>145</v>
      </c>
      <c r="D133" s="30" t="s">
        <v>805</v>
      </c>
      <c r="E133" s="30" t="s">
        <v>805</v>
      </c>
      <c r="F133" s="30">
        <v>20160101</v>
      </c>
      <c r="G133" s="30">
        <v>20210917</v>
      </c>
      <c r="H133" s="30" t="s">
        <v>447</v>
      </c>
      <c r="I133" s="30" t="s">
        <v>806</v>
      </c>
      <c r="J133" s="30">
        <f t="shared" si="11"/>
        <v>2807</v>
      </c>
      <c r="K133" s="30" t="s">
        <v>127</v>
      </c>
      <c r="L133" s="30" t="s">
        <v>621</v>
      </c>
    </row>
    <row r="134" spans="1:12">
      <c r="A134" s="30">
        <f t="shared" si="8"/>
        <v>2933</v>
      </c>
      <c r="B134" s="22" t="s">
        <v>607</v>
      </c>
      <c r="C134" s="30" t="s">
        <v>145</v>
      </c>
      <c r="D134" s="30" t="s">
        <v>805</v>
      </c>
      <c r="E134" s="30" t="s">
        <v>805</v>
      </c>
      <c r="F134" s="30">
        <v>20160101</v>
      </c>
      <c r="G134" s="30">
        <v>20210917</v>
      </c>
      <c r="H134" s="30" t="s">
        <v>447</v>
      </c>
      <c r="I134" s="30" t="s">
        <v>806</v>
      </c>
      <c r="J134" s="30">
        <f t="shared" si="11"/>
        <v>2807</v>
      </c>
      <c r="K134" s="30" t="s">
        <v>849</v>
      </c>
      <c r="L134" s="30" t="s">
        <v>623</v>
      </c>
    </row>
    <row r="135" spans="1:12">
      <c r="A135" s="30">
        <f t="shared" si="8"/>
        <v>2934</v>
      </c>
      <c r="B135" s="22" t="s">
        <v>607</v>
      </c>
      <c r="C135" s="30" t="s">
        <v>145</v>
      </c>
      <c r="D135" s="30" t="s">
        <v>805</v>
      </c>
      <c r="E135" s="30" t="s">
        <v>805</v>
      </c>
      <c r="F135" s="30">
        <v>20160101</v>
      </c>
      <c r="G135" s="30">
        <v>20210917</v>
      </c>
      <c r="H135" s="30" t="s">
        <v>447</v>
      </c>
      <c r="I135" s="30" t="s">
        <v>806</v>
      </c>
      <c r="J135" s="30">
        <f t="shared" si="11"/>
        <v>2807</v>
      </c>
      <c r="K135" s="30" t="s">
        <v>850</v>
      </c>
      <c r="L135" s="30" t="s">
        <v>625</v>
      </c>
    </row>
    <row r="136" spans="1:12">
      <c r="A136" s="30">
        <f t="shared" si="8"/>
        <v>2935</v>
      </c>
      <c r="B136" s="22" t="s">
        <v>607</v>
      </c>
      <c r="C136" s="30" t="s">
        <v>145</v>
      </c>
      <c r="D136" s="30" t="s">
        <v>805</v>
      </c>
      <c r="E136" s="30" t="s">
        <v>805</v>
      </c>
      <c r="F136" s="30">
        <v>20160101</v>
      </c>
      <c r="G136" s="30">
        <v>20210917</v>
      </c>
      <c r="H136" s="30" t="s">
        <v>447</v>
      </c>
      <c r="I136" s="30" t="s">
        <v>806</v>
      </c>
      <c r="J136" s="30">
        <f t="shared" si="11"/>
        <v>2807</v>
      </c>
      <c r="K136" s="30" t="s">
        <v>851</v>
      </c>
      <c r="L136" s="30" t="s">
        <v>852</v>
      </c>
    </row>
    <row r="137" spans="1:12">
      <c r="A137" s="30">
        <f t="shared" si="8"/>
        <v>2936</v>
      </c>
      <c r="B137" s="22" t="s">
        <v>607</v>
      </c>
      <c r="C137" s="30" t="s">
        <v>145</v>
      </c>
      <c r="D137" s="30" t="s">
        <v>805</v>
      </c>
      <c r="E137" s="30" t="s">
        <v>805</v>
      </c>
      <c r="F137" s="30">
        <v>20160101</v>
      </c>
      <c r="G137" s="30">
        <v>20210917</v>
      </c>
      <c r="H137" s="30" t="s">
        <v>447</v>
      </c>
      <c r="I137" s="30" t="s">
        <v>806</v>
      </c>
      <c r="J137" s="30">
        <f t="shared" si="11"/>
        <v>2807</v>
      </c>
      <c r="K137" s="30" t="s">
        <v>854</v>
      </c>
      <c r="L137" s="30" t="s">
        <v>853</v>
      </c>
    </row>
    <row r="138" spans="1:12">
      <c r="A138" s="30">
        <f t="shared" si="8"/>
        <v>2937</v>
      </c>
      <c r="B138" s="22" t="s">
        <v>607</v>
      </c>
      <c r="C138" s="30" t="s">
        <v>145</v>
      </c>
      <c r="D138" s="30" t="s">
        <v>805</v>
      </c>
      <c r="E138" s="30" t="s">
        <v>805</v>
      </c>
      <c r="F138" s="30">
        <v>20160101</v>
      </c>
      <c r="G138" s="30">
        <v>20210917</v>
      </c>
      <c r="H138" s="30" t="s">
        <v>447</v>
      </c>
      <c r="I138" s="30" t="s">
        <v>806</v>
      </c>
      <c r="J138" s="30">
        <f t="shared" si="11"/>
        <v>2807</v>
      </c>
      <c r="K138" s="30" t="s">
        <v>855</v>
      </c>
      <c r="L138" s="30" t="s">
        <v>857</v>
      </c>
    </row>
    <row r="139" spans="1:12">
      <c r="A139" s="30">
        <f t="shared" si="8"/>
        <v>2938</v>
      </c>
      <c r="B139" s="22" t="s">
        <v>607</v>
      </c>
      <c r="C139" s="30" t="s">
        <v>145</v>
      </c>
      <c r="D139" s="30" t="s">
        <v>805</v>
      </c>
      <c r="E139" s="30" t="s">
        <v>805</v>
      </c>
      <c r="F139" s="30">
        <v>20160101</v>
      </c>
      <c r="G139" s="30">
        <v>20210917</v>
      </c>
      <c r="H139" s="30" t="s">
        <v>447</v>
      </c>
      <c r="I139" s="30" t="s">
        <v>806</v>
      </c>
      <c r="J139" s="30">
        <f t="shared" si="11"/>
        <v>2807</v>
      </c>
      <c r="K139" s="30" t="s">
        <v>856</v>
      </c>
      <c r="L139" s="30" t="s">
        <v>858</v>
      </c>
    </row>
    <row r="140" spans="1:12">
      <c r="A140" s="30">
        <f t="shared" si="8"/>
        <v>2939</v>
      </c>
      <c r="B140" s="22" t="s">
        <v>607</v>
      </c>
      <c r="C140" s="30" t="s">
        <v>145</v>
      </c>
      <c r="D140" s="30" t="s">
        <v>805</v>
      </c>
      <c r="E140" s="30" t="s">
        <v>805</v>
      </c>
      <c r="F140" s="30">
        <v>20160101</v>
      </c>
      <c r="G140" s="30">
        <v>20210917</v>
      </c>
      <c r="H140" s="30" t="s">
        <v>447</v>
      </c>
      <c r="I140" s="30" t="s">
        <v>806</v>
      </c>
      <c r="J140" s="30">
        <v>2808</v>
      </c>
      <c r="K140" s="30" t="s">
        <v>160</v>
      </c>
      <c r="L140" s="30" t="s">
        <v>612</v>
      </c>
    </row>
    <row r="141" spans="1:12">
      <c r="A141" s="30">
        <f t="shared" si="8"/>
        <v>2940</v>
      </c>
      <c r="B141" s="22" t="s">
        <v>607</v>
      </c>
      <c r="C141" s="30" t="s">
        <v>145</v>
      </c>
      <c r="D141" s="30" t="s">
        <v>805</v>
      </c>
      <c r="E141" s="30" t="s">
        <v>805</v>
      </c>
      <c r="F141" s="30">
        <v>20160101</v>
      </c>
      <c r="G141" s="30">
        <v>20210917</v>
      </c>
      <c r="H141" s="30" t="s">
        <v>447</v>
      </c>
      <c r="I141" s="30" t="s">
        <v>806</v>
      </c>
      <c r="J141" s="30">
        <f t="shared" ref="J141" si="12">J140</f>
        <v>2808</v>
      </c>
      <c r="K141" s="30" t="s">
        <v>129</v>
      </c>
      <c r="L141" s="30" t="s">
        <v>613</v>
      </c>
    </row>
    <row r="142" spans="1:12">
      <c r="A142" s="30">
        <f t="shared" si="8"/>
        <v>2941</v>
      </c>
      <c r="B142" s="22" t="s">
        <v>607</v>
      </c>
      <c r="C142" s="30" t="s">
        <v>145</v>
      </c>
      <c r="D142" s="30" t="s">
        <v>805</v>
      </c>
      <c r="E142" s="30" t="s">
        <v>805</v>
      </c>
      <c r="F142" s="30">
        <v>20160101</v>
      </c>
      <c r="G142" s="30">
        <v>20210917</v>
      </c>
      <c r="H142" s="30" t="s">
        <v>447</v>
      </c>
      <c r="I142" s="30" t="s">
        <v>806</v>
      </c>
      <c r="J142" s="30">
        <f t="shared" si="11"/>
        <v>2808</v>
      </c>
      <c r="K142" s="30" t="s">
        <v>148</v>
      </c>
      <c r="L142" s="30" t="s">
        <v>614</v>
      </c>
    </row>
    <row r="143" spans="1:12">
      <c r="A143" s="30">
        <f t="shared" si="8"/>
        <v>2942</v>
      </c>
      <c r="B143" s="22" t="s">
        <v>607</v>
      </c>
      <c r="C143" s="30" t="s">
        <v>145</v>
      </c>
      <c r="D143" s="30" t="s">
        <v>805</v>
      </c>
      <c r="E143" s="30" t="s">
        <v>805</v>
      </c>
      <c r="F143" s="30">
        <v>20160101</v>
      </c>
      <c r="G143" s="30">
        <v>20210917</v>
      </c>
      <c r="H143" s="30" t="s">
        <v>447</v>
      </c>
      <c r="I143" s="30" t="s">
        <v>806</v>
      </c>
      <c r="J143" s="30">
        <f t="shared" si="11"/>
        <v>2808</v>
      </c>
      <c r="K143" s="30" t="s">
        <v>126</v>
      </c>
      <c r="L143" s="30" t="s">
        <v>786</v>
      </c>
    </row>
    <row r="144" spans="1:12">
      <c r="A144" s="30">
        <f t="shared" si="8"/>
        <v>2943</v>
      </c>
      <c r="B144" s="22" t="s">
        <v>607</v>
      </c>
      <c r="C144" s="30" t="s">
        <v>145</v>
      </c>
      <c r="D144" s="30" t="s">
        <v>805</v>
      </c>
      <c r="E144" s="30" t="s">
        <v>805</v>
      </c>
      <c r="F144" s="30">
        <v>20160101</v>
      </c>
      <c r="G144" s="30">
        <v>20210917</v>
      </c>
      <c r="H144" s="30" t="s">
        <v>447</v>
      </c>
      <c r="I144" s="30" t="s">
        <v>806</v>
      </c>
      <c r="J144" s="30">
        <f t="shared" si="11"/>
        <v>2808</v>
      </c>
      <c r="K144" s="30" t="s">
        <v>615</v>
      </c>
      <c r="L144" s="30" t="s">
        <v>616</v>
      </c>
    </row>
    <row r="145" spans="1:12">
      <c r="A145" s="30">
        <f t="shared" si="8"/>
        <v>2944</v>
      </c>
      <c r="B145" s="22" t="s">
        <v>607</v>
      </c>
      <c r="C145" s="30" t="s">
        <v>145</v>
      </c>
      <c r="D145" s="30" t="s">
        <v>805</v>
      </c>
      <c r="E145" s="30" t="s">
        <v>805</v>
      </c>
      <c r="F145" s="30">
        <v>20160101</v>
      </c>
      <c r="G145" s="30">
        <v>20210917</v>
      </c>
      <c r="H145" s="30" t="s">
        <v>447</v>
      </c>
      <c r="I145" s="30" t="s">
        <v>806</v>
      </c>
      <c r="J145" s="30">
        <f t="shared" si="11"/>
        <v>2808</v>
      </c>
      <c r="K145" s="30" t="s">
        <v>802</v>
      </c>
      <c r="L145" s="30" t="s">
        <v>803</v>
      </c>
    </row>
    <row r="146" spans="1:12">
      <c r="A146" s="30">
        <f t="shared" si="8"/>
        <v>2945</v>
      </c>
      <c r="B146" s="22" t="s">
        <v>607</v>
      </c>
      <c r="C146" s="30" t="s">
        <v>145</v>
      </c>
      <c r="D146" s="30" t="s">
        <v>805</v>
      </c>
      <c r="E146" s="30" t="s">
        <v>805</v>
      </c>
      <c r="F146" s="30">
        <v>20160101</v>
      </c>
      <c r="G146" s="30">
        <v>20210917</v>
      </c>
      <c r="H146" s="30" t="s">
        <v>447</v>
      </c>
      <c r="I146" s="30" t="s">
        <v>806</v>
      </c>
      <c r="J146" s="30">
        <f t="shared" si="11"/>
        <v>2808</v>
      </c>
      <c r="K146" s="30" t="s">
        <v>617</v>
      </c>
      <c r="L146" s="30" t="s">
        <v>618</v>
      </c>
    </row>
    <row r="147" spans="1:12">
      <c r="A147" s="30">
        <f t="shared" si="8"/>
        <v>2946</v>
      </c>
      <c r="B147" s="22" t="s">
        <v>607</v>
      </c>
      <c r="C147" s="30" t="s">
        <v>145</v>
      </c>
      <c r="D147" s="30" t="s">
        <v>805</v>
      </c>
      <c r="E147" s="30" t="s">
        <v>805</v>
      </c>
      <c r="F147" s="30">
        <v>20160101</v>
      </c>
      <c r="G147" s="30">
        <v>20210917</v>
      </c>
      <c r="H147" s="30" t="s">
        <v>447</v>
      </c>
      <c r="I147" s="30" t="s">
        <v>806</v>
      </c>
      <c r="J147" s="30">
        <f t="shared" si="11"/>
        <v>2808</v>
      </c>
      <c r="K147" s="30" t="s">
        <v>127</v>
      </c>
      <c r="L147" s="30" t="s">
        <v>621</v>
      </c>
    </row>
    <row r="148" spans="1:12">
      <c r="A148" s="30">
        <f t="shared" si="8"/>
        <v>2947</v>
      </c>
      <c r="B148" s="22" t="s">
        <v>607</v>
      </c>
      <c r="C148" s="30" t="s">
        <v>145</v>
      </c>
      <c r="D148" s="30" t="s">
        <v>805</v>
      </c>
      <c r="E148" s="30" t="s">
        <v>805</v>
      </c>
      <c r="F148" s="30">
        <v>20160101</v>
      </c>
      <c r="G148" s="30">
        <v>20210917</v>
      </c>
      <c r="H148" s="30" t="s">
        <v>447</v>
      </c>
      <c r="I148" s="30" t="s">
        <v>806</v>
      </c>
      <c r="J148" s="30">
        <f t="shared" si="11"/>
        <v>2808</v>
      </c>
      <c r="K148" s="30" t="s">
        <v>849</v>
      </c>
      <c r="L148" s="30" t="s">
        <v>623</v>
      </c>
    </row>
    <row r="149" spans="1:12">
      <c r="A149" s="30">
        <f t="shared" si="8"/>
        <v>2948</v>
      </c>
      <c r="B149" s="22" t="s">
        <v>607</v>
      </c>
      <c r="C149" s="30" t="s">
        <v>145</v>
      </c>
      <c r="D149" s="30" t="s">
        <v>805</v>
      </c>
      <c r="E149" s="30" t="s">
        <v>805</v>
      </c>
      <c r="F149" s="30">
        <v>20160101</v>
      </c>
      <c r="G149" s="30">
        <v>20210917</v>
      </c>
      <c r="H149" s="30" t="s">
        <v>447</v>
      </c>
      <c r="I149" s="30" t="s">
        <v>806</v>
      </c>
      <c r="J149" s="30">
        <f t="shared" si="11"/>
        <v>2808</v>
      </c>
      <c r="K149" s="30" t="s">
        <v>850</v>
      </c>
      <c r="L149" s="30" t="s">
        <v>625</v>
      </c>
    </row>
    <row r="150" spans="1:12">
      <c r="A150" s="30">
        <f t="shared" si="8"/>
        <v>2949</v>
      </c>
      <c r="B150" s="22" t="s">
        <v>607</v>
      </c>
      <c r="C150" s="30" t="s">
        <v>145</v>
      </c>
      <c r="D150" s="30" t="s">
        <v>805</v>
      </c>
      <c r="E150" s="30" t="s">
        <v>805</v>
      </c>
      <c r="F150" s="30">
        <v>20160101</v>
      </c>
      <c r="G150" s="30">
        <v>20210917</v>
      </c>
      <c r="H150" s="30" t="s">
        <v>447</v>
      </c>
      <c r="I150" s="30" t="s">
        <v>806</v>
      </c>
      <c r="J150" s="30">
        <f t="shared" si="11"/>
        <v>2808</v>
      </c>
      <c r="K150" s="30" t="s">
        <v>851</v>
      </c>
      <c r="L150" s="30" t="s">
        <v>852</v>
      </c>
    </row>
    <row r="151" spans="1:12">
      <c r="A151" s="30">
        <f t="shared" si="8"/>
        <v>2950</v>
      </c>
      <c r="B151" s="22" t="s">
        <v>607</v>
      </c>
      <c r="C151" s="30" t="s">
        <v>145</v>
      </c>
      <c r="D151" s="30" t="s">
        <v>805</v>
      </c>
      <c r="E151" s="30" t="s">
        <v>805</v>
      </c>
      <c r="F151" s="30">
        <v>20160101</v>
      </c>
      <c r="G151" s="30">
        <v>20210917</v>
      </c>
      <c r="H151" s="30" t="s">
        <v>447</v>
      </c>
      <c r="I151" s="30" t="s">
        <v>806</v>
      </c>
      <c r="J151" s="30">
        <f t="shared" si="11"/>
        <v>2808</v>
      </c>
      <c r="K151" s="30" t="s">
        <v>854</v>
      </c>
      <c r="L151" s="30" t="s">
        <v>853</v>
      </c>
    </row>
    <row r="152" spans="1:12">
      <c r="A152" s="30">
        <f t="shared" si="8"/>
        <v>2951</v>
      </c>
      <c r="B152" s="22" t="s">
        <v>607</v>
      </c>
      <c r="C152" s="30" t="s">
        <v>145</v>
      </c>
      <c r="D152" s="30" t="s">
        <v>805</v>
      </c>
      <c r="E152" s="30" t="s">
        <v>805</v>
      </c>
      <c r="F152" s="30">
        <v>20160101</v>
      </c>
      <c r="G152" s="30">
        <v>20210917</v>
      </c>
      <c r="H152" s="30" t="s">
        <v>447</v>
      </c>
      <c r="I152" s="30" t="s">
        <v>806</v>
      </c>
      <c r="J152" s="30">
        <f t="shared" si="11"/>
        <v>2808</v>
      </c>
      <c r="K152" s="30" t="s">
        <v>855</v>
      </c>
      <c r="L152" s="30" t="s">
        <v>857</v>
      </c>
    </row>
    <row r="153" spans="1:12">
      <c r="A153" s="30">
        <f t="shared" si="8"/>
        <v>2952</v>
      </c>
      <c r="B153" s="22" t="s">
        <v>607</v>
      </c>
      <c r="C153" s="30" t="s">
        <v>145</v>
      </c>
      <c r="D153" s="30" t="s">
        <v>805</v>
      </c>
      <c r="E153" s="30" t="s">
        <v>805</v>
      </c>
      <c r="F153" s="30">
        <v>20160101</v>
      </c>
      <c r="G153" s="30">
        <v>20210917</v>
      </c>
      <c r="H153" s="30" t="s">
        <v>447</v>
      </c>
      <c r="I153" s="30" t="s">
        <v>806</v>
      </c>
      <c r="J153" s="30">
        <f t="shared" si="11"/>
        <v>2808</v>
      </c>
      <c r="K153" s="30" t="s">
        <v>856</v>
      </c>
      <c r="L153" s="30" t="s">
        <v>858</v>
      </c>
    </row>
    <row r="154" spans="1:12">
      <c r="A154" s="30">
        <f t="shared" si="8"/>
        <v>2953</v>
      </c>
      <c r="B154" s="22" t="s">
        <v>607</v>
      </c>
      <c r="C154" s="30" t="s">
        <v>145</v>
      </c>
      <c r="D154" s="30" t="s">
        <v>805</v>
      </c>
      <c r="E154" s="30" t="s">
        <v>805</v>
      </c>
      <c r="F154" s="30">
        <v>20160101</v>
      </c>
      <c r="G154" s="30">
        <v>20210917</v>
      </c>
      <c r="H154" s="30" t="s">
        <v>447</v>
      </c>
      <c r="I154" s="30" t="s">
        <v>806</v>
      </c>
      <c r="J154" s="30">
        <v>2809</v>
      </c>
      <c r="K154" s="30" t="s">
        <v>160</v>
      </c>
      <c r="L154" s="30" t="s">
        <v>612</v>
      </c>
    </row>
    <row r="155" spans="1:12">
      <c r="A155" s="30">
        <f t="shared" si="8"/>
        <v>2954</v>
      </c>
      <c r="B155" s="22" t="s">
        <v>607</v>
      </c>
      <c r="C155" s="30" t="s">
        <v>145</v>
      </c>
      <c r="D155" s="30" t="s">
        <v>805</v>
      </c>
      <c r="E155" s="30" t="s">
        <v>805</v>
      </c>
      <c r="F155" s="30">
        <v>20160101</v>
      </c>
      <c r="G155" s="30">
        <v>20210917</v>
      </c>
      <c r="H155" s="30" t="s">
        <v>447</v>
      </c>
      <c r="I155" s="30" t="s">
        <v>806</v>
      </c>
      <c r="J155" s="30">
        <f t="shared" ref="J155" si="13">J154</f>
        <v>2809</v>
      </c>
      <c r="K155" s="30" t="s">
        <v>129</v>
      </c>
      <c r="L155" s="30" t="s">
        <v>613</v>
      </c>
    </row>
    <row r="156" spans="1:12">
      <c r="A156" s="30">
        <f t="shared" si="8"/>
        <v>2955</v>
      </c>
      <c r="B156" s="22" t="s">
        <v>607</v>
      </c>
      <c r="C156" s="30" t="s">
        <v>145</v>
      </c>
      <c r="D156" s="30" t="s">
        <v>805</v>
      </c>
      <c r="E156" s="30" t="s">
        <v>805</v>
      </c>
      <c r="F156" s="30">
        <v>20160101</v>
      </c>
      <c r="G156" s="30">
        <v>20210917</v>
      </c>
      <c r="H156" s="30" t="s">
        <v>447</v>
      </c>
      <c r="I156" s="30" t="s">
        <v>806</v>
      </c>
      <c r="J156" s="30">
        <f t="shared" si="11"/>
        <v>2809</v>
      </c>
      <c r="K156" s="30" t="s">
        <v>148</v>
      </c>
      <c r="L156" s="30" t="s">
        <v>614</v>
      </c>
    </row>
    <row r="157" spans="1:12">
      <c r="A157" s="30">
        <f t="shared" si="8"/>
        <v>2956</v>
      </c>
      <c r="B157" s="22" t="s">
        <v>607</v>
      </c>
      <c r="C157" s="30" t="s">
        <v>145</v>
      </c>
      <c r="D157" s="30" t="s">
        <v>805</v>
      </c>
      <c r="E157" s="30" t="s">
        <v>805</v>
      </c>
      <c r="F157" s="30">
        <v>20160101</v>
      </c>
      <c r="G157" s="30">
        <v>20210917</v>
      </c>
      <c r="H157" s="30" t="s">
        <v>447</v>
      </c>
      <c r="I157" s="30" t="s">
        <v>806</v>
      </c>
      <c r="J157" s="30">
        <f t="shared" si="11"/>
        <v>2809</v>
      </c>
      <c r="K157" s="30" t="s">
        <v>126</v>
      </c>
      <c r="L157" s="30" t="s">
        <v>786</v>
      </c>
    </row>
    <row r="158" spans="1:12">
      <c r="A158" s="30">
        <f t="shared" si="8"/>
        <v>2957</v>
      </c>
      <c r="B158" s="22" t="s">
        <v>607</v>
      </c>
      <c r="C158" s="30" t="s">
        <v>145</v>
      </c>
      <c r="D158" s="30" t="s">
        <v>805</v>
      </c>
      <c r="E158" s="30" t="s">
        <v>805</v>
      </c>
      <c r="F158" s="30">
        <v>20160101</v>
      </c>
      <c r="G158" s="30">
        <v>20210917</v>
      </c>
      <c r="H158" s="30" t="s">
        <v>447</v>
      </c>
      <c r="I158" s="30" t="s">
        <v>806</v>
      </c>
      <c r="J158" s="30">
        <f t="shared" si="11"/>
        <v>2809</v>
      </c>
      <c r="K158" s="30" t="s">
        <v>615</v>
      </c>
      <c r="L158" s="30" t="s">
        <v>616</v>
      </c>
    </row>
    <row r="159" spans="1:12">
      <c r="A159" s="30">
        <f t="shared" si="8"/>
        <v>2958</v>
      </c>
      <c r="B159" s="22" t="s">
        <v>607</v>
      </c>
      <c r="C159" s="30" t="s">
        <v>145</v>
      </c>
      <c r="D159" s="30" t="s">
        <v>805</v>
      </c>
      <c r="E159" s="30" t="s">
        <v>805</v>
      </c>
      <c r="F159" s="30">
        <v>20160101</v>
      </c>
      <c r="G159" s="30">
        <v>20210917</v>
      </c>
      <c r="H159" s="30" t="s">
        <v>447</v>
      </c>
      <c r="I159" s="30" t="s">
        <v>806</v>
      </c>
      <c r="J159" s="30">
        <f t="shared" si="11"/>
        <v>2809</v>
      </c>
      <c r="K159" s="30" t="s">
        <v>802</v>
      </c>
      <c r="L159" s="30" t="s">
        <v>803</v>
      </c>
    </row>
    <row r="160" spans="1:12">
      <c r="A160" s="30">
        <f t="shared" si="8"/>
        <v>2959</v>
      </c>
      <c r="B160" s="22" t="s">
        <v>607</v>
      </c>
      <c r="C160" s="30" t="s">
        <v>145</v>
      </c>
      <c r="D160" s="30" t="s">
        <v>805</v>
      </c>
      <c r="E160" s="30" t="s">
        <v>805</v>
      </c>
      <c r="F160" s="30">
        <v>20160101</v>
      </c>
      <c r="G160" s="30">
        <v>20210917</v>
      </c>
      <c r="H160" s="30" t="s">
        <v>447</v>
      </c>
      <c r="I160" s="30" t="s">
        <v>806</v>
      </c>
      <c r="J160" s="30">
        <f t="shared" si="11"/>
        <v>2809</v>
      </c>
      <c r="K160" s="30" t="s">
        <v>617</v>
      </c>
      <c r="L160" s="30" t="s">
        <v>618</v>
      </c>
    </row>
    <row r="161" spans="1:12">
      <c r="A161" s="30">
        <f t="shared" si="8"/>
        <v>2960</v>
      </c>
      <c r="B161" s="22" t="s">
        <v>607</v>
      </c>
      <c r="C161" s="30" t="s">
        <v>145</v>
      </c>
      <c r="D161" s="30" t="s">
        <v>805</v>
      </c>
      <c r="E161" s="30" t="s">
        <v>805</v>
      </c>
      <c r="F161" s="30">
        <v>20160101</v>
      </c>
      <c r="G161" s="30">
        <v>20210917</v>
      </c>
      <c r="H161" s="30" t="s">
        <v>447</v>
      </c>
      <c r="I161" s="30" t="s">
        <v>806</v>
      </c>
      <c r="J161" s="30">
        <f t="shared" si="11"/>
        <v>2809</v>
      </c>
      <c r="K161" s="30" t="s">
        <v>127</v>
      </c>
      <c r="L161" s="30" t="s">
        <v>621</v>
      </c>
    </row>
    <row r="162" spans="1:12">
      <c r="A162" s="30">
        <f t="shared" si="8"/>
        <v>2961</v>
      </c>
      <c r="B162" s="22" t="s">
        <v>607</v>
      </c>
      <c r="C162" s="30" t="s">
        <v>145</v>
      </c>
      <c r="D162" s="30" t="s">
        <v>805</v>
      </c>
      <c r="E162" s="30" t="s">
        <v>805</v>
      </c>
      <c r="F162" s="30">
        <v>20160101</v>
      </c>
      <c r="G162" s="30">
        <v>20210917</v>
      </c>
      <c r="H162" s="30" t="s">
        <v>447</v>
      </c>
      <c r="I162" s="30" t="s">
        <v>806</v>
      </c>
      <c r="J162" s="30">
        <f t="shared" si="11"/>
        <v>2809</v>
      </c>
      <c r="K162" s="30" t="s">
        <v>849</v>
      </c>
      <c r="L162" s="30" t="s">
        <v>623</v>
      </c>
    </row>
    <row r="163" spans="1:12">
      <c r="A163" s="30">
        <f t="shared" si="8"/>
        <v>2962</v>
      </c>
      <c r="B163" s="22" t="s">
        <v>607</v>
      </c>
      <c r="C163" s="30" t="s">
        <v>145</v>
      </c>
      <c r="D163" s="30" t="s">
        <v>805</v>
      </c>
      <c r="E163" s="30" t="s">
        <v>805</v>
      </c>
      <c r="F163" s="30">
        <v>20160101</v>
      </c>
      <c r="G163" s="30">
        <v>20210917</v>
      </c>
      <c r="H163" s="30" t="s">
        <v>447</v>
      </c>
      <c r="I163" s="30" t="s">
        <v>806</v>
      </c>
      <c r="J163" s="30">
        <f t="shared" si="11"/>
        <v>2809</v>
      </c>
      <c r="K163" s="30" t="s">
        <v>850</v>
      </c>
      <c r="L163" s="30" t="s">
        <v>625</v>
      </c>
    </row>
    <row r="164" spans="1:12">
      <c r="A164" s="30">
        <f t="shared" ref="A164:A227" si="14">A163+1</f>
        <v>2963</v>
      </c>
      <c r="B164" s="22" t="s">
        <v>607</v>
      </c>
      <c r="C164" s="30" t="s">
        <v>145</v>
      </c>
      <c r="D164" s="30" t="s">
        <v>805</v>
      </c>
      <c r="E164" s="30" t="s">
        <v>805</v>
      </c>
      <c r="F164" s="30">
        <v>20160101</v>
      </c>
      <c r="G164" s="30">
        <v>20210917</v>
      </c>
      <c r="H164" s="30" t="s">
        <v>447</v>
      </c>
      <c r="I164" s="30" t="s">
        <v>806</v>
      </c>
      <c r="J164" s="30">
        <f t="shared" si="11"/>
        <v>2809</v>
      </c>
      <c r="K164" s="30" t="s">
        <v>851</v>
      </c>
      <c r="L164" s="30" t="s">
        <v>852</v>
      </c>
    </row>
    <row r="165" spans="1:12">
      <c r="A165" s="30">
        <f t="shared" si="14"/>
        <v>2964</v>
      </c>
      <c r="B165" s="22" t="s">
        <v>607</v>
      </c>
      <c r="C165" s="30" t="s">
        <v>145</v>
      </c>
      <c r="D165" s="30" t="s">
        <v>805</v>
      </c>
      <c r="E165" s="30" t="s">
        <v>805</v>
      </c>
      <c r="F165" s="30">
        <v>20160101</v>
      </c>
      <c r="G165" s="30">
        <v>20210917</v>
      </c>
      <c r="H165" s="30" t="s">
        <v>447</v>
      </c>
      <c r="I165" s="30" t="s">
        <v>806</v>
      </c>
      <c r="J165" s="30">
        <f t="shared" si="11"/>
        <v>2809</v>
      </c>
      <c r="K165" s="30" t="s">
        <v>854</v>
      </c>
      <c r="L165" s="30" t="s">
        <v>853</v>
      </c>
    </row>
    <row r="166" spans="1:12">
      <c r="A166" s="30">
        <f t="shared" si="14"/>
        <v>2965</v>
      </c>
      <c r="B166" s="22" t="s">
        <v>607</v>
      </c>
      <c r="C166" s="30" t="s">
        <v>145</v>
      </c>
      <c r="D166" s="30" t="s">
        <v>805</v>
      </c>
      <c r="E166" s="30" t="s">
        <v>805</v>
      </c>
      <c r="F166" s="30">
        <v>20160101</v>
      </c>
      <c r="G166" s="30">
        <v>20210917</v>
      </c>
      <c r="H166" s="30" t="s">
        <v>447</v>
      </c>
      <c r="I166" s="30" t="s">
        <v>806</v>
      </c>
      <c r="J166" s="30">
        <f t="shared" si="11"/>
        <v>2809</v>
      </c>
      <c r="K166" s="30" t="s">
        <v>855</v>
      </c>
      <c r="L166" s="30" t="s">
        <v>857</v>
      </c>
    </row>
    <row r="167" spans="1:12">
      <c r="A167" s="30">
        <f t="shared" si="14"/>
        <v>2966</v>
      </c>
      <c r="B167" s="22" t="s">
        <v>607</v>
      </c>
      <c r="C167" s="30" t="s">
        <v>145</v>
      </c>
      <c r="D167" s="30" t="s">
        <v>805</v>
      </c>
      <c r="E167" s="30" t="s">
        <v>805</v>
      </c>
      <c r="F167" s="30">
        <v>20160101</v>
      </c>
      <c r="G167" s="30">
        <v>20210917</v>
      </c>
      <c r="H167" s="30" t="s">
        <v>447</v>
      </c>
      <c r="I167" s="30" t="s">
        <v>806</v>
      </c>
      <c r="J167" s="30">
        <f t="shared" si="11"/>
        <v>2809</v>
      </c>
      <c r="K167" s="30" t="s">
        <v>856</v>
      </c>
      <c r="L167" s="30" t="s">
        <v>858</v>
      </c>
    </row>
    <row r="168" spans="1:12">
      <c r="A168" s="30">
        <f t="shared" si="14"/>
        <v>2967</v>
      </c>
      <c r="B168" s="22" t="s">
        <v>607</v>
      </c>
      <c r="C168" s="30" t="s">
        <v>145</v>
      </c>
      <c r="D168" s="30" t="s">
        <v>805</v>
      </c>
      <c r="E168" s="30" t="s">
        <v>805</v>
      </c>
      <c r="F168" s="30">
        <v>20160101</v>
      </c>
      <c r="G168" s="30">
        <v>20210917</v>
      </c>
      <c r="H168" s="30" t="s">
        <v>447</v>
      </c>
      <c r="I168" s="30" t="s">
        <v>806</v>
      </c>
      <c r="J168" s="30">
        <v>2810</v>
      </c>
      <c r="K168" s="30" t="s">
        <v>160</v>
      </c>
      <c r="L168" s="30" t="s">
        <v>612</v>
      </c>
    </row>
    <row r="169" spans="1:12">
      <c r="A169" s="30">
        <f t="shared" si="14"/>
        <v>2968</v>
      </c>
      <c r="B169" s="22" t="s">
        <v>607</v>
      </c>
      <c r="C169" s="30" t="s">
        <v>145</v>
      </c>
      <c r="D169" s="30" t="s">
        <v>805</v>
      </c>
      <c r="E169" s="30" t="s">
        <v>805</v>
      </c>
      <c r="F169" s="30">
        <v>20160101</v>
      </c>
      <c r="G169" s="30">
        <v>20210917</v>
      </c>
      <c r="H169" s="30" t="s">
        <v>447</v>
      </c>
      <c r="I169" s="30" t="s">
        <v>806</v>
      </c>
      <c r="J169" s="30">
        <f t="shared" ref="J169" si="15">J168</f>
        <v>2810</v>
      </c>
      <c r="K169" s="30" t="s">
        <v>129</v>
      </c>
      <c r="L169" s="30" t="s">
        <v>613</v>
      </c>
    </row>
    <row r="170" spans="1:12">
      <c r="A170" s="30">
        <f t="shared" si="14"/>
        <v>2969</v>
      </c>
      <c r="B170" s="22" t="s">
        <v>607</v>
      </c>
      <c r="C170" s="30" t="s">
        <v>145</v>
      </c>
      <c r="D170" s="30" t="s">
        <v>805</v>
      </c>
      <c r="E170" s="30" t="s">
        <v>805</v>
      </c>
      <c r="F170" s="30">
        <v>20160101</v>
      </c>
      <c r="G170" s="30">
        <v>20210917</v>
      </c>
      <c r="H170" s="30" t="s">
        <v>447</v>
      </c>
      <c r="I170" s="30" t="s">
        <v>806</v>
      </c>
      <c r="J170" s="30">
        <f t="shared" si="11"/>
        <v>2810</v>
      </c>
      <c r="K170" s="30" t="s">
        <v>148</v>
      </c>
      <c r="L170" s="30" t="s">
        <v>614</v>
      </c>
    </row>
    <row r="171" spans="1:12">
      <c r="A171" s="30">
        <f t="shared" si="14"/>
        <v>2970</v>
      </c>
      <c r="B171" s="22" t="s">
        <v>607</v>
      </c>
      <c r="C171" s="30" t="s">
        <v>145</v>
      </c>
      <c r="D171" s="30" t="s">
        <v>805</v>
      </c>
      <c r="E171" s="30" t="s">
        <v>805</v>
      </c>
      <c r="F171" s="30">
        <v>20160101</v>
      </c>
      <c r="G171" s="30">
        <v>20210917</v>
      </c>
      <c r="H171" s="30" t="s">
        <v>447</v>
      </c>
      <c r="I171" s="30" t="s">
        <v>806</v>
      </c>
      <c r="J171" s="30">
        <f t="shared" si="11"/>
        <v>2810</v>
      </c>
      <c r="K171" s="30" t="s">
        <v>126</v>
      </c>
      <c r="L171" s="30" t="s">
        <v>786</v>
      </c>
    </row>
    <row r="172" spans="1:12">
      <c r="A172" s="30">
        <f t="shared" si="14"/>
        <v>2971</v>
      </c>
      <c r="B172" s="22" t="s">
        <v>607</v>
      </c>
      <c r="C172" s="30" t="s">
        <v>145</v>
      </c>
      <c r="D172" s="30" t="s">
        <v>805</v>
      </c>
      <c r="E172" s="30" t="s">
        <v>805</v>
      </c>
      <c r="F172" s="30">
        <v>20160101</v>
      </c>
      <c r="G172" s="30">
        <v>20210917</v>
      </c>
      <c r="H172" s="30" t="s">
        <v>447</v>
      </c>
      <c r="I172" s="30" t="s">
        <v>806</v>
      </c>
      <c r="J172" s="30">
        <f t="shared" si="11"/>
        <v>2810</v>
      </c>
      <c r="K172" s="30" t="s">
        <v>615</v>
      </c>
      <c r="L172" s="30" t="s">
        <v>616</v>
      </c>
    </row>
    <row r="173" spans="1:12">
      <c r="A173" s="30">
        <f t="shared" si="14"/>
        <v>2972</v>
      </c>
      <c r="B173" s="22" t="s">
        <v>607</v>
      </c>
      <c r="C173" s="30" t="s">
        <v>145</v>
      </c>
      <c r="D173" s="30" t="s">
        <v>805</v>
      </c>
      <c r="E173" s="30" t="s">
        <v>805</v>
      </c>
      <c r="F173" s="30">
        <v>20160101</v>
      </c>
      <c r="G173" s="30">
        <v>20210917</v>
      </c>
      <c r="H173" s="30" t="s">
        <v>447</v>
      </c>
      <c r="I173" s="30" t="s">
        <v>806</v>
      </c>
      <c r="J173" s="30">
        <f t="shared" si="11"/>
        <v>2810</v>
      </c>
      <c r="K173" s="30" t="s">
        <v>802</v>
      </c>
      <c r="L173" s="30" t="s">
        <v>803</v>
      </c>
    </row>
    <row r="174" spans="1:12">
      <c r="A174" s="30">
        <f t="shared" si="14"/>
        <v>2973</v>
      </c>
      <c r="B174" s="22" t="s">
        <v>607</v>
      </c>
      <c r="C174" s="30" t="s">
        <v>145</v>
      </c>
      <c r="D174" s="30" t="s">
        <v>805</v>
      </c>
      <c r="E174" s="30" t="s">
        <v>805</v>
      </c>
      <c r="F174" s="30">
        <v>20160101</v>
      </c>
      <c r="G174" s="30">
        <v>20210917</v>
      </c>
      <c r="H174" s="30" t="s">
        <v>447</v>
      </c>
      <c r="I174" s="30" t="s">
        <v>806</v>
      </c>
      <c r="J174" s="30">
        <f t="shared" si="11"/>
        <v>2810</v>
      </c>
      <c r="K174" s="30" t="s">
        <v>617</v>
      </c>
      <c r="L174" s="30" t="s">
        <v>618</v>
      </c>
    </row>
    <row r="175" spans="1:12">
      <c r="A175" s="30">
        <f t="shared" si="14"/>
        <v>2974</v>
      </c>
      <c r="B175" s="22" t="s">
        <v>607</v>
      </c>
      <c r="C175" s="30" t="s">
        <v>145</v>
      </c>
      <c r="D175" s="30" t="s">
        <v>805</v>
      </c>
      <c r="E175" s="30" t="s">
        <v>805</v>
      </c>
      <c r="F175" s="30">
        <v>20160101</v>
      </c>
      <c r="G175" s="30">
        <v>20210917</v>
      </c>
      <c r="H175" s="30" t="s">
        <v>447</v>
      </c>
      <c r="I175" s="30" t="s">
        <v>806</v>
      </c>
      <c r="J175" s="30">
        <f t="shared" si="11"/>
        <v>2810</v>
      </c>
      <c r="K175" s="30" t="s">
        <v>127</v>
      </c>
      <c r="L175" s="30" t="s">
        <v>621</v>
      </c>
    </row>
    <row r="176" spans="1:12">
      <c r="A176" s="30">
        <f t="shared" si="14"/>
        <v>2975</v>
      </c>
      <c r="B176" s="22" t="s">
        <v>607</v>
      </c>
      <c r="C176" s="30" t="s">
        <v>145</v>
      </c>
      <c r="D176" s="30" t="s">
        <v>805</v>
      </c>
      <c r="E176" s="30" t="s">
        <v>805</v>
      </c>
      <c r="F176" s="30">
        <v>20160101</v>
      </c>
      <c r="G176" s="30">
        <v>20210917</v>
      </c>
      <c r="H176" s="30" t="s">
        <v>447</v>
      </c>
      <c r="I176" s="30" t="s">
        <v>806</v>
      </c>
      <c r="J176" s="30">
        <f t="shared" si="11"/>
        <v>2810</v>
      </c>
      <c r="K176" s="30" t="s">
        <v>849</v>
      </c>
      <c r="L176" s="30" t="s">
        <v>623</v>
      </c>
    </row>
    <row r="177" spans="1:12">
      <c r="A177" s="30">
        <f t="shared" si="14"/>
        <v>2976</v>
      </c>
      <c r="B177" s="22" t="s">
        <v>607</v>
      </c>
      <c r="C177" s="30" t="s">
        <v>145</v>
      </c>
      <c r="D177" s="30" t="s">
        <v>805</v>
      </c>
      <c r="E177" s="30" t="s">
        <v>805</v>
      </c>
      <c r="F177" s="30">
        <v>20160101</v>
      </c>
      <c r="G177" s="30">
        <v>20210917</v>
      </c>
      <c r="H177" s="30" t="s">
        <v>447</v>
      </c>
      <c r="I177" s="30" t="s">
        <v>806</v>
      </c>
      <c r="J177" s="30">
        <f t="shared" si="11"/>
        <v>2810</v>
      </c>
      <c r="K177" s="30" t="s">
        <v>850</v>
      </c>
      <c r="L177" s="30" t="s">
        <v>625</v>
      </c>
    </row>
    <row r="178" spans="1:12">
      <c r="A178" s="30">
        <f t="shared" si="14"/>
        <v>2977</v>
      </c>
      <c r="B178" s="22" t="s">
        <v>607</v>
      </c>
      <c r="C178" s="30" t="s">
        <v>145</v>
      </c>
      <c r="D178" s="30" t="s">
        <v>805</v>
      </c>
      <c r="E178" s="30" t="s">
        <v>805</v>
      </c>
      <c r="F178" s="30">
        <v>20160101</v>
      </c>
      <c r="G178" s="30">
        <v>20210917</v>
      </c>
      <c r="H178" s="30" t="s">
        <v>447</v>
      </c>
      <c r="I178" s="30" t="s">
        <v>806</v>
      </c>
      <c r="J178" s="30">
        <f t="shared" si="11"/>
        <v>2810</v>
      </c>
      <c r="K178" s="30" t="s">
        <v>851</v>
      </c>
      <c r="L178" s="30" t="s">
        <v>852</v>
      </c>
    </row>
    <row r="179" spans="1:12">
      <c r="A179" s="30">
        <f t="shared" si="14"/>
        <v>2978</v>
      </c>
      <c r="B179" s="22" t="s">
        <v>607</v>
      </c>
      <c r="C179" s="30" t="s">
        <v>145</v>
      </c>
      <c r="D179" s="30" t="s">
        <v>805</v>
      </c>
      <c r="E179" s="30" t="s">
        <v>805</v>
      </c>
      <c r="F179" s="30">
        <v>20160101</v>
      </c>
      <c r="G179" s="30">
        <v>20210917</v>
      </c>
      <c r="H179" s="30" t="s">
        <v>447</v>
      </c>
      <c r="I179" s="30" t="s">
        <v>806</v>
      </c>
      <c r="J179" s="30">
        <f t="shared" si="11"/>
        <v>2810</v>
      </c>
      <c r="K179" s="30" t="s">
        <v>854</v>
      </c>
      <c r="L179" s="30" t="s">
        <v>853</v>
      </c>
    </row>
    <row r="180" spans="1:12">
      <c r="A180" s="30">
        <f t="shared" si="14"/>
        <v>2979</v>
      </c>
      <c r="B180" s="22" t="s">
        <v>607</v>
      </c>
      <c r="C180" s="30" t="s">
        <v>145</v>
      </c>
      <c r="D180" s="30" t="s">
        <v>805</v>
      </c>
      <c r="E180" s="30" t="s">
        <v>805</v>
      </c>
      <c r="F180" s="30">
        <v>20160101</v>
      </c>
      <c r="G180" s="30">
        <v>20210917</v>
      </c>
      <c r="H180" s="30" t="s">
        <v>447</v>
      </c>
      <c r="I180" s="30" t="s">
        <v>806</v>
      </c>
      <c r="J180" s="30">
        <f t="shared" si="11"/>
        <v>2810</v>
      </c>
      <c r="K180" s="30" t="s">
        <v>855</v>
      </c>
      <c r="L180" s="30" t="s">
        <v>857</v>
      </c>
    </row>
    <row r="181" spans="1:12">
      <c r="A181" s="14">
        <f t="shared" si="14"/>
        <v>2980</v>
      </c>
      <c r="B181" s="44" t="s">
        <v>607</v>
      </c>
      <c r="C181" s="14" t="s">
        <v>145</v>
      </c>
      <c r="D181" s="14" t="s">
        <v>805</v>
      </c>
      <c r="E181" s="14" t="s">
        <v>805</v>
      </c>
      <c r="F181" s="30">
        <v>20160101</v>
      </c>
      <c r="G181" s="30">
        <v>20210917</v>
      </c>
      <c r="H181" s="14" t="s">
        <v>447</v>
      </c>
      <c r="I181" s="14" t="s">
        <v>806</v>
      </c>
      <c r="J181" s="30">
        <f t="shared" si="11"/>
        <v>2810</v>
      </c>
      <c r="K181" s="14" t="s">
        <v>856</v>
      </c>
      <c r="L181" s="14" t="s">
        <v>858</v>
      </c>
    </row>
    <row r="182" spans="1:12">
      <c r="A182" s="30">
        <f t="shared" si="14"/>
        <v>2981</v>
      </c>
      <c r="B182" s="22" t="s">
        <v>607</v>
      </c>
      <c r="C182" s="30" t="s">
        <v>145</v>
      </c>
      <c r="D182" s="30" t="s">
        <v>805</v>
      </c>
      <c r="E182" s="30" t="s">
        <v>805</v>
      </c>
      <c r="F182" s="30">
        <v>20160101</v>
      </c>
      <c r="G182" s="30">
        <v>20210917</v>
      </c>
      <c r="H182" s="30" t="s">
        <v>447</v>
      </c>
      <c r="I182" s="30" t="s">
        <v>806</v>
      </c>
      <c r="J182" s="30">
        <v>2811</v>
      </c>
      <c r="K182" s="30" t="s">
        <v>160</v>
      </c>
      <c r="L182" s="30" t="s">
        <v>612</v>
      </c>
    </row>
    <row r="183" spans="1:12">
      <c r="A183" s="30">
        <f t="shared" si="14"/>
        <v>2982</v>
      </c>
      <c r="B183" s="22" t="s">
        <v>607</v>
      </c>
      <c r="C183" s="30" t="s">
        <v>145</v>
      </c>
      <c r="D183" s="30" t="s">
        <v>805</v>
      </c>
      <c r="E183" s="30" t="s">
        <v>805</v>
      </c>
      <c r="F183" s="30">
        <v>20160101</v>
      </c>
      <c r="G183" s="30">
        <v>20210917</v>
      </c>
      <c r="H183" s="30" t="s">
        <v>447</v>
      </c>
      <c r="I183" s="30" t="s">
        <v>806</v>
      </c>
      <c r="J183" s="30">
        <f t="shared" ref="J183" si="16">J182</f>
        <v>2811</v>
      </c>
      <c r="K183" s="30" t="s">
        <v>129</v>
      </c>
      <c r="L183" s="30" t="s">
        <v>613</v>
      </c>
    </row>
    <row r="184" spans="1:12">
      <c r="A184" s="30">
        <f t="shared" si="14"/>
        <v>2983</v>
      </c>
      <c r="B184" s="22" t="s">
        <v>607</v>
      </c>
      <c r="C184" s="30" t="s">
        <v>145</v>
      </c>
      <c r="D184" s="30" t="s">
        <v>805</v>
      </c>
      <c r="E184" s="30" t="s">
        <v>805</v>
      </c>
      <c r="F184" s="30">
        <v>20160101</v>
      </c>
      <c r="G184" s="30">
        <v>20210917</v>
      </c>
      <c r="H184" s="30" t="s">
        <v>447</v>
      </c>
      <c r="I184" s="30" t="s">
        <v>806</v>
      </c>
      <c r="J184" s="30">
        <f t="shared" si="11"/>
        <v>2811</v>
      </c>
      <c r="K184" s="30" t="s">
        <v>148</v>
      </c>
      <c r="L184" s="30" t="s">
        <v>614</v>
      </c>
    </row>
    <row r="185" spans="1:12">
      <c r="A185" s="30">
        <f t="shared" si="14"/>
        <v>2984</v>
      </c>
      <c r="B185" s="22" t="s">
        <v>607</v>
      </c>
      <c r="C185" s="30" t="s">
        <v>145</v>
      </c>
      <c r="D185" s="30" t="s">
        <v>805</v>
      </c>
      <c r="E185" s="30" t="s">
        <v>805</v>
      </c>
      <c r="F185" s="30">
        <v>20160101</v>
      </c>
      <c r="G185" s="30">
        <v>20210917</v>
      </c>
      <c r="H185" s="30" t="s">
        <v>447</v>
      </c>
      <c r="I185" s="30" t="s">
        <v>806</v>
      </c>
      <c r="J185" s="30">
        <f t="shared" si="11"/>
        <v>2811</v>
      </c>
      <c r="K185" s="30" t="s">
        <v>126</v>
      </c>
      <c r="L185" s="30" t="s">
        <v>786</v>
      </c>
    </row>
    <row r="186" spans="1:12">
      <c r="A186" s="30">
        <f t="shared" si="14"/>
        <v>2985</v>
      </c>
      <c r="B186" s="22" t="s">
        <v>607</v>
      </c>
      <c r="C186" s="30" t="s">
        <v>145</v>
      </c>
      <c r="D186" s="30" t="s">
        <v>805</v>
      </c>
      <c r="E186" s="30" t="s">
        <v>805</v>
      </c>
      <c r="F186" s="30">
        <v>20160101</v>
      </c>
      <c r="G186" s="30">
        <v>20210917</v>
      </c>
      <c r="H186" s="30" t="s">
        <v>447</v>
      </c>
      <c r="I186" s="30" t="s">
        <v>806</v>
      </c>
      <c r="J186" s="30">
        <f t="shared" si="11"/>
        <v>2811</v>
      </c>
      <c r="K186" s="30" t="s">
        <v>615</v>
      </c>
      <c r="L186" s="30" t="s">
        <v>616</v>
      </c>
    </row>
    <row r="187" spans="1:12">
      <c r="A187" s="30">
        <f t="shared" si="14"/>
        <v>2986</v>
      </c>
      <c r="B187" s="22" t="s">
        <v>607</v>
      </c>
      <c r="C187" s="30" t="s">
        <v>145</v>
      </c>
      <c r="D187" s="30" t="s">
        <v>805</v>
      </c>
      <c r="E187" s="30" t="s">
        <v>805</v>
      </c>
      <c r="F187" s="30">
        <v>20160101</v>
      </c>
      <c r="G187" s="30">
        <v>20210917</v>
      </c>
      <c r="H187" s="30" t="s">
        <v>447</v>
      </c>
      <c r="I187" s="30" t="s">
        <v>806</v>
      </c>
      <c r="J187" s="30">
        <f t="shared" si="11"/>
        <v>2811</v>
      </c>
      <c r="K187" s="30" t="s">
        <v>802</v>
      </c>
      <c r="L187" s="30" t="s">
        <v>803</v>
      </c>
    </row>
    <row r="188" spans="1:12">
      <c r="A188" s="30">
        <f t="shared" si="14"/>
        <v>2987</v>
      </c>
      <c r="B188" s="22" t="s">
        <v>607</v>
      </c>
      <c r="C188" s="30" t="s">
        <v>145</v>
      </c>
      <c r="D188" s="30" t="s">
        <v>805</v>
      </c>
      <c r="E188" s="30" t="s">
        <v>805</v>
      </c>
      <c r="F188" s="30">
        <v>20160101</v>
      </c>
      <c r="G188" s="30">
        <v>20210917</v>
      </c>
      <c r="H188" s="30" t="s">
        <v>447</v>
      </c>
      <c r="I188" s="30" t="s">
        <v>806</v>
      </c>
      <c r="J188" s="30">
        <f t="shared" si="11"/>
        <v>2811</v>
      </c>
      <c r="K188" s="30" t="s">
        <v>617</v>
      </c>
      <c r="L188" s="30" t="s">
        <v>618</v>
      </c>
    </row>
    <row r="189" spans="1:12">
      <c r="A189" s="30">
        <f t="shared" si="14"/>
        <v>2988</v>
      </c>
      <c r="B189" s="22" t="s">
        <v>607</v>
      </c>
      <c r="C189" s="30" t="s">
        <v>145</v>
      </c>
      <c r="D189" s="30" t="s">
        <v>805</v>
      </c>
      <c r="E189" s="30" t="s">
        <v>805</v>
      </c>
      <c r="F189" s="30">
        <v>20160101</v>
      </c>
      <c r="G189" s="30">
        <v>20210917</v>
      </c>
      <c r="H189" s="30" t="s">
        <v>447</v>
      </c>
      <c r="I189" s="30" t="s">
        <v>806</v>
      </c>
      <c r="J189" s="30">
        <f t="shared" si="11"/>
        <v>2811</v>
      </c>
      <c r="K189" s="30" t="s">
        <v>127</v>
      </c>
      <c r="L189" s="30" t="s">
        <v>621</v>
      </c>
    </row>
    <row r="190" spans="1:12">
      <c r="A190" s="30">
        <f t="shared" si="14"/>
        <v>2989</v>
      </c>
      <c r="B190" s="22" t="s">
        <v>607</v>
      </c>
      <c r="C190" s="30" t="s">
        <v>145</v>
      </c>
      <c r="D190" s="30" t="s">
        <v>805</v>
      </c>
      <c r="E190" s="30" t="s">
        <v>805</v>
      </c>
      <c r="F190" s="30">
        <v>20160101</v>
      </c>
      <c r="G190" s="30">
        <v>20210917</v>
      </c>
      <c r="H190" s="30" t="s">
        <v>447</v>
      </c>
      <c r="I190" s="30" t="s">
        <v>806</v>
      </c>
      <c r="J190" s="30">
        <f t="shared" si="11"/>
        <v>2811</v>
      </c>
      <c r="K190" s="30" t="s">
        <v>849</v>
      </c>
      <c r="L190" s="30" t="s">
        <v>623</v>
      </c>
    </row>
    <row r="191" spans="1:12">
      <c r="A191" s="30">
        <f t="shared" si="14"/>
        <v>2990</v>
      </c>
      <c r="B191" s="22" t="s">
        <v>607</v>
      </c>
      <c r="C191" s="30" t="s">
        <v>145</v>
      </c>
      <c r="D191" s="30" t="s">
        <v>805</v>
      </c>
      <c r="E191" s="30" t="s">
        <v>805</v>
      </c>
      <c r="F191" s="30">
        <v>20160101</v>
      </c>
      <c r="G191" s="30">
        <v>20210917</v>
      </c>
      <c r="H191" s="30" t="s">
        <v>447</v>
      </c>
      <c r="I191" s="30" t="s">
        <v>806</v>
      </c>
      <c r="J191" s="30">
        <f t="shared" ref="J191:J254" si="17">J190</f>
        <v>2811</v>
      </c>
      <c r="K191" s="30" t="s">
        <v>850</v>
      </c>
      <c r="L191" s="30" t="s">
        <v>625</v>
      </c>
    </row>
    <row r="192" spans="1:12">
      <c r="A192" s="30">
        <f t="shared" si="14"/>
        <v>2991</v>
      </c>
      <c r="B192" s="22" t="s">
        <v>607</v>
      </c>
      <c r="C192" s="30" t="s">
        <v>145</v>
      </c>
      <c r="D192" s="30" t="s">
        <v>805</v>
      </c>
      <c r="E192" s="30" t="s">
        <v>805</v>
      </c>
      <c r="F192" s="30">
        <v>20160101</v>
      </c>
      <c r="G192" s="30">
        <v>20210917</v>
      </c>
      <c r="H192" s="30" t="s">
        <v>447</v>
      </c>
      <c r="I192" s="30" t="s">
        <v>806</v>
      </c>
      <c r="J192" s="30">
        <f t="shared" si="17"/>
        <v>2811</v>
      </c>
      <c r="K192" s="30" t="s">
        <v>851</v>
      </c>
      <c r="L192" s="30" t="s">
        <v>852</v>
      </c>
    </row>
    <row r="193" spans="1:12">
      <c r="A193" s="30">
        <f t="shared" si="14"/>
        <v>2992</v>
      </c>
      <c r="B193" s="22" t="s">
        <v>607</v>
      </c>
      <c r="C193" s="30" t="s">
        <v>145</v>
      </c>
      <c r="D193" s="30" t="s">
        <v>805</v>
      </c>
      <c r="E193" s="30" t="s">
        <v>805</v>
      </c>
      <c r="F193" s="30">
        <v>20160101</v>
      </c>
      <c r="G193" s="30">
        <v>20210917</v>
      </c>
      <c r="H193" s="30" t="s">
        <v>447</v>
      </c>
      <c r="I193" s="30" t="s">
        <v>806</v>
      </c>
      <c r="J193" s="30">
        <f t="shared" si="17"/>
        <v>2811</v>
      </c>
      <c r="K193" s="30" t="s">
        <v>854</v>
      </c>
      <c r="L193" s="30" t="s">
        <v>853</v>
      </c>
    </row>
    <row r="194" spans="1:12">
      <c r="A194" s="30">
        <f t="shared" si="14"/>
        <v>2993</v>
      </c>
      <c r="B194" s="22" t="s">
        <v>607</v>
      </c>
      <c r="C194" s="30" t="s">
        <v>145</v>
      </c>
      <c r="D194" s="30" t="s">
        <v>805</v>
      </c>
      <c r="E194" s="30" t="s">
        <v>805</v>
      </c>
      <c r="F194" s="30">
        <v>20160101</v>
      </c>
      <c r="G194" s="30">
        <v>20210917</v>
      </c>
      <c r="H194" s="30" t="s">
        <v>447</v>
      </c>
      <c r="I194" s="30" t="s">
        <v>806</v>
      </c>
      <c r="J194" s="30">
        <f t="shared" si="17"/>
        <v>2811</v>
      </c>
      <c r="K194" s="30" t="s">
        <v>855</v>
      </c>
      <c r="L194" s="30" t="s">
        <v>857</v>
      </c>
    </row>
    <row r="195" spans="1:12">
      <c r="A195" s="30">
        <f t="shared" si="14"/>
        <v>2994</v>
      </c>
      <c r="B195" s="22" t="s">
        <v>607</v>
      </c>
      <c r="C195" s="30" t="s">
        <v>145</v>
      </c>
      <c r="D195" s="30" t="s">
        <v>805</v>
      </c>
      <c r="E195" s="30" t="s">
        <v>805</v>
      </c>
      <c r="F195" s="30">
        <v>20160101</v>
      </c>
      <c r="G195" s="30">
        <v>20210917</v>
      </c>
      <c r="H195" s="30" t="s">
        <v>447</v>
      </c>
      <c r="I195" s="30" t="s">
        <v>806</v>
      </c>
      <c r="J195" s="30">
        <f t="shared" si="17"/>
        <v>2811</v>
      </c>
      <c r="K195" s="30" t="s">
        <v>856</v>
      </c>
      <c r="L195" s="30" t="s">
        <v>858</v>
      </c>
    </row>
    <row r="196" spans="1:12">
      <c r="A196" s="30">
        <f t="shared" si="14"/>
        <v>2995</v>
      </c>
      <c r="B196" s="22" t="s">
        <v>607</v>
      </c>
      <c r="C196" s="30" t="s">
        <v>145</v>
      </c>
      <c r="D196" s="30" t="s">
        <v>805</v>
      </c>
      <c r="E196" s="30" t="s">
        <v>805</v>
      </c>
      <c r="F196" s="30">
        <v>20160101</v>
      </c>
      <c r="G196" s="30">
        <v>20210917</v>
      </c>
      <c r="H196" s="30" t="s">
        <v>447</v>
      </c>
      <c r="I196" s="30" t="s">
        <v>806</v>
      </c>
      <c r="J196" s="30">
        <v>2812</v>
      </c>
      <c r="K196" s="30" t="s">
        <v>160</v>
      </c>
      <c r="L196" s="30" t="s">
        <v>612</v>
      </c>
    </row>
    <row r="197" spans="1:12">
      <c r="A197" s="30">
        <f t="shared" si="14"/>
        <v>2996</v>
      </c>
      <c r="B197" s="22" t="s">
        <v>607</v>
      </c>
      <c r="C197" s="30" t="s">
        <v>145</v>
      </c>
      <c r="D197" s="30" t="s">
        <v>805</v>
      </c>
      <c r="E197" s="30" t="s">
        <v>805</v>
      </c>
      <c r="F197" s="30">
        <v>20160101</v>
      </c>
      <c r="G197" s="30">
        <v>20210917</v>
      </c>
      <c r="H197" s="30" t="s">
        <v>447</v>
      </c>
      <c r="I197" s="30" t="s">
        <v>806</v>
      </c>
      <c r="J197" s="30">
        <f t="shared" ref="J197" si="18">J196</f>
        <v>2812</v>
      </c>
      <c r="K197" s="30" t="s">
        <v>129</v>
      </c>
      <c r="L197" s="30" t="s">
        <v>613</v>
      </c>
    </row>
    <row r="198" spans="1:12">
      <c r="A198" s="30">
        <f t="shared" si="14"/>
        <v>2997</v>
      </c>
      <c r="B198" s="22" t="s">
        <v>607</v>
      </c>
      <c r="C198" s="30" t="s">
        <v>145</v>
      </c>
      <c r="D198" s="30" t="s">
        <v>805</v>
      </c>
      <c r="E198" s="30" t="s">
        <v>805</v>
      </c>
      <c r="F198" s="30">
        <v>20160101</v>
      </c>
      <c r="G198" s="30">
        <v>20210917</v>
      </c>
      <c r="H198" s="30" t="s">
        <v>447</v>
      </c>
      <c r="I198" s="30" t="s">
        <v>806</v>
      </c>
      <c r="J198" s="30">
        <f t="shared" si="17"/>
        <v>2812</v>
      </c>
      <c r="K198" s="30" t="s">
        <v>148</v>
      </c>
      <c r="L198" s="30" t="s">
        <v>614</v>
      </c>
    </row>
    <row r="199" spans="1:12">
      <c r="A199" s="30">
        <f t="shared" si="14"/>
        <v>2998</v>
      </c>
      <c r="B199" s="22" t="s">
        <v>607</v>
      </c>
      <c r="C199" s="30" t="s">
        <v>145</v>
      </c>
      <c r="D199" s="30" t="s">
        <v>805</v>
      </c>
      <c r="E199" s="30" t="s">
        <v>805</v>
      </c>
      <c r="F199" s="30">
        <v>20160101</v>
      </c>
      <c r="G199" s="30">
        <v>20210917</v>
      </c>
      <c r="H199" s="30" t="s">
        <v>447</v>
      </c>
      <c r="I199" s="30" t="s">
        <v>806</v>
      </c>
      <c r="J199" s="30">
        <f t="shared" si="17"/>
        <v>2812</v>
      </c>
      <c r="K199" s="30" t="s">
        <v>126</v>
      </c>
      <c r="L199" s="30" t="s">
        <v>786</v>
      </c>
    </row>
    <row r="200" spans="1:12">
      <c r="A200" s="30">
        <f t="shared" si="14"/>
        <v>2999</v>
      </c>
      <c r="B200" s="22" t="s">
        <v>607</v>
      </c>
      <c r="C200" s="30" t="s">
        <v>145</v>
      </c>
      <c r="D200" s="30" t="s">
        <v>805</v>
      </c>
      <c r="E200" s="30" t="s">
        <v>805</v>
      </c>
      <c r="F200" s="30">
        <v>20160101</v>
      </c>
      <c r="G200" s="30">
        <v>20210917</v>
      </c>
      <c r="H200" s="30" t="s">
        <v>447</v>
      </c>
      <c r="I200" s="30" t="s">
        <v>806</v>
      </c>
      <c r="J200" s="30">
        <f t="shared" si="17"/>
        <v>2812</v>
      </c>
      <c r="K200" s="30" t="s">
        <v>615</v>
      </c>
      <c r="L200" s="30" t="s">
        <v>616</v>
      </c>
    </row>
    <row r="201" spans="1:12">
      <c r="A201" s="30">
        <f t="shared" si="14"/>
        <v>3000</v>
      </c>
      <c r="B201" s="22" t="s">
        <v>607</v>
      </c>
      <c r="C201" s="30" t="s">
        <v>145</v>
      </c>
      <c r="D201" s="30" t="s">
        <v>805</v>
      </c>
      <c r="E201" s="30" t="s">
        <v>805</v>
      </c>
      <c r="F201" s="30">
        <v>20160101</v>
      </c>
      <c r="G201" s="30">
        <v>20210917</v>
      </c>
      <c r="H201" s="30" t="s">
        <v>447</v>
      </c>
      <c r="I201" s="30" t="s">
        <v>806</v>
      </c>
      <c r="J201" s="30">
        <f t="shared" si="17"/>
        <v>2812</v>
      </c>
      <c r="K201" s="30" t="s">
        <v>802</v>
      </c>
      <c r="L201" s="30" t="s">
        <v>803</v>
      </c>
    </row>
    <row r="202" spans="1:12">
      <c r="A202" s="30">
        <f t="shared" si="14"/>
        <v>3001</v>
      </c>
      <c r="B202" s="22" t="s">
        <v>607</v>
      </c>
      <c r="C202" s="30" t="s">
        <v>145</v>
      </c>
      <c r="D202" s="30" t="s">
        <v>805</v>
      </c>
      <c r="E202" s="30" t="s">
        <v>805</v>
      </c>
      <c r="F202" s="30">
        <v>20160101</v>
      </c>
      <c r="G202" s="30">
        <v>20210917</v>
      </c>
      <c r="H202" s="30" t="s">
        <v>447</v>
      </c>
      <c r="I202" s="30" t="s">
        <v>806</v>
      </c>
      <c r="J202" s="30">
        <f t="shared" si="17"/>
        <v>2812</v>
      </c>
      <c r="K202" s="30" t="s">
        <v>617</v>
      </c>
      <c r="L202" s="30" t="s">
        <v>618</v>
      </c>
    </row>
    <row r="203" spans="1:12">
      <c r="A203" s="30">
        <f t="shared" si="14"/>
        <v>3002</v>
      </c>
      <c r="B203" s="22" t="s">
        <v>607</v>
      </c>
      <c r="C203" s="30" t="s">
        <v>145</v>
      </c>
      <c r="D203" s="30" t="s">
        <v>805</v>
      </c>
      <c r="E203" s="30" t="s">
        <v>805</v>
      </c>
      <c r="F203" s="30">
        <v>20160101</v>
      </c>
      <c r="G203" s="30">
        <v>20210917</v>
      </c>
      <c r="H203" s="30" t="s">
        <v>447</v>
      </c>
      <c r="I203" s="30" t="s">
        <v>806</v>
      </c>
      <c r="J203" s="30">
        <f t="shared" si="17"/>
        <v>2812</v>
      </c>
      <c r="K203" s="30" t="s">
        <v>127</v>
      </c>
      <c r="L203" s="30" t="s">
        <v>621</v>
      </c>
    </row>
    <row r="204" spans="1:12">
      <c r="A204" s="30">
        <f t="shared" si="14"/>
        <v>3003</v>
      </c>
      <c r="B204" s="22" t="s">
        <v>607</v>
      </c>
      <c r="C204" s="30" t="s">
        <v>145</v>
      </c>
      <c r="D204" s="30" t="s">
        <v>805</v>
      </c>
      <c r="E204" s="30" t="s">
        <v>805</v>
      </c>
      <c r="F204" s="30">
        <v>20160101</v>
      </c>
      <c r="G204" s="30">
        <v>20210917</v>
      </c>
      <c r="H204" s="30" t="s">
        <v>447</v>
      </c>
      <c r="I204" s="30" t="s">
        <v>806</v>
      </c>
      <c r="J204" s="30">
        <f t="shared" si="17"/>
        <v>2812</v>
      </c>
      <c r="K204" s="30" t="s">
        <v>849</v>
      </c>
      <c r="L204" s="30" t="s">
        <v>623</v>
      </c>
    </row>
    <row r="205" spans="1:12">
      <c r="A205" s="30">
        <f t="shared" si="14"/>
        <v>3004</v>
      </c>
      <c r="B205" s="22" t="s">
        <v>607</v>
      </c>
      <c r="C205" s="30" t="s">
        <v>145</v>
      </c>
      <c r="D205" s="30" t="s">
        <v>805</v>
      </c>
      <c r="E205" s="30" t="s">
        <v>805</v>
      </c>
      <c r="F205" s="30">
        <v>20160101</v>
      </c>
      <c r="G205" s="30">
        <v>20210917</v>
      </c>
      <c r="H205" s="30" t="s">
        <v>447</v>
      </c>
      <c r="I205" s="30" t="s">
        <v>806</v>
      </c>
      <c r="J205" s="30">
        <f t="shared" si="17"/>
        <v>2812</v>
      </c>
      <c r="K205" s="30" t="s">
        <v>850</v>
      </c>
      <c r="L205" s="30" t="s">
        <v>625</v>
      </c>
    </row>
    <row r="206" spans="1:12">
      <c r="A206" s="30">
        <f t="shared" si="14"/>
        <v>3005</v>
      </c>
      <c r="B206" s="22" t="s">
        <v>607</v>
      </c>
      <c r="C206" s="30" t="s">
        <v>145</v>
      </c>
      <c r="D206" s="30" t="s">
        <v>805</v>
      </c>
      <c r="E206" s="30" t="s">
        <v>805</v>
      </c>
      <c r="F206" s="30">
        <v>20160101</v>
      </c>
      <c r="G206" s="30">
        <v>20210917</v>
      </c>
      <c r="H206" s="30" t="s">
        <v>447</v>
      </c>
      <c r="I206" s="30" t="s">
        <v>806</v>
      </c>
      <c r="J206" s="30">
        <f t="shared" si="17"/>
        <v>2812</v>
      </c>
      <c r="K206" s="30" t="s">
        <v>851</v>
      </c>
      <c r="L206" s="30" t="s">
        <v>852</v>
      </c>
    </row>
    <row r="207" spans="1:12">
      <c r="A207" s="30">
        <f t="shared" si="14"/>
        <v>3006</v>
      </c>
      <c r="B207" s="22" t="s">
        <v>607</v>
      </c>
      <c r="C207" s="30" t="s">
        <v>145</v>
      </c>
      <c r="D207" s="30" t="s">
        <v>805</v>
      </c>
      <c r="E207" s="30" t="s">
        <v>805</v>
      </c>
      <c r="F207" s="30">
        <v>20160101</v>
      </c>
      <c r="G207" s="30">
        <v>20210917</v>
      </c>
      <c r="H207" s="30" t="s">
        <v>447</v>
      </c>
      <c r="I207" s="30" t="s">
        <v>806</v>
      </c>
      <c r="J207" s="30">
        <f t="shared" si="17"/>
        <v>2812</v>
      </c>
      <c r="K207" s="30" t="s">
        <v>854</v>
      </c>
      <c r="L207" s="30" t="s">
        <v>853</v>
      </c>
    </row>
    <row r="208" spans="1:12">
      <c r="A208" s="30">
        <f t="shared" si="14"/>
        <v>3007</v>
      </c>
      <c r="B208" s="22" t="s">
        <v>607</v>
      </c>
      <c r="C208" s="30" t="s">
        <v>145</v>
      </c>
      <c r="D208" s="30" t="s">
        <v>805</v>
      </c>
      <c r="E208" s="30" t="s">
        <v>805</v>
      </c>
      <c r="F208" s="30">
        <v>20160101</v>
      </c>
      <c r="G208" s="30">
        <v>20210917</v>
      </c>
      <c r="H208" s="30" t="s">
        <v>447</v>
      </c>
      <c r="I208" s="30" t="s">
        <v>806</v>
      </c>
      <c r="J208" s="30">
        <f t="shared" si="17"/>
        <v>2812</v>
      </c>
      <c r="K208" s="30" t="s">
        <v>855</v>
      </c>
      <c r="L208" s="30" t="s">
        <v>857</v>
      </c>
    </row>
    <row r="209" spans="1:12">
      <c r="A209" s="30">
        <f t="shared" si="14"/>
        <v>3008</v>
      </c>
      <c r="B209" s="22" t="s">
        <v>607</v>
      </c>
      <c r="C209" s="30" t="s">
        <v>145</v>
      </c>
      <c r="D209" s="30" t="s">
        <v>805</v>
      </c>
      <c r="E209" s="30" t="s">
        <v>805</v>
      </c>
      <c r="F209" s="30">
        <v>20160101</v>
      </c>
      <c r="G209" s="30">
        <v>20210917</v>
      </c>
      <c r="H209" s="30" t="s">
        <v>447</v>
      </c>
      <c r="I209" s="30" t="s">
        <v>806</v>
      </c>
      <c r="J209" s="30">
        <f t="shared" si="17"/>
        <v>2812</v>
      </c>
      <c r="K209" s="30" t="s">
        <v>856</v>
      </c>
      <c r="L209" s="30" t="s">
        <v>858</v>
      </c>
    </row>
    <row r="210" spans="1:12">
      <c r="A210" s="30">
        <f t="shared" si="14"/>
        <v>3009</v>
      </c>
      <c r="B210" s="22" t="s">
        <v>607</v>
      </c>
      <c r="C210" s="30" t="s">
        <v>145</v>
      </c>
      <c r="D210" s="30" t="s">
        <v>805</v>
      </c>
      <c r="E210" s="30" t="s">
        <v>805</v>
      </c>
      <c r="F210" s="30">
        <v>20160101</v>
      </c>
      <c r="G210" s="30">
        <v>20210917</v>
      </c>
      <c r="H210" s="30" t="s">
        <v>447</v>
      </c>
      <c r="I210" s="30" t="s">
        <v>806</v>
      </c>
      <c r="J210" s="30">
        <v>2813</v>
      </c>
      <c r="K210" s="30" t="s">
        <v>160</v>
      </c>
      <c r="L210" s="30" t="s">
        <v>612</v>
      </c>
    </row>
    <row r="211" spans="1:12">
      <c r="A211" s="30">
        <f t="shared" si="14"/>
        <v>3010</v>
      </c>
      <c r="B211" s="22" t="s">
        <v>607</v>
      </c>
      <c r="C211" s="30" t="s">
        <v>145</v>
      </c>
      <c r="D211" s="30" t="s">
        <v>805</v>
      </c>
      <c r="E211" s="30" t="s">
        <v>805</v>
      </c>
      <c r="F211" s="30">
        <v>20160101</v>
      </c>
      <c r="G211" s="30">
        <v>20210917</v>
      </c>
      <c r="H211" s="30" t="s">
        <v>447</v>
      </c>
      <c r="I211" s="30" t="s">
        <v>806</v>
      </c>
      <c r="J211" s="30">
        <f t="shared" ref="J211" si="19">J210</f>
        <v>2813</v>
      </c>
      <c r="K211" s="30" t="s">
        <v>129</v>
      </c>
      <c r="L211" s="30" t="s">
        <v>613</v>
      </c>
    </row>
    <row r="212" spans="1:12">
      <c r="A212" s="30">
        <f t="shared" si="14"/>
        <v>3011</v>
      </c>
      <c r="B212" s="22" t="s">
        <v>607</v>
      </c>
      <c r="C212" s="30" t="s">
        <v>145</v>
      </c>
      <c r="D212" s="30" t="s">
        <v>805</v>
      </c>
      <c r="E212" s="30" t="s">
        <v>805</v>
      </c>
      <c r="F212" s="30">
        <v>20160101</v>
      </c>
      <c r="G212" s="30">
        <v>20210917</v>
      </c>
      <c r="H212" s="30" t="s">
        <v>447</v>
      </c>
      <c r="I212" s="30" t="s">
        <v>806</v>
      </c>
      <c r="J212" s="30">
        <f t="shared" si="17"/>
        <v>2813</v>
      </c>
      <c r="K212" s="30" t="s">
        <v>148</v>
      </c>
      <c r="L212" s="30" t="s">
        <v>614</v>
      </c>
    </row>
    <row r="213" spans="1:12">
      <c r="A213" s="30">
        <f t="shared" si="14"/>
        <v>3012</v>
      </c>
      <c r="B213" s="22" t="s">
        <v>607</v>
      </c>
      <c r="C213" s="30" t="s">
        <v>145</v>
      </c>
      <c r="D213" s="30" t="s">
        <v>805</v>
      </c>
      <c r="E213" s="30" t="s">
        <v>805</v>
      </c>
      <c r="F213" s="30">
        <v>20160101</v>
      </c>
      <c r="G213" s="30">
        <v>20210917</v>
      </c>
      <c r="H213" s="30" t="s">
        <v>447</v>
      </c>
      <c r="I213" s="30" t="s">
        <v>806</v>
      </c>
      <c r="J213" s="30">
        <f t="shared" si="17"/>
        <v>2813</v>
      </c>
      <c r="K213" s="30" t="s">
        <v>126</v>
      </c>
      <c r="L213" s="30" t="s">
        <v>786</v>
      </c>
    </row>
    <row r="214" spans="1:12">
      <c r="A214" s="30">
        <f t="shared" si="14"/>
        <v>3013</v>
      </c>
      <c r="B214" s="22" t="s">
        <v>607</v>
      </c>
      <c r="C214" s="30" t="s">
        <v>145</v>
      </c>
      <c r="D214" s="30" t="s">
        <v>805</v>
      </c>
      <c r="E214" s="30" t="s">
        <v>805</v>
      </c>
      <c r="F214" s="30">
        <v>20160101</v>
      </c>
      <c r="G214" s="30">
        <v>20210917</v>
      </c>
      <c r="H214" s="30" t="s">
        <v>447</v>
      </c>
      <c r="I214" s="30" t="s">
        <v>806</v>
      </c>
      <c r="J214" s="30">
        <f t="shared" si="17"/>
        <v>2813</v>
      </c>
      <c r="K214" s="30" t="s">
        <v>615</v>
      </c>
      <c r="L214" s="30" t="s">
        <v>616</v>
      </c>
    </row>
    <row r="215" spans="1:12">
      <c r="A215" s="30">
        <f t="shared" si="14"/>
        <v>3014</v>
      </c>
      <c r="B215" s="22" t="s">
        <v>607</v>
      </c>
      <c r="C215" s="30" t="s">
        <v>145</v>
      </c>
      <c r="D215" s="30" t="s">
        <v>805</v>
      </c>
      <c r="E215" s="30" t="s">
        <v>805</v>
      </c>
      <c r="F215" s="30">
        <v>20160101</v>
      </c>
      <c r="G215" s="30">
        <v>20210917</v>
      </c>
      <c r="H215" s="30" t="s">
        <v>447</v>
      </c>
      <c r="I215" s="30" t="s">
        <v>806</v>
      </c>
      <c r="J215" s="30">
        <f t="shared" si="17"/>
        <v>2813</v>
      </c>
      <c r="K215" s="30" t="s">
        <v>802</v>
      </c>
      <c r="L215" s="30" t="s">
        <v>803</v>
      </c>
    </row>
    <row r="216" spans="1:12">
      <c r="A216" s="30">
        <f t="shared" si="14"/>
        <v>3015</v>
      </c>
      <c r="B216" s="22" t="s">
        <v>607</v>
      </c>
      <c r="C216" s="30" t="s">
        <v>145</v>
      </c>
      <c r="D216" s="30" t="s">
        <v>805</v>
      </c>
      <c r="E216" s="30" t="s">
        <v>805</v>
      </c>
      <c r="F216" s="30">
        <v>20160101</v>
      </c>
      <c r="G216" s="30">
        <v>20210917</v>
      </c>
      <c r="H216" s="30" t="s">
        <v>447</v>
      </c>
      <c r="I216" s="30" t="s">
        <v>806</v>
      </c>
      <c r="J216" s="30">
        <f t="shared" si="17"/>
        <v>2813</v>
      </c>
      <c r="K216" s="30" t="s">
        <v>617</v>
      </c>
      <c r="L216" s="30" t="s">
        <v>618</v>
      </c>
    </row>
    <row r="217" spans="1:12">
      <c r="A217" s="30">
        <f t="shared" si="14"/>
        <v>3016</v>
      </c>
      <c r="B217" s="22" t="s">
        <v>607</v>
      </c>
      <c r="C217" s="30" t="s">
        <v>145</v>
      </c>
      <c r="D217" s="30" t="s">
        <v>805</v>
      </c>
      <c r="E217" s="30" t="s">
        <v>805</v>
      </c>
      <c r="F217" s="30">
        <v>20160101</v>
      </c>
      <c r="G217" s="30">
        <v>20210917</v>
      </c>
      <c r="H217" s="30" t="s">
        <v>447</v>
      </c>
      <c r="I217" s="30" t="s">
        <v>806</v>
      </c>
      <c r="J217" s="30">
        <f t="shared" si="17"/>
        <v>2813</v>
      </c>
      <c r="K217" s="30" t="s">
        <v>127</v>
      </c>
      <c r="L217" s="30" t="s">
        <v>621</v>
      </c>
    </row>
    <row r="218" spans="1:12">
      <c r="A218" s="30">
        <f t="shared" si="14"/>
        <v>3017</v>
      </c>
      <c r="B218" s="22" t="s">
        <v>607</v>
      </c>
      <c r="C218" s="30" t="s">
        <v>145</v>
      </c>
      <c r="D218" s="30" t="s">
        <v>805</v>
      </c>
      <c r="E218" s="30" t="s">
        <v>805</v>
      </c>
      <c r="F218" s="30">
        <v>20160101</v>
      </c>
      <c r="G218" s="30">
        <v>20210917</v>
      </c>
      <c r="H218" s="30" t="s">
        <v>447</v>
      </c>
      <c r="I218" s="30" t="s">
        <v>806</v>
      </c>
      <c r="J218" s="30">
        <f t="shared" si="17"/>
        <v>2813</v>
      </c>
      <c r="K218" s="30" t="s">
        <v>849</v>
      </c>
      <c r="L218" s="30" t="s">
        <v>623</v>
      </c>
    </row>
    <row r="219" spans="1:12">
      <c r="A219" s="30">
        <f t="shared" si="14"/>
        <v>3018</v>
      </c>
      <c r="B219" s="22" t="s">
        <v>607</v>
      </c>
      <c r="C219" s="30" t="s">
        <v>145</v>
      </c>
      <c r="D219" s="30" t="s">
        <v>805</v>
      </c>
      <c r="E219" s="30" t="s">
        <v>805</v>
      </c>
      <c r="F219" s="30">
        <v>20160101</v>
      </c>
      <c r="G219" s="30">
        <v>20210917</v>
      </c>
      <c r="H219" s="30" t="s">
        <v>447</v>
      </c>
      <c r="I219" s="30" t="s">
        <v>806</v>
      </c>
      <c r="J219" s="30">
        <f t="shared" si="17"/>
        <v>2813</v>
      </c>
      <c r="K219" s="30" t="s">
        <v>850</v>
      </c>
      <c r="L219" s="30" t="s">
        <v>625</v>
      </c>
    </row>
    <row r="220" spans="1:12">
      <c r="A220" s="30">
        <f t="shared" si="14"/>
        <v>3019</v>
      </c>
      <c r="B220" s="22" t="s">
        <v>607</v>
      </c>
      <c r="C220" s="30" t="s">
        <v>145</v>
      </c>
      <c r="D220" s="30" t="s">
        <v>805</v>
      </c>
      <c r="E220" s="30" t="s">
        <v>805</v>
      </c>
      <c r="F220" s="30">
        <v>20160101</v>
      </c>
      <c r="G220" s="30">
        <v>20210917</v>
      </c>
      <c r="H220" s="30" t="s">
        <v>447</v>
      </c>
      <c r="I220" s="30" t="s">
        <v>806</v>
      </c>
      <c r="J220" s="30">
        <f t="shared" si="17"/>
        <v>2813</v>
      </c>
      <c r="K220" s="30" t="s">
        <v>851</v>
      </c>
      <c r="L220" s="30" t="s">
        <v>852</v>
      </c>
    </row>
    <row r="221" spans="1:12">
      <c r="A221" s="30">
        <f t="shared" si="14"/>
        <v>3020</v>
      </c>
      <c r="B221" s="22" t="s">
        <v>607</v>
      </c>
      <c r="C221" s="30" t="s">
        <v>145</v>
      </c>
      <c r="D221" s="30" t="s">
        <v>805</v>
      </c>
      <c r="E221" s="30" t="s">
        <v>805</v>
      </c>
      <c r="F221" s="30">
        <v>20160101</v>
      </c>
      <c r="G221" s="30">
        <v>20210917</v>
      </c>
      <c r="H221" s="30" t="s">
        <v>447</v>
      </c>
      <c r="I221" s="30" t="s">
        <v>806</v>
      </c>
      <c r="J221" s="30">
        <f t="shared" si="17"/>
        <v>2813</v>
      </c>
      <c r="K221" s="30" t="s">
        <v>854</v>
      </c>
      <c r="L221" s="30" t="s">
        <v>853</v>
      </c>
    </row>
    <row r="222" spans="1:12">
      <c r="A222" s="30">
        <f t="shared" si="14"/>
        <v>3021</v>
      </c>
      <c r="B222" s="22" t="s">
        <v>607</v>
      </c>
      <c r="C222" s="30" t="s">
        <v>145</v>
      </c>
      <c r="D222" s="30" t="s">
        <v>805</v>
      </c>
      <c r="E222" s="30" t="s">
        <v>805</v>
      </c>
      <c r="F222" s="30">
        <v>20160101</v>
      </c>
      <c r="G222" s="30">
        <v>20210917</v>
      </c>
      <c r="H222" s="30" t="s">
        <v>447</v>
      </c>
      <c r="I222" s="30" t="s">
        <v>806</v>
      </c>
      <c r="J222" s="30">
        <f t="shared" si="17"/>
        <v>2813</v>
      </c>
      <c r="K222" s="30" t="s">
        <v>855</v>
      </c>
      <c r="L222" s="30" t="s">
        <v>857</v>
      </c>
    </row>
    <row r="223" spans="1:12">
      <c r="A223" s="30">
        <f t="shared" si="14"/>
        <v>3022</v>
      </c>
      <c r="B223" s="22" t="s">
        <v>607</v>
      </c>
      <c r="C223" s="30" t="s">
        <v>145</v>
      </c>
      <c r="D223" s="30" t="s">
        <v>805</v>
      </c>
      <c r="E223" s="30" t="s">
        <v>805</v>
      </c>
      <c r="F223" s="30">
        <v>20160101</v>
      </c>
      <c r="G223" s="30">
        <v>20210917</v>
      </c>
      <c r="H223" s="30" t="s">
        <v>447</v>
      </c>
      <c r="I223" s="30" t="s">
        <v>806</v>
      </c>
      <c r="J223" s="30">
        <f t="shared" si="17"/>
        <v>2813</v>
      </c>
      <c r="K223" s="30" t="s">
        <v>856</v>
      </c>
      <c r="L223" s="30" t="s">
        <v>858</v>
      </c>
    </row>
    <row r="224" spans="1:12">
      <c r="A224" s="30">
        <f t="shared" si="14"/>
        <v>3023</v>
      </c>
      <c r="B224" s="22" t="s">
        <v>607</v>
      </c>
      <c r="C224" s="30" t="s">
        <v>145</v>
      </c>
      <c r="D224" s="30" t="s">
        <v>805</v>
      </c>
      <c r="E224" s="30" t="s">
        <v>805</v>
      </c>
      <c r="F224" s="30">
        <v>20160101</v>
      </c>
      <c r="G224" s="30">
        <v>20210917</v>
      </c>
      <c r="H224" s="30" t="s">
        <v>447</v>
      </c>
      <c r="I224" s="30" t="s">
        <v>806</v>
      </c>
      <c r="J224" s="30">
        <v>2814</v>
      </c>
      <c r="K224" s="30" t="s">
        <v>160</v>
      </c>
      <c r="L224" s="30" t="s">
        <v>612</v>
      </c>
    </row>
    <row r="225" spans="1:12">
      <c r="A225" s="30">
        <f t="shared" si="14"/>
        <v>3024</v>
      </c>
      <c r="B225" s="22" t="s">
        <v>607</v>
      </c>
      <c r="C225" s="30" t="s">
        <v>145</v>
      </c>
      <c r="D225" s="30" t="s">
        <v>805</v>
      </c>
      <c r="E225" s="30" t="s">
        <v>805</v>
      </c>
      <c r="F225" s="30">
        <v>20160101</v>
      </c>
      <c r="G225" s="30">
        <v>20210917</v>
      </c>
      <c r="H225" s="30" t="s">
        <v>447</v>
      </c>
      <c r="I225" s="30" t="s">
        <v>806</v>
      </c>
      <c r="J225" s="30">
        <f t="shared" ref="J225" si="20">J224</f>
        <v>2814</v>
      </c>
      <c r="K225" s="30" t="s">
        <v>129</v>
      </c>
      <c r="L225" s="30" t="s">
        <v>613</v>
      </c>
    </row>
    <row r="226" spans="1:12">
      <c r="A226" s="30">
        <f t="shared" si="14"/>
        <v>3025</v>
      </c>
      <c r="B226" s="22" t="s">
        <v>607</v>
      </c>
      <c r="C226" s="30" t="s">
        <v>145</v>
      </c>
      <c r="D226" s="30" t="s">
        <v>805</v>
      </c>
      <c r="E226" s="30" t="s">
        <v>805</v>
      </c>
      <c r="F226" s="30">
        <v>20160101</v>
      </c>
      <c r="G226" s="30">
        <v>20210917</v>
      </c>
      <c r="H226" s="30" t="s">
        <v>447</v>
      </c>
      <c r="I226" s="30" t="s">
        <v>806</v>
      </c>
      <c r="J226" s="30">
        <f t="shared" si="17"/>
        <v>2814</v>
      </c>
      <c r="K226" s="30" t="s">
        <v>148</v>
      </c>
      <c r="L226" s="30" t="s">
        <v>614</v>
      </c>
    </row>
    <row r="227" spans="1:12">
      <c r="A227" s="30">
        <f t="shared" si="14"/>
        <v>3026</v>
      </c>
      <c r="B227" s="22" t="s">
        <v>607</v>
      </c>
      <c r="C227" s="30" t="s">
        <v>145</v>
      </c>
      <c r="D227" s="30" t="s">
        <v>805</v>
      </c>
      <c r="E227" s="30" t="s">
        <v>805</v>
      </c>
      <c r="F227" s="30">
        <v>20160101</v>
      </c>
      <c r="G227" s="30">
        <v>20210917</v>
      </c>
      <c r="H227" s="30" t="s">
        <v>447</v>
      </c>
      <c r="I227" s="30" t="s">
        <v>806</v>
      </c>
      <c r="J227" s="30">
        <f t="shared" si="17"/>
        <v>2814</v>
      </c>
      <c r="K227" s="30" t="s">
        <v>126</v>
      </c>
      <c r="L227" s="30" t="s">
        <v>786</v>
      </c>
    </row>
    <row r="228" spans="1:12">
      <c r="A228" s="30">
        <f t="shared" ref="A228:A291" si="21">A227+1</f>
        <v>3027</v>
      </c>
      <c r="B228" s="22" t="s">
        <v>607</v>
      </c>
      <c r="C228" s="30" t="s">
        <v>145</v>
      </c>
      <c r="D228" s="30" t="s">
        <v>805</v>
      </c>
      <c r="E228" s="30" t="s">
        <v>805</v>
      </c>
      <c r="F228" s="30">
        <v>20160101</v>
      </c>
      <c r="G228" s="30">
        <v>20210917</v>
      </c>
      <c r="H228" s="30" t="s">
        <v>447</v>
      </c>
      <c r="I228" s="30" t="s">
        <v>806</v>
      </c>
      <c r="J228" s="30">
        <f t="shared" si="17"/>
        <v>2814</v>
      </c>
      <c r="K228" s="30" t="s">
        <v>615</v>
      </c>
      <c r="L228" s="30" t="s">
        <v>616</v>
      </c>
    </row>
    <row r="229" spans="1:12">
      <c r="A229" s="30">
        <f t="shared" si="21"/>
        <v>3028</v>
      </c>
      <c r="B229" s="22" t="s">
        <v>607</v>
      </c>
      <c r="C229" s="30" t="s">
        <v>145</v>
      </c>
      <c r="D229" s="30" t="s">
        <v>805</v>
      </c>
      <c r="E229" s="30" t="s">
        <v>805</v>
      </c>
      <c r="F229" s="30">
        <v>20160101</v>
      </c>
      <c r="G229" s="30">
        <v>20210917</v>
      </c>
      <c r="H229" s="30" t="s">
        <v>447</v>
      </c>
      <c r="I229" s="30" t="s">
        <v>806</v>
      </c>
      <c r="J229" s="30">
        <f t="shared" si="17"/>
        <v>2814</v>
      </c>
      <c r="K229" s="30" t="s">
        <v>802</v>
      </c>
      <c r="L229" s="30" t="s">
        <v>803</v>
      </c>
    </row>
    <row r="230" spans="1:12">
      <c r="A230" s="30">
        <f t="shared" si="21"/>
        <v>3029</v>
      </c>
      <c r="B230" s="22" t="s">
        <v>607</v>
      </c>
      <c r="C230" s="30" t="s">
        <v>145</v>
      </c>
      <c r="D230" s="30" t="s">
        <v>805</v>
      </c>
      <c r="E230" s="30" t="s">
        <v>805</v>
      </c>
      <c r="F230" s="30">
        <v>20160101</v>
      </c>
      <c r="G230" s="30">
        <v>20210917</v>
      </c>
      <c r="H230" s="30" t="s">
        <v>447</v>
      </c>
      <c r="I230" s="30" t="s">
        <v>806</v>
      </c>
      <c r="J230" s="30">
        <f t="shared" si="17"/>
        <v>2814</v>
      </c>
      <c r="K230" s="30" t="s">
        <v>617</v>
      </c>
      <c r="L230" s="30" t="s">
        <v>618</v>
      </c>
    </row>
    <row r="231" spans="1:12">
      <c r="A231" s="30">
        <f t="shared" si="21"/>
        <v>3030</v>
      </c>
      <c r="B231" s="22" t="s">
        <v>607</v>
      </c>
      <c r="C231" s="30" t="s">
        <v>145</v>
      </c>
      <c r="D231" s="30" t="s">
        <v>805</v>
      </c>
      <c r="E231" s="30" t="s">
        <v>805</v>
      </c>
      <c r="F231" s="30">
        <v>20160101</v>
      </c>
      <c r="G231" s="30">
        <v>20210917</v>
      </c>
      <c r="H231" s="30" t="s">
        <v>447</v>
      </c>
      <c r="I231" s="30" t="s">
        <v>806</v>
      </c>
      <c r="J231" s="30">
        <f t="shared" si="17"/>
        <v>2814</v>
      </c>
      <c r="K231" s="30" t="s">
        <v>127</v>
      </c>
      <c r="L231" s="30" t="s">
        <v>621</v>
      </c>
    </row>
    <row r="232" spans="1:12">
      <c r="A232" s="30">
        <f t="shared" si="21"/>
        <v>3031</v>
      </c>
      <c r="B232" s="22" t="s">
        <v>607</v>
      </c>
      <c r="C232" s="30" t="s">
        <v>145</v>
      </c>
      <c r="D232" s="30" t="s">
        <v>805</v>
      </c>
      <c r="E232" s="30" t="s">
        <v>805</v>
      </c>
      <c r="F232" s="30">
        <v>20160101</v>
      </c>
      <c r="G232" s="30">
        <v>20210917</v>
      </c>
      <c r="H232" s="30" t="s">
        <v>447</v>
      </c>
      <c r="I232" s="30" t="s">
        <v>806</v>
      </c>
      <c r="J232" s="30">
        <f t="shared" si="17"/>
        <v>2814</v>
      </c>
      <c r="K232" s="30" t="s">
        <v>849</v>
      </c>
      <c r="L232" s="30" t="s">
        <v>623</v>
      </c>
    </row>
    <row r="233" spans="1:12">
      <c r="A233" s="30">
        <f t="shared" si="21"/>
        <v>3032</v>
      </c>
      <c r="B233" s="22" t="s">
        <v>607</v>
      </c>
      <c r="C233" s="30" t="s">
        <v>145</v>
      </c>
      <c r="D233" s="30" t="s">
        <v>805</v>
      </c>
      <c r="E233" s="30" t="s">
        <v>805</v>
      </c>
      <c r="F233" s="30">
        <v>20160101</v>
      </c>
      <c r="G233" s="30">
        <v>20210917</v>
      </c>
      <c r="H233" s="30" t="s">
        <v>447</v>
      </c>
      <c r="I233" s="30" t="s">
        <v>806</v>
      </c>
      <c r="J233" s="30">
        <f t="shared" si="17"/>
        <v>2814</v>
      </c>
      <c r="K233" s="30" t="s">
        <v>850</v>
      </c>
      <c r="L233" s="30" t="s">
        <v>625</v>
      </c>
    </row>
    <row r="234" spans="1:12">
      <c r="A234" s="30">
        <f t="shared" si="21"/>
        <v>3033</v>
      </c>
      <c r="B234" s="22" t="s">
        <v>607</v>
      </c>
      <c r="C234" s="30" t="s">
        <v>145</v>
      </c>
      <c r="D234" s="30" t="s">
        <v>805</v>
      </c>
      <c r="E234" s="30" t="s">
        <v>805</v>
      </c>
      <c r="F234" s="30">
        <v>20160101</v>
      </c>
      <c r="G234" s="30">
        <v>20210917</v>
      </c>
      <c r="H234" s="30" t="s">
        <v>447</v>
      </c>
      <c r="I234" s="30" t="s">
        <v>806</v>
      </c>
      <c r="J234" s="30">
        <f t="shared" si="17"/>
        <v>2814</v>
      </c>
      <c r="K234" s="30" t="s">
        <v>851</v>
      </c>
      <c r="L234" s="30" t="s">
        <v>852</v>
      </c>
    </row>
    <row r="235" spans="1:12">
      <c r="A235" s="30">
        <f t="shared" si="21"/>
        <v>3034</v>
      </c>
      <c r="B235" s="22" t="s">
        <v>607</v>
      </c>
      <c r="C235" s="30" t="s">
        <v>145</v>
      </c>
      <c r="D235" s="30" t="s">
        <v>805</v>
      </c>
      <c r="E235" s="30" t="s">
        <v>805</v>
      </c>
      <c r="F235" s="30">
        <v>20160101</v>
      </c>
      <c r="G235" s="30">
        <v>20210917</v>
      </c>
      <c r="H235" s="30" t="s">
        <v>447</v>
      </c>
      <c r="I235" s="30" t="s">
        <v>806</v>
      </c>
      <c r="J235" s="30">
        <f t="shared" si="17"/>
        <v>2814</v>
      </c>
      <c r="K235" s="30" t="s">
        <v>854</v>
      </c>
      <c r="L235" s="30" t="s">
        <v>853</v>
      </c>
    </row>
    <row r="236" spans="1:12">
      <c r="A236" s="30">
        <f t="shared" si="21"/>
        <v>3035</v>
      </c>
      <c r="B236" s="22" t="s">
        <v>607</v>
      </c>
      <c r="C236" s="30" t="s">
        <v>145</v>
      </c>
      <c r="D236" s="30" t="s">
        <v>805</v>
      </c>
      <c r="E236" s="30" t="s">
        <v>805</v>
      </c>
      <c r="F236" s="30">
        <v>20160101</v>
      </c>
      <c r="G236" s="30">
        <v>20210917</v>
      </c>
      <c r="H236" s="30" t="s">
        <v>447</v>
      </c>
      <c r="I236" s="30" t="s">
        <v>806</v>
      </c>
      <c r="J236" s="30">
        <f t="shared" si="17"/>
        <v>2814</v>
      </c>
      <c r="K236" s="30" t="s">
        <v>855</v>
      </c>
      <c r="L236" s="30" t="s">
        <v>857</v>
      </c>
    </row>
    <row r="237" spans="1:12">
      <c r="A237" s="30">
        <f t="shared" si="21"/>
        <v>3036</v>
      </c>
      <c r="B237" s="22" t="s">
        <v>607</v>
      </c>
      <c r="C237" s="30" t="s">
        <v>145</v>
      </c>
      <c r="D237" s="30" t="s">
        <v>805</v>
      </c>
      <c r="E237" s="30" t="s">
        <v>805</v>
      </c>
      <c r="F237" s="30">
        <v>20160101</v>
      </c>
      <c r="G237" s="30">
        <v>20210917</v>
      </c>
      <c r="H237" s="30" t="s">
        <v>447</v>
      </c>
      <c r="I237" s="30" t="s">
        <v>806</v>
      </c>
      <c r="J237" s="30">
        <f t="shared" si="17"/>
        <v>2814</v>
      </c>
      <c r="K237" s="30" t="s">
        <v>856</v>
      </c>
      <c r="L237" s="30" t="s">
        <v>858</v>
      </c>
    </row>
    <row r="238" spans="1:12">
      <c r="A238" s="30">
        <f t="shared" si="21"/>
        <v>3037</v>
      </c>
      <c r="B238" s="22" t="s">
        <v>607</v>
      </c>
      <c r="C238" s="30" t="s">
        <v>145</v>
      </c>
      <c r="D238" s="30" t="s">
        <v>805</v>
      </c>
      <c r="E238" s="30" t="s">
        <v>805</v>
      </c>
      <c r="F238" s="30">
        <v>20160101</v>
      </c>
      <c r="G238" s="30">
        <v>20210917</v>
      </c>
      <c r="H238" s="30" t="s">
        <v>447</v>
      </c>
      <c r="I238" s="30" t="s">
        <v>806</v>
      </c>
      <c r="J238" s="30">
        <v>2815</v>
      </c>
      <c r="K238" s="30" t="s">
        <v>160</v>
      </c>
      <c r="L238" s="30" t="s">
        <v>612</v>
      </c>
    </row>
    <row r="239" spans="1:12">
      <c r="A239" s="30">
        <f t="shared" si="21"/>
        <v>3038</v>
      </c>
      <c r="B239" s="22" t="s">
        <v>607</v>
      </c>
      <c r="C239" s="30" t="s">
        <v>145</v>
      </c>
      <c r="D239" s="30" t="s">
        <v>805</v>
      </c>
      <c r="E239" s="30" t="s">
        <v>805</v>
      </c>
      <c r="F239" s="30">
        <v>20160101</v>
      </c>
      <c r="G239" s="30">
        <v>20210917</v>
      </c>
      <c r="H239" s="30" t="s">
        <v>447</v>
      </c>
      <c r="I239" s="30" t="s">
        <v>806</v>
      </c>
      <c r="J239" s="30">
        <f t="shared" ref="J239" si="22">J238</f>
        <v>2815</v>
      </c>
      <c r="K239" s="30" t="s">
        <v>129</v>
      </c>
      <c r="L239" s="30" t="s">
        <v>613</v>
      </c>
    </row>
    <row r="240" spans="1:12">
      <c r="A240" s="30">
        <f t="shared" si="21"/>
        <v>3039</v>
      </c>
      <c r="B240" s="22" t="s">
        <v>607</v>
      </c>
      <c r="C240" s="30" t="s">
        <v>145</v>
      </c>
      <c r="D240" s="30" t="s">
        <v>805</v>
      </c>
      <c r="E240" s="30" t="s">
        <v>805</v>
      </c>
      <c r="F240" s="30">
        <v>20160101</v>
      </c>
      <c r="G240" s="30">
        <v>20210917</v>
      </c>
      <c r="H240" s="30" t="s">
        <v>447</v>
      </c>
      <c r="I240" s="30" t="s">
        <v>806</v>
      </c>
      <c r="J240" s="30">
        <f t="shared" si="17"/>
        <v>2815</v>
      </c>
      <c r="K240" s="30" t="s">
        <v>148</v>
      </c>
      <c r="L240" s="30" t="s">
        <v>614</v>
      </c>
    </row>
    <row r="241" spans="1:12">
      <c r="A241" s="30">
        <f t="shared" si="21"/>
        <v>3040</v>
      </c>
      <c r="B241" s="22" t="s">
        <v>607</v>
      </c>
      <c r="C241" s="30" t="s">
        <v>145</v>
      </c>
      <c r="D241" s="30" t="s">
        <v>805</v>
      </c>
      <c r="E241" s="30" t="s">
        <v>805</v>
      </c>
      <c r="F241" s="30">
        <v>20160101</v>
      </c>
      <c r="G241" s="30">
        <v>20210917</v>
      </c>
      <c r="H241" s="30" t="s">
        <v>447</v>
      </c>
      <c r="I241" s="30" t="s">
        <v>806</v>
      </c>
      <c r="J241" s="30">
        <f t="shared" si="17"/>
        <v>2815</v>
      </c>
      <c r="K241" s="30" t="s">
        <v>126</v>
      </c>
      <c r="L241" s="30" t="s">
        <v>786</v>
      </c>
    </row>
    <row r="242" spans="1:12">
      <c r="A242" s="30">
        <f t="shared" si="21"/>
        <v>3041</v>
      </c>
      <c r="B242" s="22" t="s">
        <v>607</v>
      </c>
      <c r="C242" s="30" t="s">
        <v>145</v>
      </c>
      <c r="D242" s="30" t="s">
        <v>805</v>
      </c>
      <c r="E242" s="30" t="s">
        <v>805</v>
      </c>
      <c r="F242" s="30">
        <v>20160101</v>
      </c>
      <c r="G242" s="30">
        <v>20210917</v>
      </c>
      <c r="H242" s="30" t="s">
        <v>447</v>
      </c>
      <c r="I242" s="30" t="s">
        <v>806</v>
      </c>
      <c r="J242" s="30">
        <f t="shared" si="17"/>
        <v>2815</v>
      </c>
      <c r="K242" s="30" t="s">
        <v>615</v>
      </c>
      <c r="L242" s="30" t="s">
        <v>616</v>
      </c>
    </row>
    <row r="243" spans="1:12">
      <c r="A243" s="30">
        <f t="shared" si="21"/>
        <v>3042</v>
      </c>
      <c r="B243" s="22" t="s">
        <v>607</v>
      </c>
      <c r="C243" s="30" t="s">
        <v>145</v>
      </c>
      <c r="D243" s="30" t="s">
        <v>805</v>
      </c>
      <c r="E243" s="30" t="s">
        <v>805</v>
      </c>
      <c r="F243" s="30">
        <v>20160101</v>
      </c>
      <c r="G243" s="30">
        <v>20210917</v>
      </c>
      <c r="H243" s="30" t="s">
        <v>447</v>
      </c>
      <c r="I243" s="30" t="s">
        <v>806</v>
      </c>
      <c r="J243" s="30">
        <f t="shared" si="17"/>
        <v>2815</v>
      </c>
      <c r="K243" s="30" t="s">
        <v>802</v>
      </c>
      <c r="L243" s="30" t="s">
        <v>803</v>
      </c>
    </row>
    <row r="244" spans="1:12">
      <c r="A244" s="30">
        <f t="shared" si="21"/>
        <v>3043</v>
      </c>
      <c r="B244" s="22" t="s">
        <v>607</v>
      </c>
      <c r="C244" s="30" t="s">
        <v>145</v>
      </c>
      <c r="D244" s="30" t="s">
        <v>805</v>
      </c>
      <c r="E244" s="30" t="s">
        <v>805</v>
      </c>
      <c r="F244" s="30">
        <v>20160101</v>
      </c>
      <c r="G244" s="30">
        <v>20210917</v>
      </c>
      <c r="H244" s="30" t="s">
        <v>447</v>
      </c>
      <c r="I244" s="30" t="s">
        <v>806</v>
      </c>
      <c r="J244" s="30">
        <f t="shared" si="17"/>
        <v>2815</v>
      </c>
      <c r="K244" s="30" t="s">
        <v>617</v>
      </c>
      <c r="L244" s="30" t="s">
        <v>618</v>
      </c>
    </row>
    <row r="245" spans="1:12">
      <c r="A245" s="30">
        <f t="shared" si="21"/>
        <v>3044</v>
      </c>
      <c r="B245" s="22" t="s">
        <v>607</v>
      </c>
      <c r="C245" s="30" t="s">
        <v>145</v>
      </c>
      <c r="D245" s="30" t="s">
        <v>805</v>
      </c>
      <c r="E245" s="30" t="s">
        <v>805</v>
      </c>
      <c r="F245" s="30">
        <v>20160101</v>
      </c>
      <c r="G245" s="30">
        <v>20210917</v>
      </c>
      <c r="H245" s="30" t="s">
        <v>447</v>
      </c>
      <c r="I245" s="30" t="s">
        <v>806</v>
      </c>
      <c r="J245" s="30">
        <f t="shared" si="17"/>
        <v>2815</v>
      </c>
      <c r="K245" s="30" t="s">
        <v>127</v>
      </c>
      <c r="L245" s="30" t="s">
        <v>621</v>
      </c>
    </row>
    <row r="246" spans="1:12">
      <c r="A246" s="30">
        <f t="shared" si="21"/>
        <v>3045</v>
      </c>
      <c r="B246" s="22" t="s">
        <v>607</v>
      </c>
      <c r="C246" s="30" t="s">
        <v>145</v>
      </c>
      <c r="D246" s="30" t="s">
        <v>805</v>
      </c>
      <c r="E246" s="30" t="s">
        <v>805</v>
      </c>
      <c r="F246" s="30">
        <v>20160101</v>
      </c>
      <c r="G246" s="30">
        <v>20210917</v>
      </c>
      <c r="H246" s="30" t="s">
        <v>447</v>
      </c>
      <c r="I246" s="30" t="s">
        <v>806</v>
      </c>
      <c r="J246" s="30">
        <f t="shared" si="17"/>
        <v>2815</v>
      </c>
      <c r="K246" s="30" t="s">
        <v>849</v>
      </c>
      <c r="L246" s="30" t="s">
        <v>623</v>
      </c>
    </row>
    <row r="247" spans="1:12">
      <c r="A247" s="30">
        <f t="shared" si="21"/>
        <v>3046</v>
      </c>
      <c r="B247" s="22" t="s">
        <v>607</v>
      </c>
      <c r="C247" s="30" t="s">
        <v>145</v>
      </c>
      <c r="D247" s="30" t="s">
        <v>805</v>
      </c>
      <c r="E247" s="30" t="s">
        <v>805</v>
      </c>
      <c r="F247" s="30">
        <v>20160101</v>
      </c>
      <c r="G247" s="30">
        <v>20210917</v>
      </c>
      <c r="H247" s="30" t="s">
        <v>447</v>
      </c>
      <c r="I247" s="30" t="s">
        <v>806</v>
      </c>
      <c r="J247" s="30">
        <f t="shared" si="17"/>
        <v>2815</v>
      </c>
      <c r="K247" s="30" t="s">
        <v>850</v>
      </c>
      <c r="L247" s="30" t="s">
        <v>625</v>
      </c>
    </row>
    <row r="248" spans="1:12">
      <c r="A248" s="30">
        <f t="shared" si="21"/>
        <v>3047</v>
      </c>
      <c r="B248" s="22" t="s">
        <v>607</v>
      </c>
      <c r="C248" s="30" t="s">
        <v>145</v>
      </c>
      <c r="D248" s="30" t="s">
        <v>805</v>
      </c>
      <c r="E248" s="30" t="s">
        <v>805</v>
      </c>
      <c r="F248" s="30">
        <v>20160101</v>
      </c>
      <c r="G248" s="30">
        <v>20210917</v>
      </c>
      <c r="H248" s="30" t="s">
        <v>447</v>
      </c>
      <c r="I248" s="30" t="s">
        <v>806</v>
      </c>
      <c r="J248" s="30">
        <f t="shared" si="17"/>
        <v>2815</v>
      </c>
      <c r="K248" s="30" t="s">
        <v>851</v>
      </c>
      <c r="L248" s="30" t="s">
        <v>852</v>
      </c>
    </row>
    <row r="249" spans="1:12">
      <c r="A249" s="30">
        <f t="shared" si="21"/>
        <v>3048</v>
      </c>
      <c r="B249" s="22" t="s">
        <v>607</v>
      </c>
      <c r="C249" s="30" t="s">
        <v>145</v>
      </c>
      <c r="D249" s="30" t="s">
        <v>805</v>
      </c>
      <c r="E249" s="30" t="s">
        <v>805</v>
      </c>
      <c r="F249" s="30">
        <v>20160101</v>
      </c>
      <c r="G249" s="30">
        <v>20210917</v>
      </c>
      <c r="H249" s="30" t="s">
        <v>447</v>
      </c>
      <c r="I249" s="30" t="s">
        <v>806</v>
      </c>
      <c r="J249" s="30">
        <f t="shared" si="17"/>
        <v>2815</v>
      </c>
      <c r="K249" s="30" t="s">
        <v>854</v>
      </c>
      <c r="L249" s="30" t="s">
        <v>853</v>
      </c>
    </row>
    <row r="250" spans="1:12">
      <c r="A250" s="30">
        <f t="shared" si="21"/>
        <v>3049</v>
      </c>
      <c r="B250" s="22" t="s">
        <v>607</v>
      </c>
      <c r="C250" s="30" t="s">
        <v>145</v>
      </c>
      <c r="D250" s="30" t="s">
        <v>805</v>
      </c>
      <c r="E250" s="30" t="s">
        <v>805</v>
      </c>
      <c r="F250" s="30">
        <v>20160101</v>
      </c>
      <c r="G250" s="30">
        <v>20210917</v>
      </c>
      <c r="H250" s="30" t="s">
        <v>447</v>
      </c>
      <c r="I250" s="30" t="s">
        <v>806</v>
      </c>
      <c r="J250" s="30">
        <f t="shared" si="17"/>
        <v>2815</v>
      </c>
      <c r="K250" s="30" t="s">
        <v>855</v>
      </c>
      <c r="L250" s="30" t="s">
        <v>857</v>
      </c>
    </row>
    <row r="251" spans="1:12">
      <c r="A251" s="30">
        <f t="shared" si="21"/>
        <v>3050</v>
      </c>
      <c r="B251" s="22" t="s">
        <v>607</v>
      </c>
      <c r="C251" s="30" t="s">
        <v>145</v>
      </c>
      <c r="D251" s="30" t="s">
        <v>805</v>
      </c>
      <c r="E251" s="30" t="s">
        <v>805</v>
      </c>
      <c r="F251" s="30">
        <v>20160101</v>
      </c>
      <c r="G251" s="30">
        <v>20210917</v>
      </c>
      <c r="H251" s="30" t="s">
        <v>447</v>
      </c>
      <c r="I251" s="30" t="s">
        <v>806</v>
      </c>
      <c r="J251" s="30">
        <f t="shared" si="17"/>
        <v>2815</v>
      </c>
      <c r="K251" s="30" t="s">
        <v>856</v>
      </c>
      <c r="L251" s="30" t="s">
        <v>858</v>
      </c>
    </row>
    <row r="252" spans="1:12">
      <c r="A252" s="30">
        <f t="shared" si="21"/>
        <v>3051</v>
      </c>
      <c r="B252" s="22" t="s">
        <v>607</v>
      </c>
      <c r="C252" s="30" t="s">
        <v>145</v>
      </c>
      <c r="D252" s="30" t="s">
        <v>805</v>
      </c>
      <c r="E252" s="30" t="s">
        <v>805</v>
      </c>
      <c r="F252" s="30">
        <v>20160101</v>
      </c>
      <c r="G252" s="30">
        <v>20210917</v>
      </c>
      <c r="H252" s="30" t="s">
        <v>447</v>
      </c>
      <c r="I252" s="30" t="s">
        <v>806</v>
      </c>
      <c r="J252" s="30">
        <v>2816</v>
      </c>
      <c r="K252" s="30" t="s">
        <v>160</v>
      </c>
      <c r="L252" s="30" t="s">
        <v>612</v>
      </c>
    </row>
    <row r="253" spans="1:12">
      <c r="A253" s="30">
        <f t="shared" si="21"/>
        <v>3052</v>
      </c>
      <c r="B253" s="22" t="s">
        <v>607</v>
      </c>
      <c r="C253" s="30" t="s">
        <v>145</v>
      </c>
      <c r="D253" s="30" t="s">
        <v>805</v>
      </c>
      <c r="E253" s="30" t="s">
        <v>805</v>
      </c>
      <c r="F253" s="30">
        <v>20160101</v>
      </c>
      <c r="G253" s="30">
        <v>20210917</v>
      </c>
      <c r="H253" s="30" t="s">
        <v>447</v>
      </c>
      <c r="I253" s="30" t="s">
        <v>806</v>
      </c>
      <c r="J253" s="30">
        <f t="shared" ref="J253" si="23">J252</f>
        <v>2816</v>
      </c>
      <c r="K253" s="30" t="s">
        <v>129</v>
      </c>
      <c r="L253" s="30" t="s">
        <v>613</v>
      </c>
    </row>
    <row r="254" spans="1:12">
      <c r="A254" s="30">
        <f t="shared" si="21"/>
        <v>3053</v>
      </c>
      <c r="B254" s="22" t="s">
        <v>607</v>
      </c>
      <c r="C254" s="30" t="s">
        <v>145</v>
      </c>
      <c r="D254" s="30" t="s">
        <v>805</v>
      </c>
      <c r="E254" s="30" t="s">
        <v>805</v>
      </c>
      <c r="F254" s="30">
        <v>20160101</v>
      </c>
      <c r="G254" s="30">
        <v>20210917</v>
      </c>
      <c r="H254" s="30" t="s">
        <v>447</v>
      </c>
      <c r="I254" s="30" t="s">
        <v>806</v>
      </c>
      <c r="J254" s="30">
        <f t="shared" si="17"/>
        <v>2816</v>
      </c>
      <c r="K254" s="30" t="s">
        <v>148</v>
      </c>
      <c r="L254" s="30" t="s">
        <v>614</v>
      </c>
    </row>
    <row r="255" spans="1:12">
      <c r="A255" s="30">
        <f t="shared" si="21"/>
        <v>3054</v>
      </c>
      <c r="B255" s="22" t="s">
        <v>607</v>
      </c>
      <c r="C255" s="30" t="s">
        <v>145</v>
      </c>
      <c r="D255" s="30" t="s">
        <v>805</v>
      </c>
      <c r="E255" s="30" t="s">
        <v>805</v>
      </c>
      <c r="F255" s="30">
        <v>20160101</v>
      </c>
      <c r="G255" s="30">
        <v>20210917</v>
      </c>
      <c r="H255" s="30" t="s">
        <v>447</v>
      </c>
      <c r="I255" s="30" t="s">
        <v>806</v>
      </c>
      <c r="J255" s="30">
        <f t="shared" ref="J255:J318" si="24">J254</f>
        <v>2816</v>
      </c>
      <c r="K255" s="30" t="s">
        <v>126</v>
      </c>
      <c r="L255" s="30" t="s">
        <v>786</v>
      </c>
    </row>
    <row r="256" spans="1:12">
      <c r="A256" s="30">
        <f t="shared" si="21"/>
        <v>3055</v>
      </c>
      <c r="B256" s="22" t="s">
        <v>607</v>
      </c>
      <c r="C256" s="30" t="s">
        <v>145</v>
      </c>
      <c r="D256" s="30" t="s">
        <v>805</v>
      </c>
      <c r="E256" s="30" t="s">
        <v>805</v>
      </c>
      <c r="F256" s="30">
        <v>20160101</v>
      </c>
      <c r="G256" s="30">
        <v>20210917</v>
      </c>
      <c r="H256" s="30" t="s">
        <v>447</v>
      </c>
      <c r="I256" s="30" t="s">
        <v>806</v>
      </c>
      <c r="J256" s="30">
        <f t="shared" si="24"/>
        <v>2816</v>
      </c>
      <c r="K256" s="30" t="s">
        <v>615</v>
      </c>
      <c r="L256" s="30" t="s">
        <v>616</v>
      </c>
    </row>
    <row r="257" spans="1:12">
      <c r="A257" s="30">
        <f t="shared" si="21"/>
        <v>3056</v>
      </c>
      <c r="B257" s="22" t="s">
        <v>607</v>
      </c>
      <c r="C257" s="30" t="s">
        <v>145</v>
      </c>
      <c r="D257" s="30" t="s">
        <v>805</v>
      </c>
      <c r="E257" s="30" t="s">
        <v>805</v>
      </c>
      <c r="F257" s="30">
        <v>20160101</v>
      </c>
      <c r="G257" s="30">
        <v>20210917</v>
      </c>
      <c r="H257" s="30" t="s">
        <v>447</v>
      </c>
      <c r="I257" s="30" t="s">
        <v>806</v>
      </c>
      <c r="J257" s="30">
        <f t="shared" si="24"/>
        <v>2816</v>
      </c>
      <c r="K257" s="30" t="s">
        <v>802</v>
      </c>
      <c r="L257" s="30" t="s">
        <v>803</v>
      </c>
    </row>
    <row r="258" spans="1:12">
      <c r="A258" s="30">
        <f t="shared" si="21"/>
        <v>3057</v>
      </c>
      <c r="B258" s="22" t="s">
        <v>607</v>
      </c>
      <c r="C258" s="30" t="s">
        <v>145</v>
      </c>
      <c r="D258" s="30" t="s">
        <v>805</v>
      </c>
      <c r="E258" s="30" t="s">
        <v>805</v>
      </c>
      <c r="F258" s="30">
        <v>20160101</v>
      </c>
      <c r="G258" s="30">
        <v>20210917</v>
      </c>
      <c r="H258" s="30" t="s">
        <v>447</v>
      </c>
      <c r="I258" s="30" t="s">
        <v>806</v>
      </c>
      <c r="J258" s="30">
        <f t="shared" si="24"/>
        <v>2816</v>
      </c>
      <c r="K258" s="30" t="s">
        <v>617</v>
      </c>
      <c r="L258" s="30" t="s">
        <v>618</v>
      </c>
    </row>
    <row r="259" spans="1:12">
      <c r="A259" s="30">
        <f t="shared" si="21"/>
        <v>3058</v>
      </c>
      <c r="B259" s="22" t="s">
        <v>607</v>
      </c>
      <c r="C259" s="30" t="s">
        <v>145</v>
      </c>
      <c r="D259" s="30" t="s">
        <v>805</v>
      </c>
      <c r="E259" s="30" t="s">
        <v>805</v>
      </c>
      <c r="F259" s="30">
        <v>20160101</v>
      </c>
      <c r="G259" s="30">
        <v>20210917</v>
      </c>
      <c r="H259" s="30" t="s">
        <v>447</v>
      </c>
      <c r="I259" s="30" t="s">
        <v>806</v>
      </c>
      <c r="J259" s="30">
        <f t="shared" si="24"/>
        <v>2816</v>
      </c>
      <c r="K259" s="30" t="s">
        <v>127</v>
      </c>
      <c r="L259" s="30" t="s">
        <v>621</v>
      </c>
    </row>
    <row r="260" spans="1:12">
      <c r="A260" s="30">
        <f t="shared" si="21"/>
        <v>3059</v>
      </c>
      <c r="B260" s="22" t="s">
        <v>607</v>
      </c>
      <c r="C260" s="30" t="s">
        <v>145</v>
      </c>
      <c r="D260" s="30" t="s">
        <v>805</v>
      </c>
      <c r="E260" s="30" t="s">
        <v>805</v>
      </c>
      <c r="F260" s="30">
        <v>20160101</v>
      </c>
      <c r="G260" s="30">
        <v>20210917</v>
      </c>
      <c r="H260" s="30" t="s">
        <v>447</v>
      </c>
      <c r="I260" s="30" t="s">
        <v>806</v>
      </c>
      <c r="J260" s="30">
        <f t="shared" si="24"/>
        <v>2816</v>
      </c>
      <c r="K260" s="30" t="s">
        <v>849</v>
      </c>
      <c r="L260" s="30" t="s">
        <v>623</v>
      </c>
    </row>
    <row r="261" spans="1:12">
      <c r="A261" s="30">
        <f t="shared" si="21"/>
        <v>3060</v>
      </c>
      <c r="B261" s="22" t="s">
        <v>607</v>
      </c>
      <c r="C261" s="30" t="s">
        <v>145</v>
      </c>
      <c r="D261" s="30" t="s">
        <v>805</v>
      </c>
      <c r="E261" s="30" t="s">
        <v>805</v>
      </c>
      <c r="F261" s="30">
        <v>20160101</v>
      </c>
      <c r="G261" s="30">
        <v>20210917</v>
      </c>
      <c r="H261" s="30" t="s">
        <v>447</v>
      </c>
      <c r="I261" s="30" t="s">
        <v>806</v>
      </c>
      <c r="J261" s="30">
        <f t="shared" si="24"/>
        <v>2816</v>
      </c>
      <c r="K261" s="30" t="s">
        <v>850</v>
      </c>
      <c r="L261" s="30" t="s">
        <v>625</v>
      </c>
    </row>
    <row r="262" spans="1:12">
      <c r="A262" s="30">
        <f t="shared" si="21"/>
        <v>3061</v>
      </c>
      <c r="B262" s="22" t="s">
        <v>607</v>
      </c>
      <c r="C262" s="30" t="s">
        <v>145</v>
      </c>
      <c r="D262" s="30" t="s">
        <v>805</v>
      </c>
      <c r="E262" s="30" t="s">
        <v>805</v>
      </c>
      <c r="F262" s="30">
        <v>20160101</v>
      </c>
      <c r="G262" s="30">
        <v>20210917</v>
      </c>
      <c r="H262" s="30" t="s">
        <v>447</v>
      </c>
      <c r="I262" s="30" t="s">
        <v>806</v>
      </c>
      <c r="J262" s="30">
        <f t="shared" si="24"/>
        <v>2816</v>
      </c>
      <c r="K262" s="30" t="s">
        <v>851</v>
      </c>
      <c r="L262" s="30" t="s">
        <v>852</v>
      </c>
    </row>
    <row r="263" spans="1:12">
      <c r="A263" s="30">
        <f t="shared" si="21"/>
        <v>3062</v>
      </c>
      <c r="B263" s="22" t="s">
        <v>607</v>
      </c>
      <c r="C263" s="30" t="s">
        <v>145</v>
      </c>
      <c r="D263" s="30" t="s">
        <v>805</v>
      </c>
      <c r="E263" s="30" t="s">
        <v>805</v>
      </c>
      <c r="F263" s="30">
        <v>20160101</v>
      </c>
      <c r="G263" s="30">
        <v>20210917</v>
      </c>
      <c r="H263" s="30" t="s">
        <v>447</v>
      </c>
      <c r="I263" s="30" t="s">
        <v>806</v>
      </c>
      <c r="J263" s="30">
        <f t="shared" si="24"/>
        <v>2816</v>
      </c>
      <c r="K263" s="30" t="s">
        <v>854</v>
      </c>
      <c r="L263" s="30" t="s">
        <v>853</v>
      </c>
    </row>
    <row r="264" spans="1:12">
      <c r="A264" s="30">
        <f t="shared" si="21"/>
        <v>3063</v>
      </c>
      <c r="B264" s="22" t="s">
        <v>607</v>
      </c>
      <c r="C264" s="30" t="s">
        <v>145</v>
      </c>
      <c r="D264" s="30" t="s">
        <v>805</v>
      </c>
      <c r="E264" s="30" t="s">
        <v>805</v>
      </c>
      <c r="F264" s="30">
        <v>20160101</v>
      </c>
      <c r="G264" s="30">
        <v>20210917</v>
      </c>
      <c r="H264" s="30" t="s">
        <v>447</v>
      </c>
      <c r="I264" s="30" t="s">
        <v>806</v>
      </c>
      <c r="J264" s="30">
        <f t="shared" si="24"/>
        <v>2816</v>
      </c>
      <c r="K264" s="30" t="s">
        <v>855</v>
      </c>
      <c r="L264" s="30" t="s">
        <v>857</v>
      </c>
    </row>
    <row r="265" spans="1:12">
      <c r="A265" s="30">
        <f t="shared" si="21"/>
        <v>3064</v>
      </c>
      <c r="B265" s="22" t="s">
        <v>607</v>
      </c>
      <c r="C265" s="30" t="s">
        <v>145</v>
      </c>
      <c r="D265" s="30" t="s">
        <v>805</v>
      </c>
      <c r="E265" s="30" t="s">
        <v>805</v>
      </c>
      <c r="F265" s="30">
        <v>20160101</v>
      </c>
      <c r="G265" s="30">
        <v>20210917</v>
      </c>
      <c r="H265" s="30" t="s">
        <v>447</v>
      </c>
      <c r="I265" s="30" t="s">
        <v>806</v>
      </c>
      <c r="J265" s="30">
        <f t="shared" si="24"/>
        <v>2816</v>
      </c>
      <c r="K265" s="30" t="s">
        <v>856</v>
      </c>
      <c r="L265" s="30" t="s">
        <v>858</v>
      </c>
    </row>
    <row r="266" spans="1:12">
      <c r="A266" s="30">
        <f t="shared" si="21"/>
        <v>3065</v>
      </c>
      <c r="B266" s="22" t="s">
        <v>607</v>
      </c>
      <c r="C266" s="30" t="s">
        <v>145</v>
      </c>
      <c r="D266" s="30" t="s">
        <v>805</v>
      </c>
      <c r="E266" s="30" t="s">
        <v>805</v>
      </c>
      <c r="F266" s="30">
        <v>20160101</v>
      </c>
      <c r="G266" s="30">
        <v>20210917</v>
      </c>
      <c r="H266" s="30" t="s">
        <v>447</v>
      </c>
      <c r="I266" s="30" t="s">
        <v>806</v>
      </c>
      <c r="J266" s="30">
        <v>2817</v>
      </c>
      <c r="K266" s="30" t="s">
        <v>160</v>
      </c>
      <c r="L266" s="30" t="s">
        <v>612</v>
      </c>
    </row>
    <row r="267" spans="1:12">
      <c r="A267" s="30">
        <f t="shared" si="21"/>
        <v>3066</v>
      </c>
      <c r="B267" s="22" t="s">
        <v>607</v>
      </c>
      <c r="C267" s="30" t="s">
        <v>145</v>
      </c>
      <c r="D267" s="30" t="s">
        <v>805</v>
      </c>
      <c r="E267" s="30" t="s">
        <v>805</v>
      </c>
      <c r="F267" s="30">
        <v>20160101</v>
      </c>
      <c r="G267" s="30">
        <v>20210917</v>
      </c>
      <c r="H267" s="30" t="s">
        <v>447</v>
      </c>
      <c r="I267" s="30" t="s">
        <v>806</v>
      </c>
      <c r="J267" s="30">
        <f t="shared" ref="J267" si="25">J266</f>
        <v>2817</v>
      </c>
      <c r="K267" s="30" t="s">
        <v>129</v>
      </c>
      <c r="L267" s="30" t="s">
        <v>613</v>
      </c>
    </row>
    <row r="268" spans="1:12">
      <c r="A268" s="30">
        <f t="shared" si="21"/>
        <v>3067</v>
      </c>
      <c r="B268" s="22" t="s">
        <v>607</v>
      </c>
      <c r="C268" s="30" t="s">
        <v>145</v>
      </c>
      <c r="D268" s="30" t="s">
        <v>805</v>
      </c>
      <c r="E268" s="30" t="s">
        <v>805</v>
      </c>
      <c r="F268" s="30">
        <v>20160101</v>
      </c>
      <c r="G268" s="30">
        <v>20210917</v>
      </c>
      <c r="H268" s="30" t="s">
        <v>447</v>
      </c>
      <c r="I268" s="30" t="s">
        <v>806</v>
      </c>
      <c r="J268" s="30">
        <f t="shared" si="24"/>
        <v>2817</v>
      </c>
      <c r="K268" s="30" t="s">
        <v>148</v>
      </c>
      <c r="L268" s="30" t="s">
        <v>614</v>
      </c>
    </row>
    <row r="269" spans="1:12">
      <c r="A269" s="30">
        <f t="shared" si="21"/>
        <v>3068</v>
      </c>
      <c r="B269" s="22" t="s">
        <v>607</v>
      </c>
      <c r="C269" s="30" t="s">
        <v>145</v>
      </c>
      <c r="D269" s="30" t="s">
        <v>805</v>
      </c>
      <c r="E269" s="30" t="s">
        <v>805</v>
      </c>
      <c r="F269" s="30">
        <v>20160101</v>
      </c>
      <c r="G269" s="30">
        <v>20210917</v>
      </c>
      <c r="H269" s="30" t="s">
        <v>447</v>
      </c>
      <c r="I269" s="30" t="s">
        <v>806</v>
      </c>
      <c r="J269" s="30">
        <f t="shared" si="24"/>
        <v>2817</v>
      </c>
      <c r="K269" s="30" t="s">
        <v>126</v>
      </c>
      <c r="L269" s="30" t="s">
        <v>786</v>
      </c>
    </row>
    <row r="270" spans="1:12">
      <c r="A270" s="30">
        <f t="shared" si="21"/>
        <v>3069</v>
      </c>
      <c r="B270" s="22" t="s">
        <v>607</v>
      </c>
      <c r="C270" s="30" t="s">
        <v>145</v>
      </c>
      <c r="D270" s="30" t="s">
        <v>805</v>
      </c>
      <c r="E270" s="30" t="s">
        <v>805</v>
      </c>
      <c r="F270" s="30">
        <v>20160101</v>
      </c>
      <c r="G270" s="30">
        <v>20210917</v>
      </c>
      <c r="H270" s="30" t="s">
        <v>447</v>
      </c>
      <c r="I270" s="30" t="s">
        <v>806</v>
      </c>
      <c r="J270" s="30">
        <f t="shared" si="24"/>
        <v>2817</v>
      </c>
      <c r="K270" s="30" t="s">
        <v>615</v>
      </c>
      <c r="L270" s="30" t="s">
        <v>616</v>
      </c>
    </row>
    <row r="271" spans="1:12">
      <c r="A271" s="30">
        <f t="shared" si="21"/>
        <v>3070</v>
      </c>
      <c r="B271" s="22" t="s">
        <v>607</v>
      </c>
      <c r="C271" s="30" t="s">
        <v>145</v>
      </c>
      <c r="D271" s="30" t="s">
        <v>805</v>
      </c>
      <c r="E271" s="30" t="s">
        <v>805</v>
      </c>
      <c r="F271" s="30">
        <v>20160101</v>
      </c>
      <c r="G271" s="30">
        <v>20210917</v>
      </c>
      <c r="H271" s="30" t="s">
        <v>447</v>
      </c>
      <c r="I271" s="30" t="s">
        <v>806</v>
      </c>
      <c r="J271" s="30">
        <f t="shared" si="24"/>
        <v>2817</v>
      </c>
      <c r="K271" s="30" t="s">
        <v>802</v>
      </c>
      <c r="L271" s="30" t="s">
        <v>803</v>
      </c>
    </row>
    <row r="272" spans="1:12">
      <c r="A272" s="30">
        <f t="shared" si="21"/>
        <v>3071</v>
      </c>
      <c r="B272" s="22" t="s">
        <v>607</v>
      </c>
      <c r="C272" s="30" t="s">
        <v>145</v>
      </c>
      <c r="D272" s="30" t="s">
        <v>805</v>
      </c>
      <c r="E272" s="30" t="s">
        <v>805</v>
      </c>
      <c r="F272" s="30">
        <v>20160101</v>
      </c>
      <c r="G272" s="30">
        <v>20210917</v>
      </c>
      <c r="H272" s="30" t="s">
        <v>447</v>
      </c>
      <c r="I272" s="30" t="s">
        <v>806</v>
      </c>
      <c r="J272" s="30">
        <f t="shared" si="24"/>
        <v>2817</v>
      </c>
      <c r="K272" s="30" t="s">
        <v>617</v>
      </c>
      <c r="L272" s="30" t="s">
        <v>618</v>
      </c>
    </row>
    <row r="273" spans="1:12">
      <c r="A273" s="30">
        <f t="shared" si="21"/>
        <v>3072</v>
      </c>
      <c r="B273" s="22" t="s">
        <v>607</v>
      </c>
      <c r="C273" s="30" t="s">
        <v>145</v>
      </c>
      <c r="D273" s="30" t="s">
        <v>805</v>
      </c>
      <c r="E273" s="30" t="s">
        <v>805</v>
      </c>
      <c r="F273" s="30">
        <v>20160101</v>
      </c>
      <c r="G273" s="30">
        <v>20210917</v>
      </c>
      <c r="H273" s="30" t="s">
        <v>447</v>
      </c>
      <c r="I273" s="30" t="s">
        <v>806</v>
      </c>
      <c r="J273" s="30">
        <f t="shared" si="24"/>
        <v>2817</v>
      </c>
      <c r="K273" s="30" t="s">
        <v>127</v>
      </c>
      <c r="L273" s="30" t="s">
        <v>621</v>
      </c>
    </row>
    <row r="274" spans="1:12">
      <c r="A274" s="30">
        <f t="shared" si="21"/>
        <v>3073</v>
      </c>
      <c r="B274" s="22" t="s">
        <v>607</v>
      </c>
      <c r="C274" s="30" t="s">
        <v>145</v>
      </c>
      <c r="D274" s="30" t="s">
        <v>805</v>
      </c>
      <c r="E274" s="30" t="s">
        <v>805</v>
      </c>
      <c r="F274" s="30">
        <v>20160101</v>
      </c>
      <c r="G274" s="30">
        <v>20210917</v>
      </c>
      <c r="H274" s="30" t="s">
        <v>447</v>
      </c>
      <c r="I274" s="30" t="s">
        <v>806</v>
      </c>
      <c r="J274" s="30">
        <f t="shared" si="24"/>
        <v>2817</v>
      </c>
      <c r="K274" s="30" t="s">
        <v>849</v>
      </c>
      <c r="L274" s="30" t="s">
        <v>623</v>
      </c>
    </row>
    <row r="275" spans="1:12">
      <c r="A275" s="30">
        <f t="shared" si="21"/>
        <v>3074</v>
      </c>
      <c r="B275" s="22" t="s">
        <v>607</v>
      </c>
      <c r="C275" s="30" t="s">
        <v>145</v>
      </c>
      <c r="D275" s="30" t="s">
        <v>805</v>
      </c>
      <c r="E275" s="30" t="s">
        <v>805</v>
      </c>
      <c r="F275" s="30">
        <v>20160101</v>
      </c>
      <c r="G275" s="30">
        <v>20210917</v>
      </c>
      <c r="H275" s="30" t="s">
        <v>447</v>
      </c>
      <c r="I275" s="30" t="s">
        <v>806</v>
      </c>
      <c r="J275" s="30">
        <f t="shared" si="24"/>
        <v>2817</v>
      </c>
      <c r="K275" s="30" t="s">
        <v>850</v>
      </c>
      <c r="L275" s="30" t="s">
        <v>625</v>
      </c>
    </row>
    <row r="276" spans="1:12">
      <c r="A276" s="30">
        <f t="shared" si="21"/>
        <v>3075</v>
      </c>
      <c r="B276" s="22" t="s">
        <v>607</v>
      </c>
      <c r="C276" s="30" t="s">
        <v>145</v>
      </c>
      <c r="D276" s="30" t="s">
        <v>805</v>
      </c>
      <c r="E276" s="30" t="s">
        <v>805</v>
      </c>
      <c r="F276" s="30">
        <v>20160101</v>
      </c>
      <c r="G276" s="30">
        <v>20210917</v>
      </c>
      <c r="H276" s="30" t="s">
        <v>447</v>
      </c>
      <c r="I276" s="30" t="s">
        <v>806</v>
      </c>
      <c r="J276" s="30">
        <f t="shared" si="24"/>
        <v>2817</v>
      </c>
      <c r="K276" s="30" t="s">
        <v>851</v>
      </c>
      <c r="L276" s="30" t="s">
        <v>852</v>
      </c>
    </row>
    <row r="277" spans="1:12">
      <c r="A277" s="30">
        <f t="shared" si="21"/>
        <v>3076</v>
      </c>
      <c r="B277" s="22" t="s">
        <v>607</v>
      </c>
      <c r="C277" s="30" t="s">
        <v>145</v>
      </c>
      <c r="D277" s="30" t="s">
        <v>805</v>
      </c>
      <c r="E277" s="30" t="s">
        <v>805</v>
      </c>
      <c r="F277" s="30">
        <v>20160101</v>
      </c>
      <c r="G277" s="30">
        <v>20210917</v>
      </c>
      <c r="H277" s="30" t="s">
        <v>447</v>
      </c>
      <c r="I277" s="30" t="s">
        <v>806</v>
      </c>
      <c r="J277" s="30">
        <f t="shared" si="24"/>
        <v>2817</v>
      </c>
      <c r="K277" s="30" t="s">
        <v>854</v>
      </c>
      <c r="L277" s="30" t="s">
        <v>853</v>
      </c>
    </row>
    <row r="278" spans="1:12">
      <c r="A278" s="30">
        <f t="shared" si="21"/>
        <v>3077</v>
      </c>
      <c r="B278" s="22" t="s">
        <v>607</v>
      </c>
      <c r="C278" s="30" t="s">
        <v>145</v>
      </c>
      <c r="D278" s="30" t="s">
        <v>805</v>
      </c>
      <c r="E278" s="30" t="s">
        <v>805</v>
      </c>
      <c r="F278" s="30">
        <v>20160101</v>
      </c>
      <c r="G278" s="30">
        <v>20210917</v>
      </c>
      <c r="H278" s="30" t="s">
        <v>447</v>
      </c>
      <c r="I278" s="30" t="s">
        <v>806</v>
      </c>
      <c r="J278" s="30">
        <f t="shared" si="24"/>
        <v>2817</v>
      </c>
      <c r="K278" s="30" t="s">
        <v>855</v>
      </c>
      <c r="L278" s="30" t="s">
        <v>857</v>
      </c>
    </row>
    <row r="279" spans="1:12">
      <c r="A279" s="30">
        <f t="shared" si="21"/>
        <v>3078</v>
      </c>
      <c r="B279" s="22" t="s">
        <v>607</v>
      </c>
      <c r="C279" s="30" t="s">
        <v>145</v>
      </c>
      <c r="D279" s="30" t="s">
        <v>805</v>
      </c>
      <c r="E279" s="30" t="s">
        <v>805</v>
      </c>
      <c r="F279" s="30">
        <v>20160101</v>
      </c>
      <c r="G279" s="30">
        <v>20210917</v>
      </c>
      <c r="H279" s="30" t="s">
        <v>447</v>
      </c>
      <c r="I279" s="30" t="s">
        <v>806</v>
      </c>
      <c r="J279" s="30">
        <f t="shared" si="24"/>
        <v>2817</v>
      </c>
      <c r="K279" s="30" t="s">
        <v>856</v>
      </c>
      <c r="L279" s="30" t="s">
        <v>858</v>
      </c>
    </row>
    <row r="280" spans="1:12">
      <c r="A280" s="30">
        <f t="shared" si="21"/>
        <v>3079</v>
      </c>
      <c r="B280" s="22" t="s">
        <v>607</v>
      </c>
      <c r="C280" s="30" t="s">
        <v>145</v>
      </c>
      <c r="D280" s="30" t="s">
        <v>805</v>
      </c>
      <c r="E280" s="30" t="s">
        <v>805</v>
      </c>
      <c r="F280" s="30">
        <v>20160101</v>
      </c>
      <c r="G280" s="30">
        <v>20210917</v>
      </c>
      <c r="H280" s="30" t="s">
        <v>447</v>
      </c>
      <c r="I280" s="30" t="s">
        <v>806</v>
      </c>
      <c r="J280" s="30">
        <v>2818</v>
      </c>
      <c r="K280" s="30" t="s">
        <v>160</v>
      </c>
      <c r="L280" s="30" t="s">
        <v>612</v>
      </c>
    </row>
    <row r="281" spans="1:12">
      <c r="A281" s="30">
        <f t="shared" si="21"/>
        <v>3080</v>
      </c>
      <c r="B281" s="22" t="s">
        <v>607</v>
      </c>
      <c r="C281" s="30" t="s">
        <v>145</v>
      </c>
      <c r="D281" s="30" t="s">
        <v>805</v>
      </c>
      <c r="E281" s="30" t="s">
        <v>805</v>
      </c>
      <c r="F281" s="30">
        <v>20160101</v>
      </c>
      <c r="G281" s="30">
        <v>20210917</v>
      </c>
      <c r="H281" s="30" t="s">
        <v>447</v>
      </c>
      <c r="I281" s="30" t="s">
        <v>806</v>
      </c>
      <c r="J281" s="30">
        <f t="shared" ref="J281" si="26">J280</f>
        <v>2818</v>
      </c>
      <c r="K281" s="30" t="s">
        <v>129</v>
      </c>
      <c r="L281" s="30" t="s">
        <v>613</v>
      </c>
    </row>
    <row r="282" spans="1:12">
      <c r="A282" s="30">
        <f t="shared" si="21"/>
        <v>3081</v>
      </c>
      <c r="B282" s="22" t="s">
        <v>607</v>
      </c>
      <c r="C282" s="30" t="s">
        <v>145</v>
      </c>
      <c r="D282" s="30" t="s">
        <v>805</v>
      </c>
      <c r="E282" s="30" t="s">
        <v>805</v>
      </c>
      <c r="F282" s="30">
        <v>20160101</v>
      </c>
      <c r="G282" s="30">
        <v>20210917</v>
      </c>
      <c r="H282" s="30" t="s">
        <v>447</v>
      </c>
      <c r="I282" s="30" t="s">
        <v>806</v>
      </c>
      <c r="J282" s="30">
        <f t="shared" si="24"/>
        <v>2818</v>
      </c>
      <c r="K282" s="30" t="s">
        <v>148</v>
      </c>
      <c r="L282" s="30" t="s">
        <v>614</v>
      </c>
    </row>
    <row r="283" spans="1:12">
      <c r="A283" s="30">
        <f t="shared" si="21"/>
        <v>3082</v>
      </c>
      <c r="B283" s="22" t="s">
        <v>607</v>
      </c>
      <c r="C283" s="30" t="s">
        <v>145</v>
      </c>
      <c r="D283" s="30" t="s">
        <v>805</v>
      </c>
      <c r="E283" s="30" t="s">
        <v>805</v>
      </c>
      <c r="F283" s="30">
        <v>20160101</v>
      </c>
      <c r="G283" s="30">
        <v>20210917</v>
      </c>
      <c r="H283" s="30" t="s">
        <v>447</v>
      </c>
      <c r="I283" s="30" t="s">
        <v>806</v>
      </c>
      <c r="J283" s="30">
        <f t="shared" si="24"/>
        <v>2818</v>
      </c>
      <c r="K283" s="30" t="s">
        <v>126</v>
      </c>
      <c r="L283" s="30" t="s">
        <v>786</v>
      </c>
    </row>
    <row r="284" spans="1:12">
      <c r="A284" s="30">
        <f t="shared" si="21"/>
        <v>3083</v>
      </c>
      <c r="B284" s="22" t="s">
        <v>607</v>
      </c>
      <c r="C284" s="30" t="s">
        <v>145</v>
      </c>
      <c r="D284" s="30" t="s">
        <v>805</v>
      </c>
      <c r="E284" s="30" t="s">
        <v>805</v>
      </c>
      <c r="F284" s="30">
        <v>20160101</v>
      </c>
      <c r="G284" s="30">
        <v>20210917</v>
      </c>
      <c r="H284" s="30" t="s">
        <v>447</v>
      </c>
      <c r="I284" s="30" t="s">
        <v>806</v>
      </c>
      <c r="J284" s="30">
        <f t="shared" si="24"/>
        <v>2818</v>
      </c>
      <c r="K284" s="30" t="s">
        <v>615</v>
      </c>
      <c r="L284" s="30" t="s">
        <v>616</v>
      </c>
    </row>
    <row r="285" spans="1:12">
      <c r="A285" s="30">
        <f t="shared" si="21"/>
        <v>3084</v>
      </c>
      <c r="B285" s="22" t="s">
        <v>607</v>
      </c>
      <c r="C285" s="30" t="s">
        <v>145</v>
      </c>
      <c r="D285" s="30" t="s">
        <v>805</v>
      </c>
      <c r="E285" s="30" t="s">
        <v>805</v>
      </c>
      <c r="F285" s="30">
        <v>20160101</v>
      </c>
      <c r="G285" s="30">
        <v>20210917</v>
      </c>
      <c r="H285" s="30" t="s">
        <v>447</v>
      </c>
      <c r="I285" s="30" t="s">
        <v>806</v>
      </c>
      <c r="J285" s="30">
        <f t="shared" si="24"/>
        <v>2818</v>
      </c>
      <c r="K285" s="30" t="s">
        <v>802</v>
      </c>
      <c r="L285" s="30" t="s">
        <v>803</v>
      </c>
    </row>
    <row r="286" spans="1:12">
      <c r="A286" s="30">
        <f t="shared" si="21"/>
        <v>3085</v>
      </c>
      <c r="B286" s="22" t="s">
        <v>607</v>
      </c>
      <c r="C286" s="30" t="s">
        <v>145</v>
      </c>
      <c r="D286" s="30" t="s">
        <v>805</v>
      </c>
      <c r="E286" s="30" t="s">
        <v>805</v>
      </c>
      <c r="F286" s="30">
        <v>20160101</v>
      </c>
      <c r="G286" s="30">
        <v>20210917</v>
      </c>
      <c r="H286" s="30" t="s">
        <v>447</v>
      </c>
      <c r="I286" s="30" t="s">
        <v>806</v>
      </c>
      <c r="J286" s="30">
        <f t="shared" si="24"/>
        <v>2818</v>
      </c>
      <c r="K286" s="30" t="s">
        <v>617</v>
      </c>
      <c r="L286" s="30" t="s">
        <v>618</v>
      </c>
    </row>
    <row r="287" spans="1:12">
      <c r="A287" s="30">
        <f t="shared" si="21"/>
        <v>3086</v>
      </c>
      <c r="B287" s="22" t="s">
        <v>607</v>
      </c>
      <c r="C287" s="30" t="s">
        <v>145</v>
      </c>
      <c r="D287" s="30" t="s">
        <v>805</v>
      </c>
      <c r="E287" s="30" t="s">
        <v>805</v>
      </c>
      <c r="F287" s="30">
        <v>20160101</v>
      </c>
      <c r="G287" s="30">
        <v>20210917</v>
      </c>
      <c r="H287" s="30" t="s">
        <v>447</v>
      </c>
      <c r="I287" s="30" t="s">
        <v>806</v>
      </c>
      <c r="J287" s="30">
        <f t="shared" si="24"/>
        <v>2818</v>
      </c>
      <c r="K287" s="30" t="s">
        <v>127</v>
      </c>
      <c r="L287" s="30" t="s">
        <v>621</v>
      </c>
    </row>
    <row r="288" spans="1:12">
      <c r="A288" s="30">
        <f t="shared" si="21"/>
        <v>3087</v>
      </c>
      <c r="B288" s="22" t="s">
        <v>607</v>
      </c>
      <c r="C288" s="30" t="s">
        <v>145</v>
      </c>
      <c r="D288" s="30" t="s">
        <v>805</v>
      </c>
      <c r="E288" s="30" t="s">
        <v>805</v>
      </c>
      <c r="F288" s="30">
        <v>20160101</v>
      </c>
      <c r="G288" s="30">
        <v>20210917</v>
      </c>
      <c r="H288" s="30" t="s">
        <v>447</v>
      </c>
      <c r="I288" s="30" t="s">
        <v>806</v>
      </c>
      <c r="J288" s="30">
        <f t="shared" si="24"/>
        <v>2818</v>
      </c>
      <c r="K288" s="30" t="s">
        <v>849</v>
      </c>
      <c r="L288" s="30" t="s">
        <v>623</v>
      </c>
    </row>
    <row r="289" spans="1:12">
      <c r="A289" s="30">
        <f t="shared" si="21"/>
        <v>3088</v>
      </c>
      <c r="B289" s="22" t="s">
        <v>607</v>
      </c>
      <c r="C289" s="30" t="s">
        <v>145</v>
      </c>
      <c r="D289" s="30" t="s">
        <v>805</v>
      </c>
      <c r="E289" s="30" t="s">
        <v>805</v>
      </c>
      <c r="F289" s="30">
        <v>20160101</v>
      </c>
      <c r="G289" s="30">
        <v>20210917</v>
      </c>
      <c r="H289" s="30" t="s">
        <v>447</v>
      </c>
      <c r="I289" s="30" t="s">
        <v>806</v>
      </c>
      <c r="J289" s="30">
        <f t="shared" si="24"/>
        <v>2818</v>
      </c>
      <c r="K289" s="30" t="s">
        <v>850</v>
      </c>
      <c r="L289" s="30" t="s">
        <v>625</v>
      </c>
    </row>
    <row r="290" spans="1:12">
      <c r="A290" s="30">
        <f t="shared" si="21"/>
        <v>3089</v>
      </c>
      <c r="B290" s="22" t="s">
        <v>607</v>
      </c>
      <c r="C290" s="30" t="s">
        <v>145</v>
      </c>
      <c r="D290" s="30" t="s">
        <v>805</v>
      </c>
      <c r="E290" s="30" t="s">
        <v>805</v>
      </c>
      <c r="F290" s="30">
        <v>20160101</v>
      </c>
      <c r="G290" s="30">
        <v>20210917</v>
      </c>
      <c r="H290" s="30" t="s">
        <v>447</v>
      </c>
      <c r="I290" s="30" t="s">
        <v>806</v>
      </c>
      <c r="J290" s="30">
        <f t="shared" si="24"/>
        <v>2818</v>
      </c>
      <c r="K290" s="30" t="s">
        <v>851</v>
      </c>
      <c r="L290" s="30" t="s">
        <v>852</v>
      </c>
    </row>
    <row r="291" spans="1:12">
      <c r="A291" s="30">
        <f t="shared" si="21"/>
        <v>3090</v>
      </c>
      <c r="B291" s="22" t="s">
        <v>607</v>
      </c>
      <c r="C291" s="30" t="s">
        <v>145</v>
      </c>
      <c r="D291" s="30" t="s">
        <v>805</v>
      </c>
      <c r="E291" s="30" t="s">
        <v>805</v>
      </c>
      <c r="F291" s="30">
        <v>20160101</v>
      </c>
      <c r="G291" s="30">
        <v>20210917</v>
      </c>
      <c r="H291" s="30" t="s">
        <v>447</v>
      </c>
      <c r="I291" s="30" t="s">
        <v>806</v>
      </c>
      <c r="J291" s="30">
        <f t="shared" si="24"/>
        <v>2818</v>
      </c>
      <c r="K291" s="30" t="s">
        <v>854</v>
      </c>
      <c r="L291" s="30" t="s">
        <v>853</v>
      </c>
    </row>
    <row r="292" spans="1:12">
      <c r="A292" s="30">
        <f t="shared" ref="A292:A321" si="27">A291+1</f>
        <v>3091</v>
      </c>
      <c r="B292" s="22" t="s">
        <v>607</v>
      </c>
      <c r="C292" s="30" t="s">
        <v>145</v>
      </c>
      <c r="D292" s="30" t="s">
        <v>805</v>
      </c>
      <c r="E292" s="30" t="s">
        <v>805</v>
      </c>
      <c r="F292" s="30">
        <v>20160101</v>
      </c>
      <c r="G292" s="30">
        <v>20210917</v>
      </c>
      <c r="H292" s="30" t="s">
        <v>447</v>
      </c>
      <c r="I292" s="30" t="s">
        <v>806</v>
      </c>
      <c r="J292" s="30">
        <f t="shared" si="24"/>
        <v>2818</v>
      </c>
      <c r="K292" s="30" t="s">
        <v>855</v>
      </c>
      <c r="L292" s="30" t="s">
        <v>857</v>
      </c>
    </row>
    <row r="293" spans="1:12">
      <c r="A293" s="30">
        <f t="shared" si="27"/>
        <v>3092</v>
      </c>
      <c r="B293" s="22" t="s">
        <v>607</v>
      </c>
      <c r="C293" s="30" t="s">
        <v>145</v>
      </c>
      <c r="D293" s="30" t="s">
        <v>805</v>
      </c>
      <c r="E293" s="30" t="s">
        <v>805</v>
      </c>
      <c r="F293" s="30">
        <v>20160101</v>
      </c>
      <c r="G293" s="30">
        <v>20210917</v>
      </c>
      <c r="H293" s="30" t="s">
        <v>447</v>
      </c>
      <c r="I293" s="30" t="s">
        <v>806</v>
      </c>
      <c r="J293" s="30">
        <f t="shared" si="24"/>
        <v>2818</v>
      </c>
      <c r="K293" s="30" t="s">
        <v>856</v>
      </c>
      <c r="L293" s="30" t="s">
        <v>858</v>
      </c>
    </row>
    <row r="294" spans="1:12">
      <c r="A294" s="30">
        <f t="shared" si="27"/>
        <v>3093</v>
      </c>
      <c r="B294" s="22" t="s">
        <v>607</v>
      </c>
      <c r="C294" s="30" t="s">
        <v>145</v>
      </c>
      <c r="D294" s="30" t="s">
        <v>805</v>
      </c>
      <c r="E294" s="30" t="s">
        <v>805</v>
      </c>
      <c r="F294" s="30">
        <v>20160101</v>
      </c>
      <c r="G294" s="30">
        <v>20210917</v>
      </c>
      <c r="H294" s="30" t="s">
        <v>447</v>
      </c>
      <c r="I294" s="30" t="s">
        <v>806</v>
      </c>
      <c r="J294" s="30">
        <v>2819</v>
      </c>
      <c r="K294" s="30" t="s">
        <v>160</v>
      </c>
      <c r="L294" s="30" t="s">
        <v>612</v>
      </c>
    </row>
    <row r="295" spans="1:12">
      <c r="A295" s="30">
        <f t="shared" si="27"/>
        <v>3094</v>
      </c>
      <c r="B295" s="22" t="s">
        <v>607</v>
      </c>
      <c r="C295" s="30" t="s">
        <v>145</v>
      </c>
      <c r="D295" s="30" t="s">
        <v>805</v>
      </c>
      <c r="E295" s="30" t="s">
        <v>805</v>
      </c>
      <c r="F295" s="30">
        <v>20160101</v>
      </c>
      <c r="G295" s="30">
        <v>20210917</v>
      </c>
      <c r="H295" s="30" t="s">
        <v>447</v>
      </c>
      <c r="I295" s="30" t="s">
        <v>806</v>
      </c>
      <c r="J295" s="30">
        <f t="shared" ref="J295" si="28">J294</f>
        <v>2819</v>
      </c>
      <c r="K295" s="30" t="s">
        <v>129</v>
      </c>
      <c r="L295" s="30" t="s">
        <v>613</v>
      </c>
    </row>
    <row r="296" spans="1:12">
      <c r="A296" s="30">
        <f t="shared" si="27"/>
        <v>3095</v>
      </c>
      <c r="B296" s="22" t="s">
        <v>607</v>
      </c>
      <c r="C296" s="30" t="s">
        <v>145</v>
      </c>
      <c r="D296" s="30" t="s">
        <v>805</v>
      </c>
      <c r="E296" s="30" t="s">
        <v>805</v>
      </c>
      <c r="F296" s="30">
        <v>20160101</v>
      </c>
      <c r="G296" s="30">
        <v>20210917</v>
      </c>
      <c r="H296" s="30" t="s">
        <v>447</v>
      </c>
      <c r="I296" s="30" t="s">
        <v>806</v>
      </c>
      <c r="J296" s="30">
        <f t="shared" si="24"/>
        <v>2819</v>
      </c>
      <c r="K296" s="30" t="s">
        <v>148</v>
      </c>
      <c r="L296" s="30" t="s">
        <v>614</v>
      </c>
    </row>
    <row r="297" spans="1:12">
      <c r="A297" s="30">
        <f t="shared" si="27"/>
        <v>3096</v>
      </c>
      <c r="B297" s="22" t="s">
        <v>607</v>
      </c>
      <c r="C297" s="30" t="s">
        <v>145</v>
      </c>
      <c r="D297" s="30" t="s">
        <v>805</v>
      </c>
      <c r="E297" s="30" t="s">
        <v>805</v>
      </c>
      <c r="F297" s="30">
        <v>20160101</v>
      </c>
      <c r="G297" s="30">
        <v>20210917</v>
      </c>
      <c r="H297" s="30" t="s">
        <v>447</v>
      </c>
      <c r="I297" s="30" t="s">
        <v>806</v>
      </c>
      <c r="J297" s="30">
        <f t="shared" si="24"/>
        <v>2819</v>
      </c>
      <c r="K297" s="30" t="s">
        <v>126</v>
      </c>
      <c r="L297" s="30" t="s">
        <v>786</v>
      </c>
    </row>
    <row r="298" spans="1:12">
      <c r="A298" s="30">
        <f t="shared" si="27"/>
        <v>3097</v>
      </c>
      <c r="B298" s="22" t="s">
        <v>607</v>
      </c>
      <c r="C298" s="30" t="s">
        <v>145</v>
      </c>
      <c r="D298" s="30" t="s">
        <v>805</v>
      </c>
      <c r="E298" s="30" t="s">
        <v>805</v>
      </c>
      <c r="F298" s="30">
        <v>20160101</v>
      </c>
      <c r="G298" s="30">
        <v>20210917</v>
      </c>
      <c r="H298" s="30" t="s">
        <v>447</v>
      </c>
      <c r="I298" s="30" t="s">
        <v>806</v>
      </c>
      <c r="J298" s="30">
        <f t="shared" si="24"/>
        <v>2819</v>
      </c>
      <c r="K298" s="30" t="s">
        <v>615</v>
      </c>
      <c r="L298" s="30" t="s">
        <v>616</v>
      </c>
    </row>
    <row r="299" spans="1:12">
      <c r="A299" s="30">
        <f t="shared" si="27"/>
        <v>3098</v>
      </c>
      <c r="B299" s="22" t="s">
        <v>607</v>
      </c>
      <c r="C299" s="30" t="s">
        <v>145</v>
      </c>
      <c r="D299" s="30" t="s">
        <v>805</v>
      </c>
      <c r="E299" s="30" t="s">
        <v>805</v>
      </c>
      <c r="F299" s="30">
        <v>20160101</v>
      </c>
      <c r="G299" s="30">
        <v>20210917</v>
      </c>
      <c r="H299" s="30" t="s">
        <v>447</v>
      </c>
      <c r="I299" s="30" t="s">
        <v>806</v>
      </c>
      <c r="J299" s="30">
        <f t="shared" si="24"/>
        <v>2819</v>
      </c>
      <c r="K299" s="30" t="s">
        <v>802</v>
      </c>
      <c r="L299" s="30" t="s">
        <v>803</v>
      </c>
    </row>
    <row r="300" spans="1:12">
      <c r="A300" s="30">
        <f t="shared" si="27"/>
        <v>3099</v>
      </c>
      <c r="B300" s="22" t="s">
        <v>607</v>
      </c>
      <c r="C300" s="30" t="s">
        <v>145</v>
      </c>
      <c r="D300" s="30" t="s">
        <v>805</v>
      </c>
      <c r="E300" s="30" t="s">
        <v>805</v>
      </c>
      <c r="F300" s="30">
        <v>20160101</v>
      </c>
      <c r="G300" s="30">
        <v>20210917</v>
      </c>
      <c r="H300" s="30" t="s">
        <v>447</v>
      </c>
      <c r="I300" s="30" t="s">
        <v>806</v>
      </c>
      <c r="J300" s="30">
        <f t="shared" si="24"/>
        <v>2819</v>
      </c>
      <c r="K300" s="30" t="s">
        <v>617</v>
      </c>
      <c r="L300" s="30" t="s">
        <v>618</v>
      </c>
    </row>
    <row r="301" spans="1:12">
      <c r="A301" s="30">
        <f t="shared" si="27"/>
        <v>3100</v>
      </c>
      <c r="B301" s="22" t="s">
        <v>607</v>
      </c>
      <c r="C301" s="30" t="s">
        <v>145</v>
      </c>
      <c r="D301" s="30" t="s">
        <v>805</v>
      </c>
      <c r="E301" s="30" t="s">
        <v>805</v>
      </c>
      <c r="F301" s="30">
        <v>20160101</v>
      </c>
      <c r="G301" s="30">
        <v>20210917</v>
      </c>
      <c r="H301" s="30" t="s">
        <v>447</v>
      </c>
      <c r="I301" s="30" t="s">
        <v>806</v>
      </c>
      <c r="J301" s="30">
        <f t="shared" si="24"/>
        <v>2819</v>
      </c>
      <c r="K301" s="30" t="s">
        <v>127</v>
      </c>
      <c r="L301" s="30" t="s">
        <v>621</v>
      </c>
    </row>
    <row r="302" spans="1:12">
      <c r="A302" s="30">
        <f t="shared" si="27"/>
        <v>3101</v>
      </c>
      <c r="B302" s="22" t="s">
        <v>607</v>
      </c>
      <c r="C302" s="30" t="s">
        <v>145</v>
      </c>
      <c r="D302" s="30" t="s">
        <v>805</v>
      </c>
      <c r="E302" s="30" t="s">
        <v>805</v>
      </c>
      <c r="F302" s="30">
        <v>20160101</v>
      </c>
      <c r="G302" s="30">
        <v>20210917</v>
      </c>
      <c r="H302" s="30" t="s">
        <v>447</v>
      </c>
      <c r="I302" s="30" t="s">
        <v>806</v>
      </c>
      <c r="J302" s="30">
        <f t="shared" si="24"/>
        <v>2819</v>
      </c>
      <c r="K302" s="30" t="s">
        <v>849</v>
      </c>
      <c r="L302" s="30" t="s">
        <v>623</v>
      </c>
    </row>
    <row r="303" spans="1:12">
      <c r="A303" s="30">
        <f t="shared" si="27"/>
        <v>3102</v>
      </c>
      <c r="B303" s="22" t="s">
        <v>607</v>
      </c>
      <c r="C303" s="30" t="s">
        <v>145</v>
      </c>
      <c r="D303" s="30" t="s">
        <v>805</v>
      </c>
      <c r="E303" s="30" t="s">
        <v>805</v>
      </c>
      <c r="F303" s="30">
        <v>20160101</v>
      </c>
      <c r="G303" s="30">
        <v>20210917</v>
      </c>
      <c r="H303" s="30" t="s">
        <v>447</v>
      </c>
      <c r="I303" s="30" t="s">
        <v>806</v>
      </c>
      <c r="J303" s="30">
        <f t="shared" si="24"/>
        <v>2819</v>
      </c>
      <c r="K303" s="30" t="s">
        <v>850</v>
      </c>
      <c r="L303" s="30" t="s">
        <v>625</v>
      </c>
    </row>
    <row r="304" spans="1:12">
      <c r="A304" s="30">
        <f t="shared" si="27"/>
        <v>3103</v>
      </c>
      <c r="B304" s="22" t="s">
        <v>607</v>
      </c>
      <c r="C304" s="30" t="s">
        <v>145</v>
      </c>
      <c r="D304" s="30" t="s">
        <v>805</v>
      </c>
      <c r="E304" s="30" t="s">
        <v>805</v>
      </c>
      <c r="F304" s="30">
        <v>20160101</v>
      </c>
      <c r="G304" s="30">
        <v>20210917</v>
      </c>
      <c r="H304" s="30" t="s">
        <v>447</v>
      </c>
      <c r="I304" s="30" t="s">
        <v>806</v>
      </c>
      <c r="J304" s="30">
        <f t="shared" si="24"/>
        <v>2819</v>
      </c>
      <c r="K304" s="30" t="s">
        <v>851</v>
      </c>
      <c r="L304" s="30" t="s">
        <v>852</v>
      </c>
    </row>
    <row r="305" spans="1:12">
      <c r="A305" s="30">
        <f t="shared" si="27"/>
        <v>3104</v>
      </c>
      <c r="B305" s="22" t="s">
        <v>607</v>
      </c>
      <c r="C305" s="30" t="s">
        <v>145</v>
      </c>
      <c r="D305" s="30" t="s">
        <v>805</v>
      </c>
      <c r="E305" s="30" t="s">
        <v>805</v>
      </c>
      <c r="F305" s="30">
        <v>20160101</v>
      </c>
      <c r="G305" s="30">
        <v>20210917</v>
      </c>
      <c r="H305" s="30" t="s">
        <v>447</v>
      </c>
      <c r="I305" s="30" t="s">
        <v>806</v>
      </c>
      <c r="J305" s="30">
        <f t="shared" si="24"/>
        <v>2819</v>
      </c>
      <c r="K305" s="30" t="s">
        <v>854</v>
      </c>
      <c r="L305" s="30" t="s">
        <v>853</v>
      </c>
    </row>
    <row r="306" spans="1:12">
      <c r="A306" s="30">
        <f t="shared" si="27"/>
        <v>3105</v>
      </c>
      <c r="B306" s="22" t="s">
        <v>607</v>
      </c>
      <c r="C306" s="30" t="s">
        <v>145</v>
      </c>
      <c r="D306" s="30" t="s">
        <v>805</v>
      </c>
      <c r="E306" s="30" t="s">
        <v>805</v>
      </c>
      <c r="F306" s="30">
        <v>20160101</v>
      </c>
      <c r="G306" s="30">
        <v>20210917</v>
      </c>
      <c r="H306" s="30" t="s">
        <v>447</v>
      </c>
      <c r="I306" s="30" t="s">
        <v>806</v>
      </c>
      <c r="J306" s="30">
        <f t="shared" si="24"/>
        <v>2819</v>
      </c>
      <c r="K306" s="30" t="s">
        <v>855</v>
      </c>
      <c r="L306" s="30" t="s">
        <v>857</v>
      </c>
    </row>
    <row r="307" spans="1:12">
      <c r="A307" s="30">
        <f t="shared" si="27"/>
        <v>3106</v>
      </c>
      <c r="B307" s="22" t="s">
        <v>607</v>
      </c>
      <c r="C307" s="30" t="s">
        <v>145</v>
      </c>
      <c r="D307" s="30" t="s">
        <v>805</v>
      </c>
      <c r="E307" s="30" t="s">
        <v>805</v>
      </c>
      <c r="F307" s="30">
        <v>20160101</v>
      </c>
      <c r="G307" s="30">
        <v>20210917</v>
      </c>
      <c r="H307" s="30" t="s">
        <v>447</v>
      </c>
      <c r="I307" s="30" t="s">
        <v>806</v>
      </c>
      <c r="J307" s="30">
        <f t="shared" si="24"/>
        <v>2819</v>
      </c>
      <c r="K307" s="30" t="s">
        <v>856</v>
      </c>
      <c r="L307" s="30" t="s">
        <v>858</v>
      </c>
    </row>
    <row r="308" spans="1:12">
      <c r="A308" s="30">
        <f t="shared" si="27"/>
        <v>3107</v>
      </c>
      <c r="B308" s="22" t="s">
        <v>607</v>
      </c>
      <c r="C308" s="30" t="s">
        <v>145</v>
      </c>
      <c r="D308" s="30" t="s">
        <v>805</v>
      </c>
      <c r="E308" s="30" t="s">
        <v>805</v>
      </c>
      <c r="F308" s="30">
        <v>20160101</v>
      </c>
      <c r="G308" s="30">
        <v>20210917</v>
      </c>
      <c r="H308" s="30" t="s">
        <v>447</v>
      </c>
      <c r="I308" s="30" t="s">
        <v>806</v>
      </c>
      <c r="J308" s="30">
        <v>2820</v>
      </c>
      <c r="K308" s="30" t="s">
        <v>160</v>
      </c>
      <c r="L308" s="30" t="s">
        <v>612</v>
      </c>
    </row>
    <row r="309" spans="1:12">
      <c r="A309" s="30">
        <f t="shared" si="27"/>
        <v>3108</v>
      </c>
      <c r="B309" s="22" t="s">
        <v>607</v>
      </c>
      <c r="C309" s="30" t="s">
        <v>145</v>
      </c>
      <c r="D309" s="30" t="s">
        <v>805</v>
      </c>
      <c r="E309" s="30" t="s">
        <v>805</v>
      </c>
      <c r="F309" s="30">
        <v>20160101</v>
      </c>
      <c r="G309" s="30">
        <v>20210917</v>
      </c>
      <c r="H309" s="30" t="s">
        <v>447</v>
      </c>
      <c r="I309" s="30" t="s">
        <v>806</v>
      </c>
      <c r="J309" s="30">
        <f t="shared" ref="J309" si="29">J308</f>
        <v>2820</v>
      </c>
      <c r="K309" s="30" t="s">
        <v>129</v>
      </c>
      <c r="L309" s="30" t="s">
        <v>613</v>
      </c>
    </row>
    <row r="310" spans="1:12">
      <c r="A310" s="30">
        <f t="shared" si="27"/>
        <v>3109</v>
      </c>
      <c r="B310" s="22" t="s">
        <v>607</v>
      </c>
      <c r="C310" s="30" t="s">
        <v>145</v>
      </c>
      <c r="D310" s="30" t="s">
        <v>805</v>
      </c>
      <c r="E310" s="30" t="s">
        <v>805</v>
      </c>
      <c r="F310" s="30">
        <v>20160101</v>
      </c>
      <c r="G310" s="30">
        <v>20210917</v>
      </c>
      <c r="H310" s="30" t="s">
        <v>447</v>
      </c>
      <c r="I310" s="30" t="s">
        <v>806</v>
      </c>
      <c r="J310" s="30">
        <f t="shared" si="24"/>
        <v>2820</v>
      </c>
      <c r="K310" s="30" t="s">
        <v>148</v>
      </c>
      <c r="L310" s="30" t="s">
        <v>614</v>
      </c>
    </row>
    <row r="311" spans="1:12">
      <c r="A311" s="30">
        <f t="shared" si="27"/>
        <v>3110</v>
      </c>
      <c r="B311" s="22" t="s">
        <v>607</v>
      </c>
      <c r="C311" s="30" t="s">
        <v>145</v>
      </c>
      <c r="D311" s="30" t="s">
        <v>805</v>
      </c>
      <c r="E311" s="30" t="s">
        <v>805</v>
      </c>
      <c r="F311" s="30">
        <v>20160101</v>
      </c>
      <c r="G311" s="30">
        <v>20210917</v>
      </c>
      <c r="H311" s="30" t="s">
        <v>447</v>
      </c>
      <c r="I311" s="30" t="s">
        <v>806</v>
      </c>
      <c r="J311" s="30">
        <f t="shared" si="24"/>
        <v>2820</v>
      </c>
      <c r="K311" s="30" t="s">
        <v>126</v>
      </c>
      <c r="L311" s="30" t="s">
        <v>786</v>
      </c>
    </row>
    <row r="312" spans="1:12">
      <c r="A312" s="30">
        <f t="shared" si="27"/>
        <v>3111</v>
      </c>
      <c r="B312" s="22" t="s">
        <v>607</v>
      </c>
      <c r="C312" s="30" t="s">
        <v>145</v>
      </c>
      <c r="D312" s="30" t="s">
        <v>805</v>
      </c>
      <c r="E312" s="30" t="s">
        <v>805</v>
      </c>
      <c r="F312" s="30">
        <v>20160101</v>
      </c>
      <c r="G312" s="30">
        <v>20210917</v>
      </c>
      <c r="H312" s="30" t="s">
        <v>447</v>
      </c>
      <c r="I312" s="30" t="s">
        <v>806</v>
      </c>
      <c r="J312" s="30">
        <f t="shared" si="24"/>
        <v>2820</v>
      </c>
      <c r="K312" s="30" t="s">
        <v>615</v>
      </c>
      <c r="L312" s="30" t="s">
        <v>616</v>
      </c>
    </row>
    <row r="313" spans="1:12">
      <c r="A313" s="30">
        <f t="shared" si="27"/>
        <v>3112</v>
      </c>
      <c r="B313" s="22" t="s">
        <v>607</v>
      </c>
      <c r="C313" s="30" t="s">
        <v>145</v>
      </c>
      <c r="D313" s="30" t="s">
        <v>805</v>
      </c>
      <c r="E313" s="30" t="s">
        <v>805</v>
      </c>
      <c r="F313" s="30">
        <v>20160101</v>
      </c>
      <c r="G313" s="30">
        <v>20210917</v>
      </c>
      <c r="H313" s="30" t="s">
        <v>447</v>
      </c>
      <c r="I313" s="30" t="s">
        <v>806</v>
      </c>
      <c r="J313" s="30">
        <f t="shared" si="24"/>
        <v>2820</v>
      </c>
      <c r="K313" s="30" t="s">
        <v>802</v>
      </c>
      <c r="L313" s="30" t="s">
        <v>803</v>
      </c>
    </row>
    <row r="314" spans="1:12">
      <c r="A314" s="30">
        <f t="shared" si="27"/>
        <v>3113</v>
      </c>
      <c r="B314" s="22" t="s">
        <v>607</v>
      </c>
      <c r="C314" s="30" t="s">
        <v>145</v>
      </c>
      <c r="D314" s="30" t="s">
        <v>805</v>
      </c>
      <c r="E314" s="30" t="s">
        <v>805</v>
      </c>
      <c r="F314" s="30">
        <v>20160101</v>
      </c>
      <c r="G314" s="30">
        <v>20210917</v>
      </c>
      <c r="H314" s="30" t="s">
        <v>447</v>
      </c>
      <c r="I314" s="30" t="s">
        <v>806</v>
      </c>
      <c r="J314" s="30">
        <f t="shared" si="24"/>
        <v>2820</v>
      </c>
      <c r="K314" s="30" t="s">
        <v>617</v>
      </c>
      <c r="L314" s="30" t="s">
        <v>618</v>
      </c>
    </row>
    <row r="315" spans="1:12">
      <c r="A315" s="30">
        <f t="shared" si="27"/>
        <v>3114</v>
      </c>
      <c r="B315" s="22" t="s">
        <v>607</v>
      </c>
      <c r="C315" s="30" t="s">
        <v>145</v>
      </c>
      <c r="D315" s="30" t="s">
        <v>805</v>
      </c>
      <c r="E315" s="30" t="s">
        <v>805</v>
      </c>
      <c r="F315" s="30">
        <v>20160101</v>
      </c>
      <c r="G315" s="30">
        <v>20210917</v>
      </c>
      <c r="H315" s="30" t="s">
        <v>447</v>
      </c>
      <c r="I315" s="30" t="s">
        <v>806</v>
      </c>
      <c r="J315" s="30">
        <f t="shared" si="24"/>
        <v>2820</v>
      </c>
      <c r="K315" s="30" t="s">
        <v>127</v>
      </c>
      <c r="L315" s="30" t="s">
        <v>621</v>
      </c>
    </row>
    <row r="316" spans="1:12">
      <c r="A316" s="30">
        <f t="shared" si="27"/>
        <v>3115</v>
      </c>
      <c r="B316" s="22" t="s">
        <v>607</v>
      </c>
      <c r="C316" s="30" t="s">
        <v>145</v>
      </c>
      <c r="D316" s="30" t="s">
        <v>805</v>
      </c>
      <c r="E316" s="30" t="s">
        <v>805</v>
      </c>
      <c r="F316" s="30">
        <v>20160101</v>
      </c>
      <c r="G316" s="30">
        <v>20210917</v>
      </c>
      <c r="H316" s="30" t="s">
        <v>447</v>
      </c>
      <c r="I316" s="30" t="s">
        <v>806</v>
      </c>
      <c r="J316" s="30">
        <f t="shared" si="24"/>
        <v>2820</v>
      </c>
      <c r="K316" s="30" t="s">
        <v>849</v>
      </c>
      <c r="L316" s="30" t="s">
        <v>623</v>
      </c>
    </row>
    <row r="317" spans="1:12">
      <c r="A317" s="30">
        <f t="shared" si="27"/>
        <v>3116</v>
      </c>
      <c r="B317" s="22" t="s">
        <v>607</v>
      </c>
      <c r="C317" s="30" t="s">
        <v>145</v>
      </c>
      <c r="D317" s="30" t="s">
        <v>805</v>
      </c>
      <c r="E317" s="30" t="s">
        <v>805</v>
      </c>
      <c r="F317" s="30">
        <v>20160101</v>
      </c>
      <c r="G317" s="30">
        <v>20210917</v>
      </c>
      <c r="H317" s="30" t="s">
        <v>447</v>
      </c>
      <c r="I317" s="30" t="s">
        <v>806</v>
      </c>
      <c r="J317" s="30">
        <f t="shared" si="24"/>
        <v>2820</v>
      </c>
      <c r="K317" s="30" t="s">
        <v>850</v>
      </c>
      <c r="L317" s="30" t="s">
        <v>625</v>
      </c>
    </row>
    <row r="318" spans="1:12">
      <c r="A318" s="30">
        <f t="shared" si="27"/>
        <v>3117</v>
      </c>
      <c r="B318" s="22" t="s">
        <v>607</v>
      </c>
      <c r="C318" s="30" t="s">
        <v>145</v>
      </c>
      <c r="D318" s="30" t="s">
        <v>805</v>
      </c>
      <c r="E318" s="30" t="s">
        <v>805</v>
      </c>
      <c r="F318" s="30">
        <v>20160101</v>
      </c>
      <c r="G318" s="30">
        <v>20210917</v>
      </c>
      <c r="H318" s="30" t="s">
        <v>447</v>
      </c>
      <c r="I318" s="30" t="s">
        <v>806</v>
      </c>
      <c r="J318" s="30">
        <f t="shared" si="24"/>
        <v>2820</v>
      </c>
      <c r="K318" s="30" t="s">
        <v>851</v>
      </c>
      <c r="L318" s="30" t="s">
        <v>852</v>
      </c>
    </row>
    <row r="319" spans="1:12">
      <c r="A319" s="30">
        <f t="shared" si="27"/>
        <v>3118</v>
      </c>
      <c r="B319" s="22" t="s">
        <v>607</v>
      </c>
      <c r="C319" s="30" t="s">
        <v>145</v>
      </c>
      <c r="D319" s="30" t="s">
        <v>805</v>
      </c>
      <c r="E319" s="30" t="s">
        <v>805</v>
      </c>
      <c r="F319" s="30">
        <v>20160101</v>
      </c>
      <c r="G319" s="30">
        <v>20210917</v>
      </c>
      <c r="H319" s="30" t="s">
        <v>447</v>
      </c>
      <c r="I319" s="30" t="s">
        <v>806</v>
      </c>
      <c r="J319" s="30">
        <f t="shared" ref="J319:J321" si="30">J318</f>
        <v>2820</v>
      </c>
      <c r="K319" s="30" t="s">
        <v>854</v>
      </c>
      <c r="L319" s="30" t="s">
        <v>853</v>
      </c>
    </row>
    <row r="320" spans="1:12">
      <c r="A320" s="30">
        <f t="shared" si="27"/>
        <v>3119</v>
      </c>
      <c r="B320" s="22" t="s">
        <v>607</v>
      </c>
      <c r="C320" s="30" t="s">
        <v>145</v>
      </c>
      <c r="D320" s="30" t="s">
        <v>805</v>
      </c>
      <c r="E320" s="30" t="s">
        <v>805</v>
      </c>
      <c r="F320" s="30">
        <v>20160101</v>
      </c>
      <c r="G320" s="30">
        <v>20210917</v>
      </c>
      <c r="H320" s="30" t="s">
        <v>447</v>
      </c>
      <c r="I320" s="30" t="s">
        <v>806</v>
      </c>
      <c r="J320" s="30">
        <f t="shared" si="30"/>
        <v>2820</v>
      </c>
      <c r="K320" s="30" t="s">
        <v>855</v>
      </c>
      <c r="L320" s="30" t="s">
        <v>857</v>
      </c>
    </row>
    <row r="321" spans="1:12">
      <c r="A321" s="30">
        <f t="shared" si="27"/>
        <v>3120</v>
      </c>
      <c r="B321" s="22" t="s">
        <v>607</v>
      </c>
      <c r="C321" s="30" t="s">
        <v>145</v>
      </c>
      <c r="D321" s="30" t="s">
        <v>805</v>
      </c>
      <c r="E321" s="30" t="s">
        <v>805</v>
      </c>
      <c r="F321" s="30">
        <v>20160101</v>
      </c>
      <c r="G321" s="30">
        <v>20210917</v>
      </c>
      <c r="H321" s="30" t="s">
        <v>447</v>
      </c>
      <c r="I321" s="30" t="s">
        <v>806</v>
      </c>
      <c r="J321" s="30">
        <f t="shared" si="30"/>
        <v>2820</v>
      </c>
      <c r="K321" s="30" t="s">
        <v>856</v>
      </c>
      <c r="L321" s="30" t="s">
        <v>858</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RowHeight="14"/>
  <cols>
    <col min="1" max="1" width="6.25" style="33" customWidth="1"/>
    <col min="2" max="2" width="11.58203125" style="32" customWidth="1"/>
    <col min="3" max="3" width="11.5" style="32" customWidth="1"/>
    <col min="4" max="4" width="15" style="32" bestFit="1" customWidth="1"/>
    <col min="5" max="5" width="16.08203125" style="32" bestFit="1" customWidth="1"/>
    <col min="6" max="6" width="11.5" style="32" customWidth="1"/>
    <col min="7" max="7" width="13.33203125" style="32" customWidth="1"/>
    <col min="8" max="8" width="12.83203125" style="32" customWidth="1"/>
    <col min="9" max="9" width="13.25" style="32" customWidth="1"/>
    <col min="10" max="10" width="26.5" style="32" customWidth="1"/>
    <col min="11" max="11" width="24.5" style="32" customWidth="1"/>
    <col min="12" max="12" width="23.58203125" style="32" customWidth="1"/>
    <col min="13" max="13" width="1.75" style="32" customWidth="1"/>
    <col min="14" max="14" width="2" style="32" customWidth="1"/>
    <col min="15" max="15" width="1.33203125" style="32" customWidth="1"/>
    <col min="16" max="16" width="9.33203125" style="32" bestFit="1" customWidth="1"/>
    <col min="17" max="17" width="17.75" style="32" bestFit="1" customWidth="1"/>
    <col min="18" max="18" width="5.5" style="32" customWidth="1"/>
    <col min="19" max="19" width="8" style="32" customWidth="1"/>
    <col min="20" max="20" width="8.75" style="32" customWidth="1"/>
    <col min="21" max="21" width="4.5820312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976</v>
      </c>
      <c r="C2" s="72" t="s">
        <v>1101</v>
      </c>
      <c r="D2" s="72" t="s">
        <v>719</v>
      </c>
      <c r="E2" s="72" t="s">
        <v>982</v>
      </c>
      <c r="F2" s="72" t="s">
        <v>982</v>
      </c>
      <c r="G2" s="72" t="s">
        <v>1360</v>
      </c>
      <c r="H2" s="72" t="s">
        <v>982</v>
      </c>
      <c r="I2" s="72" t="s">
        <v>982</v>
      </c>
      <c r="J2" s="72" t="s">
        <v>833</v>
      </c>
      <c r="K2" s="72" t="s">
        <v>982</v>
      </c>
      <c r="L2" s="72" t="s">
        <v>982</v>
      </c>
      <c r="M2" s="72" t="s">
        <v>431</v>
      </c>
      <c r="N2" s="72" t="s">
        <v>145</v>
      </c>
      <c r="O2" s="72" t="s">
        <v>163</v>
      </c>
      <c r="P2" s="72" t="s">
        <v>523</v>
      </c>
      <c r="Q2" s="72" t="s">
        <v>524</v>
      </c>
      <c r="R2" s="73" t="s">
        <v>1016</v>
      </c>
      <c r="S2" s="72">
        <v>1825</v>
      </c>
      <c r="T2" s="72" t="s">
        <v>1102</v>
      </c>
      <c r="V2" s="72"/>
    </row>
    <row r="3" spans="1:22" s="22" customFormat="1" ht="13.5" customHeight="1">
      <c r="A3" s="71">
        <v>2</v>
      </c>
      <c r="B3" s="72" t="s">
        <v>976</v>
      </c>
      <c r="C3" s="72" t="s">
        <v>1101</v>
      </c>
      <c r="D3" s="72" t="s">
        <v>719</v>
      </c>
      <c r="E3" s="72" t="s">
        <v>982</v>
      </c>
      <c r="F3" s="72" t="s">
        <v>982</v>
      </c>
      <c r="G3" s="72" t="s">
        <v>1363</v>
      </c>
      <c r="H3" s="72" t="s">
        <v>982</v>
      </c>
      <c r="I3" s="72" t="s">
        <v>982</v>
      </c>
      <c r="J3" s="72" t="s">
        <v>833</v>
      </c>
      <c r="K3" s="72" t="s">
        <v>982</v>
      </c>
      <c r="L3" s="72" t="s">
        <v>982</v>
      </c>
      <c r="M3" s="72" t="s">
        <v>431</v>
      </c>
      <c r="N3" s="72" t="s">
        <v>145</v>
      </c>
      <c r="O3" s="72" t="s">
        <v>163</v>
      </c>
      <c r="P3" s="72" t="s">
        <v>523</v>
      </c>
      <c r="Q3" s="72" t="s">
        <v>524</v>
      </c>
      <c r="R3" s="73" t="s">
        <v>1016</v>
      </c>
      <c r="S3" s="72">
        <v>1825</v>
      </c>
      <c r="T3" s="72" t="s">
        <v>1103</v>
      </c>
      <c r="V3" s="72"/>
    </row>
    <row r="4" spans="1:22" s="22" customFormat="1" ht="13.5" customHeight="1">
      <c r="A4" s="71">
        <v>3</v>
      </c>
      <c r="B4" s="72" t="s">
        <v>976</v>
      </c>
      <c r="C4" s="72" t="s">
        <v>1101</v>
      </c>
      <c r="D4" s="72" t="s">
        <v>719</v>
      </c>
      <c r="E4" s="72" t="s">
        <v>982</v>
      </c>
      <c r="F4" s="72" t="s">
        <v>982</v>
      </c>
      <c r="G4" s="72" t="s">
        <v>1360</v>
      </c>
      <c r="H4" s="72" t="s">
        <v>1371</v>
      </c>
      <c r="I4" s="72" t="s">
        <v>982</v>
      </c>
      <c r="J4" s="72" t="s">
        <v>1104</v>
      </c>
      <c r="K4" s="72" t="s">
        <v>982</v>
      </c>
      <c r="L4" s="72" t="s">
        <v>982</v>
      </c>
      <c r="M4" s="72" t="s">
        <v>431</v>
      </c>
      <c r="N4" s="72" t="s">
        <v>145</v>
      </c>
      <c r="O4" s="72" t="s">
        <v>163</v>
      </c>
      <c r="P4" s="72" t="s">
        <v>523</v>
      </c>
      <c r="Q4" s="72" t="s">
        <v>524</v>
      </c>
      <c r="R4" s="73" t="s">
        <v>1016</v>
      </c>
      <c r="S4" s="72">
        <v>1825</v>
      </c>
      <c r="T4" s="72" t="s">
        <v>1103</v>
      </c>
      <c r="V4" s="72"/>
    </row>
    <row r="5" spans="1:22" s="22" customFormat="1" ht="13.5" customHeight="1">
      <c r="A5" s="71">
        <v>4</v>
      </c>
      <c r="B5" s="72" t="s">
        <v>976</v>
      </c>
      <c r="C5" s="72" t="s">
        <v>1101</v>
      </c>
      <c r="D5" s="72" t="s">
        <v>719</v>
      </c>
      <c r="E5" s="72" t="s">
        <v>982</v>
      </c>
      <c r="F5" s="72" t="s">
        <v>982</v>
      </c>
      <c r="G5" s="72" t="s">
        <v>1363</v>
      </c>
      <c r="H5" s="72" t="s">
        <v>1371</v>
      </c>
      <c r="I5" s="72" t="s">
        <v>982</v>
      </c>
      <c r="J5" s="72" t="s">
        <v>839</v>
      </c>
      <c r="K5" s="72" t="s">
        <v>982</v>
      </c>
      <c r="L5" s="72" t="s">
        <v>982</v>
      </c>
      <c r="M5" s="72" t="s">
        <v>431</v>
      </c>
      <c r="N5" s="72" t="s">
        <v>145</v>
      </c>
      <c r="O5" s="72" t="s">
        <v>163</v>
      </c>
      <c r="P5" s="72" t="s">
        <v>523</v>
      </c>
      <c r="Q5" s="72" t="s">
        <v>524</v>
      </c>
      <c r="R5" s="73" t="s">
        <v>1016</v>
      </c>
      <c r="S5" s="72">
        <v>1825</v>
      </c>
      <c r="T5" s="72" t="s">
        <v>731</v>
      </c>
      <c r="V5" s="72"/>
    </row>
    <row r="6" spans="1:22" s="22" customFormat="1">
      <c r="A6" s="71">
        <v>5</v>
      </c>
      <c r="B6" s="72" t="s">
        <v>976</v>
      </c>
      <c r="C6" s="72" t="s">
        <v>1101</v>
      </c>
      <c r="D6" s="74" t="s">
        <v>841</v>
      </c>
      <c r="E6" s="72" t="s">
        <v>720</v>
      </c>
      <c r="F6" s="72" t="s">
        <v>982</v>
      </c>
      <c r="G6" s="74" t="s">
        <v>1360</v>
      </c>
      <c r="H6" s="72" t="s">
        <v>1360</v>
      </c>
      <c r="I6" s="72" t="s">
        <v>982</v>
      </c>
      <c r="J6" s="74" t="s">
        <v>833</v>
      </c>
      <c r="K6" s="72" t="s">
        <v>1104</v>
      </c>
      <c r="L6" s="72" t="s">
        <v>982</v>
      </c>
      <c r="M6" s="72" t="s">
        <v>431</v>
      </c>
      <c r="N6" s="72" t="s">
        <v>145</v>
      </c>
      <c r="O6" s="72" t="s">
        <v>163</v>
      </c>
      <c r="P6" s="72" t="s">
        <v>523</v>
      </c>
      <c r="Q6" s="72" t="s">
        <v>524</v>
      </c>
      <c r="R6" s="73" t="s">
        <v>1016</v>
      </c>
      <c r="S6" s="72">
        <v>1825</v>
      </c>
      <c r="T6" s="72" t="s">
        <v>1103</v>
      </c>
    </row>
    <row r="7" spans="1:22" s="22" customFormat="1">
      <c r="A7" s="71">
        <v>6</v>
      </c>
      <c r="B7" s="72" t="s">
        <v>976</v>
      </c>
      <c r="C7" s="72" t="s">
        <v>1101</v>
      </c>
      <c r="D7" s="74" t="s">
        <v>795</v>
      </c>
      <c r="E7" s="72" t="s">
        <v>720</v>
      </c>
      <c r="F7" s="72" t="s">
        <v>982</v>
      </c>
      <c r="G7" s="74" t="s">
        <v>1363</v>
      </c>
      <c r="H7" s="72" t="s">
        <v>1363</v>
      </c>
      <c r="I7" s="72" t="s">
        <v>982</v>
      </c>
      <c r="J7" s="74" t="s">
        <v>833</v>
      </c>
      <c r="K7" s="72" t="s">
        <v>839</v>
      </c>
      <c r="L7" s="72" t="s">
        <v>982</v>
      </c>
      <c r="M7" s="72" t="s">
        <v>431</v>
      </c>
      <c r="N7" s="72" t="s">
        <v>145</v>
      </c>
      <c r="O7" s="72" t="s">
        <v>163</v>
      </c>
      <c r="P7" s="72" t="s">
        <v>523</v>
      </c>
      <c r="Q7" s="72" t="s">
        <v>524</v>
      </c>
      <c r="R7" s="73" t="s">
        <v>1016</v>
      </c>
      <c r="S7" s="72">
        <v>1825</v>
      </c>
      <c r="T7" s="72" t="s">
        <v>731</v>
      </c>
    </row>
    <row r="8" spans="1:22" s="22" customFormat="1">
      <c r="A8" s="71">
        <v>7</v>
      </c>
      <c r="B8" s="72" t="s">
        <v>976</v>
      </c>
      <c r="C8" s="72" t="s">
        <v>1101</v>
      </c>
      <c r="D8" s="74" t="s">
        <v>841</v>
      </c>
      <c r="E8" s="74" t="s">
        <v>1372</v>
      </c>
      <c r="F8" s="72" t="s">
        <v>982</v>
      </c>
      <c r="G8" s="74" t="s">
        <v>1360</v>
      </c>
      <c r="H8" s="74" t="s">
        <v>1363</v>
      </c>
      <c r="I8" s="72" t="s">
        <v>982</v>
      </c>
      <c r="J8" s="74" t="s">
        <v>833</v>
      </c>
      <c r="K8" s="74" t="s">
        <v>839</v>
      </c>
      <c r="L8" s="72" t="s">
        <v>982</v>
      </c>
      <c r="M8" s="72" t="s">
        <v>431</v>
      </c>
      <c r="N8" s="72" t="s">
        <v>145</v>
      </c>
      <c r="O8" s="72" t="s">
        <v>163</v>
      </c>
      <c r="P8" s="72" t="s">
        <v>523</v>
      </c>
      <c r="Q8" s="72" t="s">
        <v>524</v>
      </c>
      <c r="R8" s="73" t="s">
        <v>1016</v>
      </c>
      <c r="S8" s="72">
        <v>1825</v>
      </c>
      <c r="T8" s="72" t="s">
        <v>731</v>
      </c>
    </row>
    <row r="9" spans="1:22" s="22" customFormat="1">
      <c r="A9" s="71">
        <v>8</v>
      </c>
      <c r="B9" s="72" t="s">
        <v>976</v>
      </c>
      <c r="C9" s="72" t="s">
        <v>1101</v>
      </c>
      <c r="D9" s="72" t="s">
        <v>1375</v>
      </c>
      <c r="E9" s="72" t="s">
        <v>720</v>
      </c>
      <c r="F9" s="72" t="s">
        <v>982</v>
      </c>
      <c r="G9" s="72" t="s">
        <v>1360</v>
      </c>
      <c r="H9" s="72" t="s">
        <v>1363</v>
      </c>
      <c r="I9" s="72" t="s">
        <v>982</v>
      </c>
      <c r="J9" s="72" t="s">
        <v>1376</v>
      </c>
      <c r="K9" s="72" t="s">
        <v>1376</v>
      </c>
      <c r="L9" s="72" t="s">
        <v>982</v>
      </c>
      <c r="M9" s="72" t="s">
        <v>431</v>
      </c>
      <c r="N9" s="72" t="s">
        <v>145</v>
      </c>
      <c r="O9" s="72" t="s">
        <v>163</v>
      </c>
      <c r="P9" s="72" t="s">
        <v>523</v>
      </c>
      <c r="Q9" s="72" t="s">
        <v>524</v>
      </c>
      <c r="R9" s="73" t="s">
        <v>1016</v>
      </c>
      <c r="S9" s="72">
        <v>1825</v>
      </c>
      <c r="T9" s="72" t="s">
        <v>731</v>
      </c>
    </row>
    <row r="10" spans="1:22" s="22" customFormat="1" ht="13.5" customHeight="1">
      <c r="A10" s="71">
        <v>9</v>
      </c>
      <c r="B10" s="72" t="s">
        <v>976</v>
      </c>
      <c r="C10" s="72" t="s">
        <v>1101</v>
      </c>
      <c r="D10" s="72" t="s">
        <v>1382</v>
      </c>
      <c r="E10" s="72" t="s">
        <v>982</v>
      </c>
      <c r="F10" s="72" t="s">
        <v>982</v>
      </c>
      <c r="G10" s="72" t="s">
        <v>982</v>
      </c>
      <c r="H10" s="72" t="s">
        <v>982</v>
      </c>
      <c r="I10" s="72" t="s">
        <v>982</v>
      </c>
      <c r="J10" s="72" t="s">
        <v>1383</v>
      </c>
      <c r="K10" s="72" t="s">
        <v>982</v>
      </c>
      <c r="L10" s="72" t="s">
        <v>982</v>
      </c>
      <c r="M10" s="72" t="s">
        <v>431</v>
      </c>
      <c r="N10" s="72" t="s">
        <v>145</v>
      </c>
      <c r="O10" s="72" t="s">
        <v>163</v>
      </c>
      <c r="P10" s="72" t="s">
        <v>523</v>
      </c>
      <c r="Q10" s="72" t="s">
        <v>524</v>
      </c>
      <c r="R10" s="73" t="s">
        <v>1016</v>
      </c>
      <c r="S10" s="72">
        <v>1825</v>
      </c>
      <c r="T10" s="72" t="s">
        <v>731</v>
      </c>
      <c r="V10" s="72"/>
    </row>
    <row r="11" spans="1:22" s="22" customFormat="1" ht="13.5" customHeight="1">
      <c r="A11" s="71">
        <v>10</v>
      </c>
      <c r="B11" s="72" t="s">
        <v>1416</v>
      </c>
      <c r="C11" s="72" t="s">
        <v>1417</v>
      </c>
      <c r="D11" s="72" t="s">
        <v>1418</v>
      </c>
      <c r="E11" s="72" t="s">
        <v>982</v>
      </c>
      <c r="F11" s="72" t="s">
        <v>982</v>
      </c>
      <c r="G11" s="72" t="s">
        <v>982</v>
      </c>
      <c r="H11" s="72" t="s">
        <v>982</v>
      </c>
      <c r="I11" s="72" t="s">
        <v>982</v>
      </c>
      <c r="J11" s="72" t="s">
        <v>1383</v>
      </c>
      <c r="K11" s="72" t="s">
        <v>982</v>
      </c>
      <c r="L11" s="72" t="s">
        <v>982</v>
      </c>
      <c r="M11" s="72" t="s">
        <v>431</v>
      </c>
      <c r="N11" s="72" t="s">
        <v>145</v>
      </c>
      <c r="O11" s="72" t="s">
        <v>163</v>
      </c>
      <c r="P11" s="72" t="s">
        <v>523</v>
      </c>
      <c r="Q11" s="72" t="s">
        <v>524</v>
      </c>
      <c r="R11" s="73" t="s">
        <v>1016</v>
      </c>
      <c r="S11" s="72">
        <v>1825</v>
      </c>
      <c r="T11" s="72" t="s">
        <v>731</v>
      </c>
      <c r="V11" s="72"/>
    </row>
    <row r="12" spans="1:22" s="22" customFormat="1" ht="13.5" customHeight="1">
      <c r="A12" s="71">
        <v>11</v>
      </c>
      <c r="B12" s="72" t="s">
        <v>1416</v>
      </c>
      <c r="C12" s="72" t="s">
        <v>1417</v>
      </c>
      <c r="D12" s="72" t="s">
        <v>1419</v>
      </c>
      <c r="E12" s="72" t="s">
        <v>982</v>
      </c>
      <c r="F12" s="72" t="s">
        <v>982</v>
      </c>
      <c r="G12" s="72" t="s">
        <v>982</v>
      </c>
      <c r="H12" s="72" t="s">
        <v>982</v>
      </c>
      <c r="I12" s="72" t="s">
        <v>982</v>
      </c>
      <c r="J12" s="72" t="s">
        <v>1383</v>
      </c>
      <c r="K12" s="72" t="s">
        <v>982</v>
      </c>
      <c r="L12" s="72" t="s">
        <v>982</v>
      </c>
      <c r="M12" s="72" t="s">
        <v>431</v>
      </c>
      <c r="N12" s="72" t="s">
        <v>145</v>
      </c>
      <c r="O12" s="72" t="s">
        <v>163</v>
      </c>
      <c r="P12" s="72" t="s">
        <v>523</v>
      </c>
      <c r="Q12" s="72" t="s">
        <v>524</v>
      </c>
      <c r="R12" s="73" t="s">
        <v>1016</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932</v>
      </c>
      <c r="D14" s="39" t="s">
        <v>719</v>
      </c>
      <c r="E14" s="39" t="s">
        <v>720</v>
      </c>
      <c r="F14" s="39" t="s">
        <v>721</v>
      </c>
      <c r="G14" s="39" t="s">
        <v>1360</v>
      </c>
      <c r="H14" s="39" t="s">
        <v>1360</v>
      </c>
      <c r="I14" s="39" t="s">
        <v>1360</v>
      </c>
      <c r="J14" s="39" t="s">
        <v>833</v>
      </c>
      <c r="K14" s="39" t="s">
        <v>833</v>
      </c>
      <c r="L14" s="39" t="s">
        <v>833</v>
      </c>
      <c r="M14" s="39" t="s">
        <v>431</v>
      </c>
      <c r="N14" s="39" t="s">
        <v>145</v>
      </c>
      <c r="O14" s="39" t="s">
        <v>163</v>
      </c>
      <c r="P14" s="39" t="s">
        <v>523</v>
      </c>
      <c r="Q14" s="39" t="s">
        <v>524</v>
      </c>
      <c r="R14" s="52" t="s">
        <v>1013</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824</v>
      </c>
      <c r="C31" s="38"/>
      <c r="S31" s="38"/>
    </row>
    <row r="32" spans="1:20">
      <c r="B32" s="40" t="s">
        <v>823</v>
      </c>
    </row>
    <row r="33" spans="2:3">
      <c r="B33" s="41" t="s">
        <v>819</v>
      </c>
    </row>
    <row r="34" spans="2:3">
      <c r="B34" s="41" t="s">
        <v>820</v>
      </c>
      <c r="C34" s="32" t="s">
        <v>1105</v>
      </c>
    </row>
    <row r="35" spans="2:3">
      <c r="B35" s="32" t="s">
        <v>821</v>
      </c>
    </row>
    <row r="36" spans="2:3">
      <c r="B36" s="41" t="s">
        <v>822</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C2" sqref="C2"/>
      <selection pane="topRight" activeCell="C2" sqref="C2"/>
      <selection pane="bottomLeft" activeCell="C2" sqref="C2"/>
      <selection pane="bottomRight" activeCell="C2" sqref="C2"/>
    </sheetView>
  </sheetViews>
  <sheetFormatPr defaultColWidth="9" defaultRowHeight="14"/>
  <cols>
    <col min="1" max="1" width="8.25" style="30" customWidth="1"/>
    <col min="2" max="2" width="5.83203125" style="30" customWidth="1"/>
    <col min="3" max="3" width="9.83203125" style="30" customWidth="1"/>
    <col min="4" max="4" width="10.08203125" style="30" customWidth="1"/>
    <col min="5" max="5" width="4.25" style="30" customWidth="1"/>
    <col min="6" max="6" width="11.33203125" style="30" customWidth="1"/>
    <col min="7" max="7" width="9" style="30"/>
    <col min="8" max="9" width="11.08203125" style="30" customWidth="1"/>
    <col min="10" max="10" width="5.25" style="30" customWidth="1"/>
    <col min="11" max="11" width="5" style="30" customWidth="1"/>
    <col min="12" max="12" width="3.33203125" style="30" customWidth="1"/>
    <col min="13" max="13" width="11" style="30" customWidth="1"/>
    <col min="14" max="16384" width="9" style="30"/>
  </cols>
  <sheetData>
    <row r="1" spans="1:13" s="31" customFormat="1" ht="24.75" customHeight="1">
      <c r="A1" s="31" t="s">
        <v>441</v>
      </c>
      <c r="B1" s="31" t="s">
        <v>442</v>
      </c>
      <c r="C1" s="31" t="s">
        <v>443</v>
      </c>
      <c r="D1" s="31" t="s">
        <v>444</v>
      </c>
      <c r="E1" s="31" t="s">
        <v>1395</v>
      </c>
      <c r="F1" s="31" t="s">
        <v>446</v>
      </c>
      <c r="G1" s="31" t="s">
        <v>1380</v>
      </c>
      <c r="H1" s="31" t="s">
        <v>1415</v>
      </c>
      <c r="I1" s="31" t="s">
        <v>1394</v>
      </c>
      <c r="J1" s="31" t="s">
        <v>859</v>
      </c>
      <c r="K1" s="31" t="s">
        <v>860</v>
      </c>
      <c r="L1" s="31" t="s">
        <v>804</v>
      </c>
      <c r="M1" s="31" t="s">
        <v>1378</v>
      </c>
    </row>
    <row r="2" spans="1:13" s="75" customFormat="1">
      <c r="A2" s="75">
        <v>1</v>
      </c>
      <c r="B2" s="75">
        <v>1</v>
      </c>
      <c r="C2" s="75">
        <v>20160101</v>
      </c>
      <c r="D2" s="75">
        <v>20160331</v>
      </c>
      <c r="E2" s="75">
        <v>2</v>
      </c>
      <c r="F2" s="75" t="s">
        <v>1403</v>
      </c>
      <c r="G2" s="75" t="s">
        <v>1381</v>
      </c>
      <c r="H2" s="75" t="s">
        <v>1409</v>
      </c>
      <c r="I2" s="2" t="s">
        <v>124</v>
      </c>
      <c r="J2" s="75" t="s">
        <v>805</v>
      </c>
      <c r="K2" s="75" t="s">
        <v>805</v>
      </c>
      <c r="L2" s="75" t="s">
        <v>145</v>
      </c>
      <c r="M2" s="76" t="s">
        <v>1379</v>
      </c>
    </row>
    <row r="3" spans="1:13" s="75" customFormat="1">
      <c r="A3" s="75">
        <v>2</v>
      </c>
      <c r="B3" s="75">
        <v>1</v>
      </c>
      <c r="C3" s="75">
        <v>20160101</v>
      </c>
      <c r="D3" s="75">
        <v>20160331</v>
      </c>
      <c r="E3" s="75">
        <v>2</v>
      </c>
      <c r="F3" s="75" t="s">
        <v>1404</v>
      </c>
      <c r="G3" s="75" t="s">
        <v>1381</v>
      </c>
      <c r="H3" s="75" t="s">
        <v>1410</v>
      </c>
      <c r="I3" s="2" t="s">
        <v>124</v>
      </c>
      <c r="J3" s="75" t="s">
        <v>805</v>
      </c>
      <c r="K3" s="75" t="s">
        <v>805</v>
      </c>
      <c r="L3" s="75" t="s">
        <v>145</v>
      </c>
      <c r="M3" s="76" t="s">
        <v>1379</v>
      </c>
    </row>
    <row r="4" spans="1:13" s="75" customFormat="1">
      <c r="A4" s="75">
        <v>3</v>
      </c>
      <c r="B4" s="75">
        <v>9</v>
      </c>
      <c r="C4" s="75">
        <v>20160101</v>
      </c>
      <c r="D4" s="75">
        <v>20160331</v>
      </c>
      <c r="E4" s="75">
        <v>2</v>
      </c>
      <c r="F4" s="75" t="s">
        <v>1403</v>
      </c>
      <c r="G4" s="75" t="s">
        <v>74</v>
      </c>
      <c r="H4" s="75" t="s">
        <v>1409</v>
      </c>
      <c r="I4" s="2" t="s">
        <v>124</v>
      </c>
      <c r="J4" s="75" t="s">
        <v>805</v>
      </c>
      <c r="K4" s="75" t="s">
        <v>805</v>
      </c>
      <c r="L4" s="75" t="s">
        <v>145</v>
      </c>
      <c r="M4" s="76" t="s">
        <v>1379</v>
      </c>
    </row>
    <row r="5" spans="1:13" s="75" customFormat="1">
      <c r="A5" s="75">
        <v>4</v>
      </c>
      <c r="B5" s="75">
        <v>10</v>
      </c>
      <c r="C5" s="75">
        <v>20190101</v>
      </c>
      <c r="D5" s="75">
        <v>20191231</v>
      </c>
      <c r="E5" s="75">
        <v>2</v>
      </c>
      <c r="F5" s="75" t="s">
        <v>1403</v>
      </c>
      <c r="G5" s="75" t="s">
        <v>82</v>
      </c>
      <c r="H5" s="75" t="s">
        <v>1409</v>
      </c>
      <c r="I5" s="2" t="s">
        <v>124</v>
      </c>
      <c r="J5" s="75" t="s">
        <v>805</v>
      </c>
      <c r="K5" s="75" t="s">
        <v>805</v>
      </c>
      <c r="L5" s="75" t="s">
        <v>145</v>
      </c>
      <c r="M5" s="76" t="s">
        <v>1379</v>
      </c>
    </row>
    <row r="6" spans="1:13" s="75" customFormat="1">
      <c r="A6" s="75">
        <v>5</v>
      </c>
      <c r="B6" s="75">
        <v>11</v>
      </c>
      <c r="C6" s="75">
        <v>20190101</v>
      </c>
      <c r="D6" s="75">
        <v>20191231</v>
      </c>
      <c r="E6" s="75">
        <v>2</v>
      </c>
      <c r="F6" s="75" t="s">
        <v>1403</v>
      </c>
      <c r="G6" s="75" t="s">
        <v>82</v>
      </c>
      <c r="H6" s="75" t="s">
        <v>1409</v>
      </c>
      <c r="I6" s="2" t="s">
        <v>124</v>
      </c>
      <c r="J6" s="75" t="s">
        <v>805</v>
      </c>
      <c r="K6" s="75" t="s">
        <v>805</v>
      </c>
      <c r="L6" s="75" t="s">
        <v>145</v>
      </c>
      <c r="M6" s="76" t="s">
        <v>1379</v>
      </c>
    </row>
    <row r="7" spans="1:13" s="75" customFormat="1">
      <c r="A7" s="75">
        <v>6</v>
      </c>
      <c r="B7" s="75">
        <v>10</v>
      </c>
      <c r="C7" s="75">
        <v>20190101</v>
      </c>
      <c r="D7" s="75">
        <v>20191231</v>
      </c>
      <c r="E7" s="75">
        <v>2</v>
      </c>
      <c r="F7" s="75" t="s">
        <v>1403</v>
      </c>
      <c r="G7" s="75" t="s">
        <v>82</v>
      </c>
      <c r="H7" s="75" t="s">
        <v>1410</v>
      </c>
      <c r="I7" s="2" t="s">
        <v>124</v>
      </c>
      <c r="J7" s="75" t="s">
        <v>805</v>
      </c>
      <c r="K7" s="75" t="s">
        <v>805</v>
      </c>
      <c r="L7" s="75" t="s">
        <v>145</v>
      </c>
      <c r="M7" s="76" t="s">
        <v>1379</v>
      </c>
    </row>
    <row r="8" spans="1:13" s="75" customFormat="1">
      <c r="A8" s="75">
        <v>7</v>
      </c>
      <c r="B8" s="75">
        <v>11</v>
      </c>
      <c r="C8" s="75">
        <v>20190101</v>
      </c>
      <c r="D8" s="75">
        <v>20191231</v>
      </c>
      <c r="E8" s="75">
        <v>2</v>
      </c>
      <c r="F8" s="75" t="s">
        <v>1403</v>
      </c>
      <c r="G8" s="75" t="s">
        <v>82</v>
      </c>
      <c r="H8" s="75" t="s">
        <v>1410</v>
      </c>
      <c r="I8" s="2" t="s">
        <v>124</v>
      </c>
      <c r="J8" s="75" t="s">
        <v>805</v>
      </c>
      <c r="K8" s="75" t="s">
        <v>805</v>
      </c>
      <c r="L8" s="75" t="s">
        <v>145</v>
      </c>
      <c r="M8" s="76" t="s">
        <v>1379</v>
      </c>
    </row>
    <row r="9" spans="1:13">
      <c r="C9" s="3"/>
      <c r="D9" s="3"/>
      <c r="E9" s="3"/>
      <c r="M9" s="73"/>
    </row>
    <row r="10" spans="1:13">
      <c r="A10" s="30">
        <f>A2+1</f>
        <v>2</v>
      </c>
      <c r="B10" s="30">
        <f>B2+1</f>
        <v>2</v>
      </c>
      <c r="C10" s="30">
        <v>20160101</v>
      </c>
      <c r="D10" s="30">
        <v>20210917</v>
      </c>
      <c r="F10" s="30" t="s">
        <v>981</v>
      </c>
      <c r="H10" s="30" t="s">
        <v>447</v>
      </c>
      <c r="I10" s="30" t="s">
        <v>607</v>
      </c>
      <c r="J10" s="30" t="s">
        <v>145</v>
      </c>
      <c r="K10" s="30" t="s">
        <v>145</v>
      </c>
      <c r="L10" s="30" t="s">
        <v>805</v>
      </c>
    </row>
    <row r="11" spans="1:13">
      <c r="A11" s="30">
        <f t="shared" ref="A11:B18" si="0">A10+1</f>
        <v>3</v>
      </c>
      <c r="B11" s="30">
        <f t="shared" si="0"/>
        <v>3</v>
      </c>
      <c r="C11" s="30">
        <v>20160101</v>
      </c>
      <c r="D11" s="30">
        <v>20210917</v>
      </c>
      <c r="F11" s="30" t="s">
        <v>981</v>
      </c>
      <c r="H11" s="30" t="s">
        <v>447</v>
      </c>
      <c r="I11" s="30" t="s">
        <v>607</v>
      </c>
      <c r="J11" s="30" t="s">
        <v>145</v>
      </c>
      <c r="K11" s="30" t="s">
        <v>145</v>
      </c>
      <c r="L11" s="30" t="s">
        <v>805</v>
      </c>
    </row>
    <row r="12" spans="1:13">
      <c r="A12" s="30">
        <f t="shared" si="0"/>
        <v>4</v>
      </c>
      <c r="B12" s="30">
        <f t="shared" si="0"/>
        <v>4</v>
      </c>
      <c r="C12" s="30">
        <v>20160101</v>
      </c>
      <c r="D12" s="30">
        <v>20210917</v>
      </c>
      <c r="F12" s="30" t="s">
        <v>981</v>
      </c>
      <c r="H12" s="30" t="s">
        <v>447</v>
      </c>
      <c r="I12" s="30" t="s">
        <v>607</v>
      </c>
      <c r="J12" s="30" t="s">
        <v>145</v>
      </c>
      <c r="K12" s="30" t="s">
        <v>145</v>
      </c>
      <c r="L12" s="30" t="s">
        <v>805</v>
      </c>
    </row>
    <row r="13" spans="1:13">
      <c r="A13" s="30">
        <f t="shared" si="0"/>
        <v>5</v>
      </c>
      <c r="B13" s="30">
        <f t="shared" si="0"/>
        <v>5</v>
      </c>
      <c r="C13" s="30">
        <v>20160101</v>
      </c>
      <c r="D13" s="30">
        <v>20210917</v>
      </c>
      <c r="F13" s="30" t="s">
        <v>981</v>
      </c>
      <c r="H13" s="30" t="s">
        <v>447</v>
      </c>
      <c r="I13" s="30" t="s">
        <v>607</v>
      </c>
      <c r="J13" s="30" t="s">
        <v>145</v>
      </c>
      <c r="K13" s="30" t="s">
        <v>145</v>
      </c>
      <c r="L13" s="30" t="s">
        <v>805</v>
      </c>
    </row>
    <row r="14" spans="1:13">
      <c r="A14" s="30">
        <f t="shared" si="0"/>
        <v>6</v>
      </c>
      <c r="B14" s="30">
        <f t="shared" si="0"/>
        <v>6</v>
      </c>
      <c r="C14" s="30">
        <v>20160101</v>
      </c>
      <c r="D14" s="30">
        <v>20210917</v>
      </c>
      <c r="F14" s="30" t="s">
        <v>981</v>
      </c>
      <c r="H14" s="30" t="s">
        <v>447</v>
      </c>
      <c r="I14" s="30" t="s">
        <v>607</v>
      </c>
      <c r="J14" s="30" t="s">
        <v>145</v>
      </c>
      <c r="K14" s="30" t="s">
        <v>145</v>
      </c>
      <c r="L14" s="30" t="s">
        <v>805</v>
      </c>
    </row>
    <row r="15" spans="1:13">
      <c r="A15" s="30">
        <f t="shared" si="0"/>
        <v>7</v>
      </c>
      <c r="B15" s="30">
        <f t="shared" si="0"/>
        <v>7</v>
      </c>
      <c r="C15" s="30">
        <v>20160101</v>
      </c>
      <c r="D15" s="30">
        <v>20210917</v>
      </c>
      <c r="F15" s="30" t="s">
        <v>981</v>
      </c>
      <c r="H15" s="30" t="s">
        <v>447</v>
      </c>
      <c r="I15" s="30" t="s">
        <v>607</v>
      </c>
      <c r="J15" s="30" t="s">
        <v>145</v>
      </c>
      <c r="K15" s="30" t="s">
        <v>145</v>
      </c>
      <c r="L15" s="30" t="s">
        <v>805</v>
      </c>
    </row>
    <row r="16" spans="1:13">
      <c r="A16" s="30">
        <f t="shared" si="0"/>
        <v>8</v>
      </c>
      <c r="B16" s="30">
        <f t="shared" si="0"/>
        <v>8</v>
      </c>
      <c r="C16" s="30">
        <v>20160101</v>
      </c>
      <c r="D16" s="30">
        <v>20210917</v>
      </c>
      <c r="F16" s="30" t="s">
        <v>981</v>
      </c>
      <c r="H16" s="30" t="s">
        <v>447</v>
      </c>
      <c r="I16" s="30" t="s">
        <v>607</v>
      </c>
      <c r="J16" s="30" t="s">
        <v>145</v>
      </c>
      <c r="K16" s="30" t="s">
        <v>145</v>
      </c>
      <c r="L16" s="30" t="s">
        <v>805</v>
      </c>
    </row>
    <row r="17" spans="1:12">
      <c r="A17" s="30">
        <f t="shared" si="0"/>
        <v>9</v>
      </c>
      <c r="B17" s="30">
        <f t="shared" si="0"/>
        <v>9</v>
      </c>
      <c r="C17" s="30">
        <v>20160101</v>
      </c>
      <c r="D17" s="30">
        <v>20210917</v>
      </c>
      <c r="F17" s="30" t="s">
        <v>981</v>
      </c>
      <c r="H17" s="30" t="s">
        <v>447</v>
      </c>
      <c r="I17" s="30" t="s">
        <v>607</v>
      </c>
      <c r="J17" s="30" t="s">
        <v>145</v>
      </c>
      <c r="K17" s="30" t="s">
        <v>145</v>
      </c>
      <c r="L17" s="30" t="s">
        <v>805</v>
      </c>
    </row>
    <row r="18" spans="1:12">
      <c r="A18" s="30">
        <f t="shared" ref="A18:A30" si="1">A17+1</f>
        <v>10</v>
      </c>
      <c r="B18" s="30">
        <f t="shared" si="0"/>
        <v>10</v>
      </c>
      <c r="C18" s="30">
        <v>20160101</v>
      </c>
      <c r="D18" s="30">
        <v>20210917</v>
      </c>
      <c r="F18" s="30" t="s">
        <v>981</v>
      </c>
      <c r="H18" s="30" t="s">
        <v>447</v>
      </c>
      <c r="I18" s="30" t="s">
        <v>607</v>
      </c>
      <c r="J18" s="30" t="s">
        <v>145</v>
      </c>
      <c r="K18" s="30" t="s">
        <v>145</v>
      </c>
      <c r="L18" s="30" t="s">
        <v>805</v>
      </c>
    </row>
    <row r="19" spans="1:12">
      <c r="A19" s="30">
        <f t="shared" si="1"/>
        <v>11</v>
      </c>
      <c r="B19" s="30">
        <v>11</v>
      </c>
      <c r="C19" s="30">
        <v>20160101</v>
      </c>
      <c r="D19" s="30">
        <v>20210917</v>
      </c>
      <c r="F19" s="30" t="s">
        <v>981</v>
      </c>
      <c r="H19" s="30" t="s">
        <v>447</v>
      </c>
      <c r="I19" s="30" t="s">
        <v>607</v>
      </c>
      <c r="J19" s="30" t="s">
        <v>145</v>
      </c>
      <c r="K19" s="30" t="s">
        <v>145</v>
      </c>
      <c r="L19" s="30" t="s">
        <v>805</v>
      </c>
    </row>
    <row r="20" spans="1:12">
      <c r="A20" s="30">
        <f t="shared" si="1"/>
        <v>12</v>
      </c>
      <c r="B20" s="30">
        <f t="shared" ref="B20:B28" si="2">B19+1</f>
        <v>12</v>
      </c>
      <c r="C20" s="30">
        <v>20160101</v>
      </c>
      <c r="D20" s="30">
        <v>20210917</v>
      </c>
      <c r="F20" s="30" t="s">
        <v>981</v>
      </c>
      <c r="H20" s="30" t="s">
        <v>447</v>
      </c>
      <c r="I20" s="30" t="s">
        <v>607</v>
      </c>
      <c r="J20" s="30" t="s">
        <v>145</v>
      </c>
      <c r="K20" s="30" t="s">
        <v>145</v>
      </c>
      <c r="L20" s="30" t="s">
        <v>805</v>
      </c>
    </row>
    <row r="21" spans="1:12">
      <c r="A21" s="30">
        <f t="shared" si="1"/>
        <v>13</v>
      </c>
      <c r="B21" s="30">
        <f t="shared" si="2"/>
        <v>13</v>
      </c>
      <c r="C21" s="30">
        <v>20160101</v>
      </c>
      <c r="D21" s="30">
        <v>20210917</v>
      </c>
      <c r="F21" s="30" t="s">
        <v>981</v>
      </c>
      <c r="H21" s="30" t="s">
        <v>447</v>
      </c>
      <c r="I21" s="30" t="s">
        <v>607</v>
      </c>
      <c r="J21" s="30" t="s">
        <v>145</v>
      </c>
      <c r="K21" s="30" t="s">
        <v>145</v>
      </c>
      <c r="L21" s="30" t="s">
        <v>805</v>
      </c>
    </row>
    <row r="22" spans="1:12">
      <c r="A22" s="30">
        <f t="shared" si="1"/>
        <v>14</v>
      </c>
      <c r="B22" s="30">
        <f t="shared" si="2"/>
        <v>14</v>
      </c>
      <c r="C22" s="30">
        <v>20160101</v>
      </c>
      <c r="D22" s="30">
        <v>20210917</v>
      </c>
      <c r="F22" s="30" t="s">
        <v>981</v>
      </c>
      <c r="H22" s="30" t="s">
        <v>447</v>
      </c>
      <c r="I22" s="30" t="s">
        <v>607</v>
      </c>
      <c r="J22" s="30" t="s">
        <v>145</v>
      </c>
      <c r="K22" s="30" t="s">
        <v>145</v>
      </c>
      <c r="L22" s="30" t="s">
        <v>805</v>
      </c>
    </row>
    <row r="23" spans="1:12">
      <c r="A23" s="30">
        <f t="shared" si="1"/>
        <v>15</v>
      </c>
      <c r="B23" s="30">
        <f t="shared" si="2"/>
        <v>15</v>
      </c>
      <c r="C23" s="30">
        <v>20160101</v>
      </c>
      <c r="D23" s="30">
        <v>20210917</v>
      </c>
      <c r="F23" s="30" t="s">
        <v>981</v>
      </c>
      <c r="H23" s="30" t="s">
        <v>447</v>
      </c>
      <c r="I23" s="30" t="s">
        <v>607</v>
      </c>
      <c r="J23" s="30" t="s">
        <v>145</v>
      </c>
      <c r="K23" s="30" t="s">
        <v>145</v>
      </c>
      <c r="L23" s="30" t="s">
        <v>805</v>
      </c>
    </row>
    <row r="24" spans="1:12">
      <c r="A24" s="30">
        <f t="shared" si="1"/>
        <v>16</v>
      </c>
      <c r="B24" s="30">
        <f t="shared" si="2"/>
        <v>16</v>
      </c>
      <c r="C24" s="30">
        <v>20160101</v>
      </c>
      <c r="D24" s="30">
        <v>20210917</v>
      </c>
      <c r="F24" s="30" t="s">
        <v>981</v>
      </c>
      <c r="H24" s="30" t="s">
        <v>447</v>
      </c>
      <c r="I24" s="30" t="s">
        <v>607</v>
      </c>
      <c r="J24" s="30" t="s">
        <v>145</v>
      </c>
      <c r="K24" s="30" t="s">
        <v>145</v>
      </c>
      <c r="L24" s="30" t="s">
        <v>805</v>
      </c>
    </row>
    <row r="25" spans="1:12">
      <c r="A25" s="30">
        <f t="shared" si="1"/>
        <v>17</v>
      </c>
      <c r="B25" s="30">
        <f t="shared" si="2"/>
        <v>17</v>
      </c>
      <c r="C25" s="30">
        <v>20160101</v>
      </c>
      <c r="D25" s="30">
        <v>20210917</v>
      </c>
      <c r="F25" s="30" t="s">
        <v>981</v>
      </c>
      <c r="H25" s="30" t="s">
        <v>447</v>
      </c>
      <c r="I25" s="30" t="s">
        <v>607</v>
      </c>
      <c r="J25" s="30" t="s">
        <v>145</v>
      </c>
      <c r="K25" s="30" t="s">
        <v>145</v>
      </c>
      <c r="L25" s="30" t="s">
        <v>805</v>
      </c>
    </row>
    <row r="26" spans="1:12">
      <c r="A26" s="30">
        <f t="shared" si="1"/>
        <v>18</v>
      </c>
      <c r="B26" s="30">
        <f t="shared" si="2"/>
        <v>18</v>
      </c>
      <c r="C26" s="30">
        <v>20160101</v>
      </c>
      <c r="D26" s="30">
        <v>20210917</v>
      </c>
      <c r="F26" s="30" t="s">
        <v>981</v>
      </c>
      <c r="H26" s="30" t="s">
        <v>447</v>
      </c>
      <c r="I26" s="30" t="s">
        <v>607</v>
      </c>
      <c r="J26" s="30" t="s">
        <v>145</v>
      </c>
      <c r="K26" s="30" t="s">
        <v>145</v>
      </c>
      <c r="L26" s="30" t="s">
        <v>805</v>
      </c>
    </row>
    <row r="27" spans="1:12">
      <c r="A27" s="30">
        <f t="shared" si="1"/>
        <v>19</v>
      </c>
      <c r="B27" s="30">
        <f t="shared" si="2"/>
        <v>19</v>
      </c>
      <c r="C27" s="30">
        <v>20160101</v>
      </c>
      <c r="D27" s="30">
        <v>20210917</v>
      </c>
      <c r="F27" s="30" t="s">
        <v>981</v>
      </c>
      <c r="H27" s="30" t="s">
        <v>447</v>
      </c>
      <c r="I27" s="30" t="s">
        <v>607</v>
      </c>
      <c r="J27" s="30" t="s">
        <v>145</v>
      </c>
      <c r="K27" s="30" t="s">
        <v>145</v>
      </c>
      <c r="L27" s="30" t="s">
        <v>805</v>
      </c>
    </row>
    <row r="28" spans="1:12">
      <c r="A28" s="30">
        <f t="shared" si="1"/>
        <v>20</v>
      </c>
      <c r="B28" s="30">
        <f t="shared" si="2"/>
        <v>20</v>
      </c>
      <c r="C28" s="30">
        <v>20160101</v>
      </c>
      <c r="D28" s="30">
        <v>20210917</v>
      </c>
      <c r="F28" s="30" t="s">
        <v>981</v>
      </c>
      <c r="H28" s="30" t="s">
        <v>447</v>
      </c>
      <c r="I28" s="30" t="s">
        <v>607</v>
      </c>
      <c r="J28" s="30" t="s">
        <v>145</v>
      </c>
      <c r="K28" s="30" t="s">
        <v>145</v>
      </c>
      <c r="L28" s="30" t="s">
        <v>805</v>
      </c>
    </row>
    <row r="29" spans="1:12">
      <c r="A29" s="30">
        <f t="shared" si="1"/>
        <v>21</v>
      </c>
      <c r="B29" s="22" t="s">
        <v>607</v>
      </c>
      <c r="C29" s="30">
        <v>20160101</v>
      </c>
      <c r="D29" s="30">
        <v>20210917</v>
      </c>
      <c r="F29" s="30" t="s">
        <v>806</v>
      </c>
      <c r="H29" s="30" t="s">
        <v>447</v>
      </c>
      <c r="I29" s="2" t="s">
        <v>124</v>
      </c>
      <c r="J29" s="30" t="s">
        <v>805</v>
      </c>
      <c r="K29" s="30" t="s">
        <v>805</v>
      </c>
      <c r="L29" s="30" t="s">
        <v>145</v>
      </c>
    </row>
    <row r="30" spans="1:12">
      <c r="A30" s="30">
        <f t="shared" si="1"/>
        <v>22</v>
      </c>
      <c r="B30" s="22" t="s">
        <v>607</v>
      </c>
      <c r="C30" s="30">
        <v>20160101</v>
      </c>
      <c r="D30" s="30">
        <v>20210917</v>
      </c>
      <c r="F30" s="30" t="s">
        <v>806</v>
      </c>
      <c r="H30" s="30" t="s">
        <v>447</v>
      </c>
      <c r="I30" s="2" t="s">
        <v>124</v>
      </c>
      <c r="J30" s="30" t="s">
        <v>805</v>
      </c>
      <c r="K30" s="30" t="s">
        <v>805</v>
      </c>
      <c r="L30" s="30" t="s">
        <v>145</v>
      </c>
    </row>
    <row r="31" spans="1:12">
      <c r="A31" s="30">
        <f t="shared" ref="A31:A32" si="3">A30+1</f>
        <v>23</v>
      </c>
      <c r="B31" s="22" t="s">
        <v>607</v>
      </c>
      <c r="C31" s="30">
        <v>20160101</v>
      </c>
      <c r="D31" s="30">
        <v>20210917</v>
      </c>
      <c r="F31" s="30" t="s">
        <v>806</v>
      </c>
      <c r="H31" s="30" t="s">
        <v>447</v>
      </c>
      <c r="I31" s="2" t="s">
        <v>124</v>
      </c>
      <c r="J31" s="30" t="s">
        <v>805</v>
      </c>
      <c r="K31" s="30" t="s">
        <v>805</v>
      </c>
      <c r="L31" s="30" t="s">
        <v>145</v>
      </c>
    </row>
    <row r="32" spans="1:12">
      <c r="A32" s="30">
        <f t="shared" si="3"/>
        <v>24</v>
      </c>
      <c r="B32" s="22" t="s">
        <v>607</v>
      </c>
      <c r="C32" s="30">
        <v>20160101</v>
      </c>
      <c r="D32" s="30">
        <v>20210917</v>
      </c>
      <c r="F32" s="30" t="s">
        <v>806</v>
      </c>
      <c r="H32" s="30" t="s">
        <v>447</v>
      </c>
      <c r="I32" s="2" t="s">
        <v>124</v>
      </c>
      <c r="J32" s="30" t="s">
        <v>805</v>
      </c>
      <c r="K32" s="30" t="s">
        <v>805</v>
      </c>
      <c r="L32" s="30" t="s">
        <v>145</v>
      </c>
    </row>
    <row r="33" spans="1:12">
      <c r="A33" s="30">
        <f t="shared" ref="A33:A96" si="4">A32+1</f>
        <v>25</v>
      </c>
      <c r="B33" s="22" t="s">
        <v>607</v>
      </c>
      <c r="C33" s="30">
        <v>20160101</v>
      </c>
      <c r="D33" s="30">
        <v>20210917</v>
      </c>
      <c r="F33" s="30" t="s">
        <v>806</v>
      </c>
      <c r="H33" s="30" t="s">
        <v>447</v>
      </c>
      <c r="I33" s="2" t="s">
        <v>124</v>
      </c>
      <c r="J33" s="30" t="s">
        <v>805</v>
      </c>
      <c r="K33" s="30" t="s">
        <v>805</v>
      </c>
      <c r="L33" s="30" t="s">
        <v>145</v>
      </c>
    </row>
    <row r="34" spans="1:12">
      <c r="A34" s="30">
        <f t="shared" si="4"/>
        <v>26</v>
      </c>
      <c r="B34" s="22" t="s">
        <v>607</v>
      </c>
      <c r="C34" s="30">
        <v>20160101</v>
      </c>
      <c r="D34" s="30">
        <v>20210917</v>
      </c>
      <c r="F34" s="30" t="s">
        <v>806</v>
      </c>
      <c r="H34" s="30" t="s">
        <v>447</v>
      </c>
      <c r="I34" s="2" t="s">
        <v>124</v>
      </c>
      <c r="J34" s="30" t="s">
        <v>805</v>
      </c>
      <c r="K34" s="30" t="s">
        <v>805</v>
      </c>
      <c r="L34" s="30" t="s">
        <v>145</v>
      </c>
    </row>
    <row r="35" spans="1:12">
      <c r="A35" s="30">
        <f t="shared" si="4"/>
        <v>27</v>
      </c>
      <c r="B35" s="22" t="s">
        <v>607</v>
      </c>
      <c r="C35" s="30">
        <v>20160101</v>
      </c>
      <c r="D35" s="30">
        <v>20210917</v>
      </c>
      <c r="F35" s="30" t="s">
        <v>806</v>
      </c>
      <c r="H35" s="30" t="s">
        <v>447</v>
      </c>
      <c r="I35" s="2" t="s">
        <v>124</v>
      </c>
      <c r="J35" s="30" t="s">
        <v>805</v>
      </c>
      <c r="K35" s="30" t="s">
        <v>805</v>
      </c>
      <c r="L35" s="30" t="s">
        <v>145</v>
      </c>
    </row>
    <row r="36" spans="1:12">
      <c r="A36" s="30">
        <f t="shared" si="4"/>
        <v>28</v>
      </c>
      <c r="B36" s="22" t="s">
        <v>607</v>
      </c>
      <c r="C36" s="30">
        <v>20160101</v>
      </c>
      <c r="D36" s="30">
        <v>20210917</v>
      </c>
      <c r="F36" s="30" t="s">
        <v>806</v>
      </c>
      <c r="H36" s="30" t="s">
        <v>447</v>
      </c>
      <c r="I36" s="2" t="s">
        <v>124</v>
      </c>
      <c r="J36" s="30" t="s">
        <v>805</v>
      </c>
      <c r="K36" s="30" t="s">
        <v>805</v>
      </c>
      <c r="L36" s="30" t="s">
        <v>145</v>
      </c>
    </row>
    <row r="37" spans="1:12">
      <c r="A37" s="30">
        <f t="shared" si="4"/>
        <v>29</v>
      </c>
      <c r="B37" s="22" t="s">
        <v>607</v>
      </c>
      <c r="C37" s="30">
        <v>20160101</v>
      </c>
      <c r="D37" s="30">
        <v>20210917</v>
      </c>
      <c r="F37" s="30" t="s">
        <v>806</v>
      </c>
      <c r="H37" s="30" t="s">
        <v>447</v>
      </c>
      <c r="I37" s="2" t="s">
        <v>124</v>
      </c>
      <c r="J37" s="30" t="s">
        <v>805</v>
      </c>
      <c r="K37" s="30" t="s">
        <v>805</v>
      </c>
      <c r="L37" s="30" t="s">
        <v>145</v>
      </c>
    </row>
    <row r="38" spans="1:12">
      <c r="A38" s="30">
        <f t="shared" si="4"/>
        <v>30</v>
      </c>
      <c r="B38" s="22" t="s">
        <v>607</v>
      </c>
      <c r="C38" s="30">
        <v>20160101</v>
      </c>
      <c r="D38" s="30">
        <v>20210917</v>
      </c>
      <c r="F38" s="30" t="s">
        <v>806</v>
      </c>
      <c r="H38" s="30" t="s">
        <v>447</v>
      </c>
      <c r="I38" s="2" t="s">
        <v>124</v>
      </c>
      <c r="J38" s="30" t="s">
        <v>805</v>
      </c>
      <c r="K38" s="30" t="s">
        <v>805</v>
      </c>
      <c r="L38" s="30" t="s">
        <v>145</v>
      </c>
    </row>
    <row r="39" spans="1:12">
      <c r="A39" s="30">
        <f t="shared" si="4"/>
        <v>31</v>
      </c>
      <c r="B39" s="22" t="s">
        <v>607</v>
      </c>
      <c r="C39" s="30">
        <v>20160101</v>
      </c>
      <c r="D39" s="30">
        <v>20210917</v>
      </c>
      <c r="F39" s="30" t="s">
        <v>806</v>
      </c>
      <c r="H39" s="30" t="s">
        <v>447</v>
      </c>
      <c r="I39" s="2" t="s">
        <v>124</v>
      </c>
      <c r="J39" s="30" t="s">
        <v>805</v>
      </c>
      <c r="K39" s="30" t="s">
        <v>805</v>
      </c>
      <c r="L39" s="30" t="s">
        <v>145</v>
      </c>
    </row>
    <row r="40" spans="1:12">
      <c r="A40" s="30">
        <f t="shared" si="4"/>
        <v>32</v>
      </c>
      <c r="B40" s="22" t="s">
        <v>607</v>
      </c>
      <c r="C40" s="30">
        <v>20160101</v>
      </c>
      <c r="D40" s="30">
        <v>20210917</v>
      </c>
      <c r="F40" s="30" t="s">
        <v>806</v>
      </c>
      <c r="H40" s="30" t="s">
        <v>447</v>
      </c>
      <c r="I40" s="2" t="s">
        <v>124</v>
      </c>
      <c r="J40" s="30" t="s">
        <v>805</v>
      </c>
      <c r="K40" s="30" t="s">
        <v>805</v>
      </c>
      <c r="L40" s="30" t="s">
        <v>145</v>
      </c>
    </row>
    <row r="41" spans="1:12">
      <c r="A41" s="30">
        <f t="shared" si="4"/>
        <v>33</v>
      </c>
      <c r="B41" s="22" t="s">
        <v>607</v>
      </c>
      <c r="C41" s="30">
        <v>20160101</v>
      </c>
      <c r="D41" s="30">
        <v>20210917</v>
      </c>
      <c r="F41" s="30" t="s">
        <v>806</v>
      </c>
      <c r="H41" s="30" t="s">
        <v>447</v>
      </c>
      <c r="I41" s="2" t="s">
        <v>124</v>
      </c>
      <c r="J41" s="30" t="s">
        <v>805</v>
      </c>
      <c r="K41" s="30" t="s">
        <v>805</v>
      </c>
      <c r="L41" s="30" t="s">
        <v>145</v>
      </c>
    </row>
    <row r="42" spans="1:12">
      <c r="A42" s="30">
        <f t="shared" si="4"/>
        <v>34</v>
      </c>
      <c r="B42" s="22" t="s">
        <v>607</v>
      </c>
      <c r="C42" s="30">
        <v>20160101</v>
      </c>
      <c r="D42" s="30">
        <v>20210917</v>
      </c>
      <c r="F42" s="30" t="s">
        <v>806</v>
      </c>
      <c r="H42" s="30" t="s">
        <v>447</v>
      </c>
      <c r="I42" s="2" t="s">
        <v>124</v>
      </c>
      <c r="J42" s="30" t="s">
        <v>805</v>
      </c>
      <c r="K42" s="30" t="s">
        <v>805</v>
      </c>
      <c r="L42" s="30" t="s">
        <v>145</v>
      </c>
    </row>
    <row r="43" spans="1:12">
      <c r="A43" s="30">
        <f t="shared" si="4"/>
        <v>35</v>
      </c>
      <c r="B43" s="22" t="s">
        <v>607</v>
      </c>
      <c r="C43" s="30">
        <v>20160101</v>
      </c>
      <c r="D43" s="30">
        <v>20210917</v>
      </c>
      <c r="F43" s="30" t="s">
        <v>806</v>
      </c>
      <c r="H43" s="30" t="s">
        <v>447</v>
      </c>
      <c r="I43" s="2" t="s">
        <v>124</v>
      </c>
      <c r="J43" s="30" t="s">
        <v>805</v>
      </c>
      <c r="K43" s="30" t="s">
        <v>805</v>
      </c>
      <c r="L43" s="30" t="s">
        <v>145</v>
      </c>
    </row>
    <row r="44" spans="1:12">
      <c r="A44" s="30">
        <f t="shared" si="4"/>
        <v>36</v>
      </c>
      <c r="B44" s="22" t="s">
        <v>607</v>
      </c>
      <c r="C44" s="30">
        <v>20160101</v>
      </c>
      <c r="D44" s="30">
        <v>20210917</v>
      </c>
      <c r="F44" s="30" t="s">
        <v>806</v>
      </c>
      <c r="H44" s="30" t="s">
        <v>447</v>
      </c>
      <c r="I44" s="2" t="s">
        <v>124</v>
      </c>
      <c r="J44" s="30" t="s">
        <v>805</v>
      </c>
      <c r="K44" s="30" t="s">
        <v>805</v>
      </c>
      <c r="L44" s="30" t="s">
        <v>145</v>
      </c>
    </row>
    <row r="45" spans="1:12">
      <c r="A45" s="30">
        <f t="shared" si="4"/>
        <v>37</v>
      </c>
      <c r="B45" s="22" t="s">
        <v>607</v>
      </c>
      <c r="C45" s="30">
        <v>20160101</v>
      </c>
      <c r="D45" s="30">
        <v>20210917</v>
      </c>
      <c r="F45" s="30" t="s">
        <v>806</v>
      </c>
      <c r="H45" s="30" t="s">
        <v>447</v>
      </c>
      <c r="I45" s="2" t="s">
        <v>124</v>
      </c>
      <c r="J45" s="30" t="s">
        <v>805</v>
      </c>
      <c r="K45" s="30" t="s">
        <v>805</v>
      </c>
      <c r="L45" s="30" t="s">
        <v>145</v>
      </c>
    </row>
    <row r="46" spans="1:12">
      <c r="A46" s="30">
        <f t="shared" si="4"/>
        <v>38</v>
      </c>
      <c r="B46" s="22" t="s">
        <v>607</v>
      </c>
      <c r="C46" s="30">
        <v>20160101</v>
      </c>
      <c r="D46" s="30">
        <v>20210917</v>
      </c>
      <c r="F46" s="30" t="s">
        <v>806</v>
      </c>
      <c r="H46" s="30" t="s">
        <v>447</v>
      </c>
      <c r="I46" s="2" t="s">
        <v>124</v>
      </c>
      <c r="J46" s="30" t="s">
        <v>805</v>
      </c>
      <c r="K46" s="30" t="s">
        <v>805</v>
      </c>
      <c r="L46" s="30" t="s">
        <v>145</v>
      </c>
    </row>
    <row r="47" spans="1:12">
      <c r="A47" s="30">
        <f t="shared" si="4"/>
        <v>39</v>
      </c>
      <c r="B47" s="22" t="s">
        <v>607</v>
      </c>
      <c r="C47" s="30">
        <v>20160101</v>
      </c>
      <c r="D47" s="30">
        <v>20210917</v>
      </c>
      <c r="F47" s="30" t="s">
        <v>806</v>
      </c>
      <c r="H47" s="30" t="s">
        <v>447</v>
      </c>
      <c r="I47" s="2" t="s">
        <v>124</v>
      </c>
      <c r="J47" s="30" t="s">
        <v>805</v>
      </c>
      <c r="K47" s="30" t="s">
        <v>805</v>
      </c>
      <c r="L47" s="30" t="s">
        <v>145</v>
      </c>
    </row>
    <row r="48" spans="1:12">
      <c r="A48" s="30">
        <f t="shared" si="4"/>
        <v>40</v>
      </c>
      <c r="B48" s="22" t="s">
        <v>607</v>
      </c>
      <c r="C48" s="30">
        <v>20160101</v>
      </c>
      <c r="D48" s="30">
        <v>20210917</v>
      </c>
      <c r="F48" s="30" t="s">
        <v>806</v>
      </c>
      <c r="H48" s="30" t="s">
        <v>447</v>
      </c>
      <c r="I48" s="2" t="s">
        <v>124</v>
      </c>
      <c r="J48" s="30" t="s">
        <v>805</v>
      </c>
      <c r="K48" s="30" t="s">
        <v>805</v>
      </c>
      <c r="L48" s="30" t="s">
        <v>145</v>
      </c>
    </row>
    <row r="49" spans="1:12">
      <c r="A49" s="30">
        <f t="shared" si="4"/>
        <v>41</v>
      </c>
      <c r="B49" s="22" t="s">
        <v>607</v>
      </c>
      <c r="C49" s="30">
        <v>20160101</v>
      </c>
      <c r="D49" s="30">
        <v>20210917</v>
      </c>
      <c r="F49" s="30" t="s">
        <v>806</v>
      </c>
      <c r="H49" s="30" t="s">
        <v>447</v>
      </c>
      <c r="I49" s="30" t="s">
        <v>160</v>
      </c>
      <c r="J49" s="30" t="s">
        <v>805</v>
      </c>
      <c r="K49" s="30" t="s">
        <v>805</v>
      </c>
      <c r="L49" s="30" t="s">
        <v>145</v>
      </c>
    </row>
    <row r="50" spans="1:12">
      <c r="A50" s="30">
        <f t="shared" si="4"/>
        <v>42</v>
      </c>
      <c r="B50" s="22" t="s">
        <v>607</v>
      </c>
      <c r="C50" s="30">
        <v>20160101</v>
      </c>
      <c r="D50" s="30">
        <v>20210917</v>
      </c>
      <c r="F50" s="30" t="s">
        <v>806</v>
      </c>
      <c r="H50" s="30" t="s">
        <v>447</v>
      </c>
      <c r="I50" s="30" t="s">
        <v>129</v>
      </c>
      <c r="J50" s="30" t="s">
        <v>805</v>
      </c>
      <c r="K50" s="30" t="s">
        <v>805</v>
      </c>
      <c r="L50" s="30" t="s">
        <v>145</v>
      </c>
    </row>
    <row r="51" spans="1:12">
      <c r="A51" s="30">
        <f t="shared" si="4"/>
        <v>43</v>
      </c>
      <c r="B51" s="22" t="s">
        <v>607</v>
      </c>
      <c r="C51" s="30">
        <v>20160101</v>
      </c>
      <c r="D51" s="30">
        <v>20210917</v>
      </c>
      <c r="F51" s="30" t="s">
        <v>806</v>
      </c>
      <c r="H51" s="30" t="s">
        <v>447</v>
      </c>
      <c r="I51" s="30" t="s">
        <v>148</v>
      </c>
      <c r="J51" s="30" t="s">
        <v>805</v>
      </c>
      <c r="K51" s="30" t="s">
        <v>805</v>
      </c>
      <c r="L51" s="30" t="s">
        <v>145</v>
      </c>
    </row>
    <row r="52" spans="1:12">
      <c r="A52" s="30">
        <f t="shared" si="4"/>
        <v>44</v>
      </c>
      <c r="B52" s="22" t="s">
        <v>607</v>
      </c>
      <c r="C52" s="30">
        <v>20160101</v>
      </c>
      <c r="D52" s="30">
        <v>20210917</v>
      </c>
      <c r="F52" s="30" t="s">
        <v>806</v>
      </c>
      <c r="H52" s="30" t="s">
        <v>447</v>
      </c>
      <c r="I52" s="30" t="s">
        <v>126</v>
      </c>
      <c r="J52" s="30" t="s">
        <v>805</v>
      </c>
      <c r="K52" s="30" t="s">
        <v>805</v>
      </c>
      <c r="L52" s="30" t="s">
        <v>145</v>
      </c>
    </row>
    <row r="53" spans="1:12">
      <c r="A53" s="30">
        <f t="shared" si="4"/>
        <v>45</v>
      </c>
      <c r="B53" s="22" t="s">
        <v>607</v>
      </c>
      <c r="C53" s="30">
        <v>20160101</v>
      </c>
      <c r="D53" s="30">
        <v>20210917</v>
      </c>
      <c r="F53" s="30" t="s">
        <v>806</v>
      </c>
      <c r="H53" s="30" t="s">
        <v>447</v>
      </c>
      <c r="I53" s="30" t="s">
        <v>615</v>
      </c>
      <c r="J53" s="30" t="s">
        <v>805</v>
      </c>
      <c r="K53" s="30" t="s">
        <v>805</v>
      </c>
      <c r="L53" s="30" t="s">
        <v>145</v>
      </c>
    </row>
    <row r="54" spans="1:12">
      <c r="A54" s="30">
        <f t="shared" si="4"/>
        <v>46</v>
      </c>
      <c r="B54" s="22" t="s">
        <v>607</v>
      </c>
      <c r="C54" s="30">
        <v>20160101</v>
      </c>
      <c r="D54" s="30">
        <v>20210917</v>
      </c>
      <c r="F54" s="30" t="s">
        <v>806</v>
      </c>
      <c r="H54" s="30" t="s">
        <v>447</v>
      </c>
      <c r="I54" s="30" t="s">
        <v>802</v>
      </c>
      <c r="J54" s="30" t="s">
        <v>805</v>
      </c>
      <c r="K54" s="30" t="s">
        <v>805</v>
      </c>
      <c r="L54" s="30" t="s">
        <v>145</v>
      </c>
    </row>
    <row r="55" spans="1:12">
      <c r="A55" s="30">
        <f t="shared" si="4"/>
        <v>47</v>
      </c>
      <c r="B55" s="22" t="s">
        <v>607</v>
      </c>
      <c r="C55" s="30">
        <v>20160101</v>
      </c>
      <c r="D55" s="30">
        <v>20210917</v>
      </c>
      <c r="F55" s="30" t="s">
        <v>806</v>
      </c>
      <c r="H55" s="30" t="s">
        <v>447</v>
      </c>
      <c r="I55" s="30" t="s">
        <v>617</v>
      </c>
      <c r="J55" s="30" t="s">
        <v>805</v>
      </c>
      <c r="K55" s="30" t="s">
        <v>805</v>
      </c>
      <c r="L55" s="30" t="s">
        <v>145</v>
      </c>
    </row>
    <row r="56" spans="1:12">
      <c r="A56" s="30">
        <f t="shared" si="4"/>
        <v>48</v>
      </c>
      <c r="B56" s="22" t="s">
        <v>607</v>
      </c>
      <c r="C56" s="30">
        <v>20160101</v>
      </c>
      <c r="D56" s="30">
        <v>20210917</v>
      </c>
      <c r="F56" s="30" t="s">
        <v>806</v>
      </c>
      <c r="H56" s="30" t="s">
        <v>447</v>
      </c>
      <c r="I56" s="30" t="s">
        <v>127</v>
      </c>
      <c r="J56" s="30" t="s">
        <v>805</v>
      </c>
      <c r="K56" s="30" t="s">
        <v>805</v>
      </c>
      <c r="L56" s="30" t="s">
        <v>145</v>
      </c>
    </row>
    <row r="57" spans="1:12">
      <c r="A57" s="30">
        <f t="shared" si="4"/>
        <v>49</v>
      </c>
      <c r="B57" s="22" t="s">
        <v>607</v>
      </c>
      <c r="C57" s="30">
        <v>20160101</v>
      </c>
      <c r="D57" s="30">
        <v>20210917</v>
      </c>
      <c r="F57" s="30" t="s">
        <v>806</v>
      </c>
      <c r="H57" s="30" t="s">
        <v>447</v>
      </c>
      <c r="I57" s="30" t="s">
        <v>849</v>
      </c>
      <c r="J57" s="30" t="s">
        <v>805</v>
      </c>
      <c r="K57" s="30" t="s">
        <v>805</v>
      </c>
      <c r="L57" s="30" t="s">
        <v>145</v>
      </c>
    </row>
    <row r="58" spans="1:12">
      <c r="A58" s="30">
        <f t="shared" si="4"/>
        <v>50</v>
      </c>
      <c r="B58" s="22" t="s">
        <v>607</v>
      </c>
      <c r="C58" s="30">
        <v>20160101</v>
      </c>
      <c r="D58" s="30">
        <v>20210917</v>
      </c>
      <c r="F58" s="30" t="s">
        <v>806</v>
      </c>
      <c r="H58" s="30" t="s">
        <v>447</v>
      </c>
      <c r="I58" s="30" t="s">
        <v>850</v>
      </c>
      <c r="J58" s="30" t="s">
        <v>805</v>
      </c>
      <c r="K58" s="30" t="s">
        <v>805</v>
      </c>
      <c r="L58" s="30" t="s">
        <v>145</v>
      </c>
    </row>
    <row r="59" spans="1:12">
      <c r="A59" s="30">
        <f t="shared" si="4"/>
        <v>51</v>
      </c>
      <c r="B59" s="22" t="s">
        <v>607</v>
      </c>
      <c r="C59" s="30">
        <v>20160101</v>
      </c>
      <c r="D59" s="30">
        <v>20210917</v>
      </c>
      <c r="F59" s="30" t="s">
        <v>806</v>
      </c>
      <c r="H59" s="30" t="s">
        <v>447</v>
      </c>
      <c r="I59" s="30" t="s">
        <v>851</v>
      </c>
      <c r="J59" s="30" t="s">
        <v>805</v>
      </c>
      <c r="K59" s="30" t="s">
        <v>805</v>
      </c>
      <c r="L59" s="30" t="s">
        <v>145</v>
      </c>
    </row>
    <row r="60" spans="1:12">
      <c r="A60" s="30">
        <f t="shared" si="4"/>
        <v>52</v>
      </c>
      <c r="B60" s="22" t="s">
        <v>607</v>
      </c>
      <c r="C60" s="30">
        <v>20160101</v>
      </c>
      <c r="D60" s="30">
        <v>20210917</v>
      </c>
      <c r="F60" s="30" t="s">
        <v>806</v>
      </c>
      <c r="H60" s="30" t="s">
        <v>447</v>
      </c>
      <c r="I60" s="30" t="s">
        <v>854</v>
      </c>
      <c r="J60" s="30" t="s">
        <v>805</v>
      </c>
      <c r="K60" s="30" t="s">
        <v>805</v>
      </c>
      <c r="L60" s="30" t="s">
        <v>145</v>
      </c>
    </row>
    <row r="61" spans="1:12">
      <c r="A61" s="30">
        <f t="shared" si="4"/>
        <v>53</v>
      </c>
      <c r="B61" s="22" t="s">
        <v>607</v>
      </c>
      <c r="C61" s="30">
        <v>20160101</v>
      </c>
      <c r="D61" s="30">
        <v>20210917</v>
      </c>
      <c r="F61" s="30" t="s">
        <v>806</v>
      </c>
      <c r="H61" s="30" t="s">
        <v>447</v>
      </c>
      <c r="I61" s="30" t="s">
        <v>855</v>
      </c>
      <c r="J61" s="30" t="s">
        <v>805</v>
      </c>
      <c r="K61" s="30" t="s">
        <v>805</v>
      </c>
      <c r="L61" s="30" t="s">
        <v>145</v>
      </c>
    </row>
    <row r="62" spans="1:12">
      <c r="A62" s="30">
        <f t="shared" si="4"/>
        <v>54</v>
      </c>
      <c r="B62" s="22" t="s">
        <v>607</v>
      </c>
      <c r="C62" s="30">
        <v>20160101</v>
      </c>
      <c r="D62" s="30">
        <v>20210917</v>
      </c>
      <c r="F62" s="30" t="s">
        <v>806</v>
      </c>
      <c r="H62" s="30" t="s">
        <v>447</v>
      </c>
      <c r="I62" s="30" t="s">
        <v>856</v>
      </c>
      <c r="J62" s="30" t="s">
        <v>805</v>
      </c>
      <c r="K62" s="30" t="s">
        <v>805</v>
      </c>
      <c r="L62" s="30" t="s">
        <v>145</v>
      </c>
    </row>
    <row r="63" spans="1:12">
      <c r="A63" s="30">
        <f t="shared" si="4"/>
        <v>55</v>
      </c>
      <c r="B63" s="22" t="s">
        <v>607</v>
      </c>
      <c r="C63" s="30">
        <v>20160101</v>
      </c>
      <c r="D63" s="30">
        <v>20210917</v>
      </c>
      <c r="F63" s="30" t="s">
        <v>806</v>
      </c>
      <c r="H63" s="30" t="s">
        <v>447</v>
      </c>
      <c r="I63" s="30" t="s">
        <v>160</v>
      </c>
      <c r="J63" s="30" t="s">
        <v>805</v>
      </c>
      <c r="K63" s="30" t="s">
        <v>805</v>
      </c>
      <c r="L63" s="30" t="s">
        <v>145</v>
      </c>
    </row>
    <row r="64" spans="1:12">
      <c r="A64" s="30">
        <f t="shared" si="4"/>
        <v>56</v>
      </c>
      <c r="B64" s="22" t="s">
        <v>607</v>
      </c>
      <c r="C64" s="30">
        <v>20160101</v>
      </c>
      <c r="D64" s="30">
        <v>20210917</v>
      </c>
      <c r="F64" s="30" t="s">
        <v>806</v>
      </c>
      <c r="H64" s="30" t="s">
        <v>447</v>
      </c>
      <c r="I64" s="30" t="s">
        <v>129</v>
      </c>
      <c r="J64" s="30" t="s">
        <v>805</v>
      </c>
      <c r="K64" s="30" t="s">
        <v>805</v>
      </c>
      <c r="L64" s="30" t="s">
        <v>145</v>
      </c>
    </row>
    <row r="65" spans="1:12">
      <c r="A65" s="30">
        <f t="shared" si="4"/>
        <v>57</v>
      </c>
      <c r="B65" s="22" t="s">
        <v>607</v>
      </c>
      <c r="C65" s="30">
        <v>20160101</v>
      </c>
      <c r="D65" s="30">
        <v>20210917</v>
      </c>
      <c r="F65" s="30" t="s">
        <v>806</v>
      </c>
      <c r="H65" s="30" t="s">
        <v>447</v>
      </c>
      <c r="I65" s="30" t="s">
        <v>148</v>
      </c>
      <c r="J65" s="30" t="s">
        <v>805</v>
      </c>
      <c r="K65" s="30" t="s">
        <v>805</v>
      </c>
      <c r="L65" s="30" t="s">
        <v>145</v>
      </c>
    </row>
    <row r="66" spans="1:12">
      <c r="A66" s="30">
        <f t="shared" si="4"/>
        <v>58</v>
      </c>
      <c r="B66" s="22" t="s">
        <v>607</v>
      </c>
      <c r="C66" s="30">
        <v>20160101</v>
      </c>
      <c r="D66" s="30">
        <v>20210917</v>
      </c>
      <c r="F66" s="30" t="s">
        <v>806</v>
      </c>
      <c r="H66" s="30" t="s">
        <v>447</v>
      </c>
      <c r="I66" s="30" t="s">
        <v>126</v>
      </c>
      <c r="J66" s="30" t="s">
        <v>805</v>
      </c>
      <c r="K66" s="30" t="s">
        <v>805</v>
      </c>
      <c r="L66" s="30" t="s">
        <v>145</v>
      </c>
    </row>
    <row r="67" spans="1:12">
      <c r="A67" s="30">
        <f t="shared" si="4"/>
        <v>59</v>
      </c>
      <c r="B67" s="22" t="s">
        <v>607</v>
      </c>
      <c r="C67" s="30">
        <v>20160101</v>
      </c>
      <c r="D67" s="30">
        <v>20210917</v>
      </c>
      <c r="F67" s="30" t="s">
        <v>806</v>
      </c>
      <c r="H67" s="30" t="s">
        <v>447</v>
      </c>
      <c r="I67" s="30" t="s">
        <v>615</v>
      </c>
      <c r="J67" s="30" t="s">
        <v>805</v>
      </c>
      <c r="K67" s="30" t="s">
        <v>805</v>
      </c>
      <c r="L67" s="30" t="s">
        <v>145</v>
      </c>
    </row>
    <row r="68" spans="1:12">
      <c r="A68" s="30">
        <f t="shared" si="4"/>
        <v>60</v>
      </c>
      <c r="B68" s="22" t="s">
        <v>607</v>
      </c>
      <c r="C68" s="30">
        <v>20160101</v>
      </c>
      <c r="D68" s="30">
        <v>20210917</v>
      </c>
      <c r="F68" s="30" t="s">
        <v>806</v>
      </c>
      <c r="H68" s="30" t="s">
        <v>447</v>
      </c>
      <c r="I68" s="30" t="s">
        <v>802</v>
      </c>
      <c r="J68" s="30" t="s">
        <v>805</v>
      </c>
      <c r="K68" s="30" t="s">
        <v>805</v>
      </c>
      <c r="L68" s="30" t="s">
        <v>145</v>
      </c>
    </row>
    <row r="69" spans="1:12">
      <c r="A69" s="30">
        <f t="shared" si="4"/>
        <v>61</v>
      </c>
      <c r="B69" s="22" t="s">
        <v>607</v>
      </c>
      <c r="C69" s="30">
        <v>20160101</v>
      </c>
      <c r="D69" s="30">
        <v>20210917</v>
      </c>
      <c r="F69" s="30" t="s">
        <v>806</v>
      </c>
      <c r="H69" s="30" t="s">
        <v>447</v>
      </c>
      <c r="I69" s="30" t="s">
        <v>617</v>
      </c>
      <c r="J69" s="30" t="s">
        <v>805</v>
      </c>
      <c r="K69" s="30" t="s">
        <v>805</v>
      </c>
      <c r="L69" s="30" t="s">
        <v>145</v>
      </c>
    </row>
    <row r="70" spans="1:12">
      <c r="A70" s="30">
        <f t="shared" si="4"/>
        <v>62</v>
      </c>
      <c r="B70" s="22" t="s">
        <v>607</v>
      </c>
      <c r="C70" s="30">
        <v>20160101</v>
      </c>
      <c r="D70" s="30">
        <v>20210917</v>
      </c>
      <c r="F70" s="30" t="s">
        <v>806</v>
      </c>
      <c r="H70" s="30" t="s">
        <v>447</v>
      </c>
      <c r="I70" s="30" t="s">
        <v>127</v>
      </c>
      <c r="J70" s="30" t="s">
        <v>805</v>
      </c>
      <c r="K70" s="30" t="s">
        <v>805</v>
      </c>
      <c r="L70" s="30" t="s">
        <v>145</v>
      </c>
    </row>
    <row r="71" spans="1:12">
      <c r="A71" s="30">
        <f t="shared" si="4"/>
        <v>63</v>
      </c>
      <c r="B71" s="22" t="s">
        <v>607</v>
      </c>
      <c r="C71" s="30">
        <v>20160101</v>
      </c>
      <c r="D71" s="30">
        <v>20210917</v>
      </c>
      <c r="F71" s="30" t="s">
        <v>806</v>
      </c>
      <c r="H71" s="30" t="s">
        <v>447</v>
      </c>
      <c r="I71" s="30" t="s">
        <v>849</v>
      </c>
      <c r="J71" s="30" t="s">
        <v>805</v>
      </c>
      <c r="K71" s="30" t="s">
        <v>805</v>
      </c>
      <c r="L71" s="30" t="s">
        <v>145</v>
      </c>
    </row>
    <row r="72" spans="1:12">
      <c r="A72" s="30">
        <f t="shared" si="4"/>
        <v>64</v>
      </c>
      <c r="B72" s="22" t="s">
        <v>607</v>
      </c>
      <c r="C72" s="30">
        <v>20160101</v>
      </c>
      <c r="D72" s="30">
        <v>20210917</v>
      </c>
      <c r="F72" s="30" t="s">
        <v>806</v>
      </c>
      <c r="H72" s="30" t="s">
        <v>447</v>
      </c>
      <c r="I72" s="30" t="s">
        <v>850</v>
      </c>
      <c r="J72" s="30" t="s">
        <v>805</v>
      </c>
      <c r="K72" s="30" t="s">
        <v>805</v>
      </c>
      <c r="L72" s="30" t="s">
        <v>145</v>
      </c>
    </row>
    <row r="73" spans="1:12">
      <c r="A73" s="30">
        <f t="shared" si="4"/>
        <v>65</v>
      </c>
      <c r="B73" s="22" t="s">
        <v>607</v>
      </c>
      <c r="C73" s="30">
        <v>20160101</v>
      </c>
      <c r="D73" s="30">
        <v>20210917</v>
      </c>
      <c r="F73" s="30" t="s">
        <v>806</v>
      </c>
      <c r="H73" s="30" t="s">
        <v>447</v>
      </c>
      <c r="I73" s="30" t="s">
        <v>851</v>
      </c>
      <c r="J73" s="30" t="s">
        <v>805</v>
      </c>
      <c r="K73" s="30" t="s">
        <v>805</v>
      </c>
      <c r="L73" s="30" t="s">
        <v>145</v>
      </c>
    </row>
    <row r="74" spans="1:12">
      <c r="A74" s="30">
        <f t="shared" si="4"/>
        <v>66</v>
      </c>
      <c r="B74" s="22" t="s">
        <v>607</v>
      </c>
      <c r="C74" s="30">
        <v>20160101</v>
      </c>
      <c r="D74" s="30">
        <v>20210917</v>
      </c>
      <c r="F74" s="30" t="s">
        <v>806</v>
      </c>
      <c r="H74" s="30" t="s">
        <v>447</v>
      </c>
      <c r="I74" s="30" t="s">
        <v>854</v>
      </c>
      <c r="J74" s="30" t="s">
        <v>805</v>
      </c>
      <c r="K74" s="30" t="s">
        <v>805</v>
      </c>
      <c r="L74" s="30" t="s">
        <v>145</v>
      </c>
    </row>
    <row r="75" spans="1:12">
      <c r="A75" s="30">
        <f t="shared" si="4"/>
        <v>67</v>
      </c>
      <c r="B75" s="22" t="s">
        <v>607</v>
      </c>
      <c r="C75" s="30">
        <v>20160101</v>
      </c>
      <c r="D75" s="30">
        <v>20210917</v>
      </c>
      <c r="F75" s="30" t="s">
        <v>806</v>
      </c>
      <c r="H75" s="30" t="s">
        <v>447</v>
      </c>
      <c r="I75" s="30" t="s">
        <v>855</v>
      </c>
      <c r="J75" s="30" t="s">
        <v>805</v>
      </c>
      <c r="K75" s="30" t="s">
        <v>805</v>
      </c>
      <c r="L75" s="30" t="s">
        <v>145</v>
      </c>
    </row>
    <row r="76" spans="1:12">
      <c r="A76" s="30">
        <f t="shared" si="4"/>
        <v>68</v>
      </c>
      <c r="B76" s="22" t="s">
        <v>607</v>
      </c>
      <c r="C76" s="30">
        <v>20160101</v>
      </c>
      <c r="D76" s="30">
        <v>20210917</v>
      </c>
      <c r="F76" s="30" t="s">
        <v>806</v>
      </c>
      <c r="H76" s="30" t="s">
        <v>447</v>
      </c>
      <c r="I76" s="30" t="s">
        <v>856</v>
      </c>
      <c r="J76" s="30" t="s">
        <v>805</v>
      </c>
      <c r="K76" s="30" t="s">
        <v>805</v>
      </c>
      <c r="L76" s="30" t="s">
        <v>145</v>
      </c>
    </row>
    <row r="77" spans="1:12">
      <c r="A77" s="30">
        <f t="shared" si="4"/>
        <v>69</v>
      </c>
      <c r="B77" s="22" t="s">
        <v>607</v>
      </c>
      <c r="C77" s="30">
        <v>20160101</v>
      </c>
      <c r="D77" s="30">
        <v>20210917</v>
      </c>
      <c r="F77" s="30" t="s">
        <v>806</v>
      </c>
      <c r="H77" s="30" t="s">
        <v>447</v>
      </c>
      <c r="I77" s="30" t="s">
        <v>160</v>
      </c>
      <c r="J77" s="30" t="s">
        <v>805</v>
      </c>
      <c r="K77" s="30" t="s">
        <v>805</v>
      </c>
      <c r="L77" s="30" t="s">
        <v>145</v>
      </c>
    </row>
    <row r="78" spans="1:12">
      <c r="A78" s="30">
        <f t="shared" si="4"/>
        <v>70</v>
      </c>
      <c r="B78" s="22" t="s">
        <v>607</v>
      </c>
      <c r="C78" s="30">
        <v>20160101</v>
      </c>
      <c r="D78" s="30">
        <v>20210917</v>
      </c>
      <c r="F78" s="30" t="s">
        <v>806</v>
      </c>
      <c r="H78" s="30" t="s">
        <v>447</v>
      </c>
      <c r="I78" s="30" t="s">
        <v>129</v>
      </c>
      <c r="J78" s="30" t="s">
        <v>805</v>
      </c>
      <c r="K78" s="30" t="s">
        <v>805</v>
      </c>
      <c r="L78" s="30" t="s">
        <v>145</v>
      </c>
    </row>
    <row r="79" spans="1:12">
      <c r="A79" s="30">
        <f t="shared" si="4"/>
        <v>71</v>
      </c>
      <c r="B79" s="22" t="s">
        <v>607</v>
      </c>
      <c r="C79" s="30">
        <v>20160101</v>
      </c>
      <c r="D79" s="30">
        <v>20210917</v>
      </c>
      <c r="F79" s="30" t="s">
        <v>806</v>
      </c>
      <c r="H79" s="30" t="s">
        <v>447</v>
      </c>
      <c r="I79" s="30" t="s">
        <v>148</v>
      </c>
      <c r="J79" s="30" t="s">
        <v>805</v>
      </c>
      <c r="K79" s="30" t="s">
        <v>805</v>
      </c>
      <c r="L79" s="30" t="s">
        <v>145</v>
      </c>
    </row>
    <row r="80" spans="1:12">
      <c r="A80" s="30">
        <f t="shared" si="4"/>
        <v>72</v>
      </c>
      <c r="B80" s="22" t="s">
        <v>607</v>
      </c>
      <c r="C80" s="30">
        <v>20160101</v>
      </c>
      <c r="D80" s="30">
        <v>20210917</v>
      </c>
      <c r="F80" s="30" t="s">
        <v>806</v>
      </c>
      <c r="H80" s="30" t="s">
        <v>447</v>
      </c>
      <c r="I80" s="30" t="s">
        <v>126</v>
      </c>
      <c r="J80" s="30" t="s">
        <v>805</v>
      </c>
      <c r="K80" s="30" t="s">
        <v>805</v>
      </c>
      <c r="L80" s="30" t="s">
        <v>145</v>
      </c>
    </row>
    <row r="81" spans="1:12">
      <c r="A81" s="30">
        <f t="shared" si="4"/>
        <v>73</v>
      </c>
      <c r="B81" s="22" t="s">
        <v>607</v>
      </c>
      <c r="C81" s="30">
        <v>20160101</v>
      </c>
      <c r="D81" s="30">
        <v>20210917</v>
      </c>
      <c r="F81" s="30" t="s">
        <v>806</v>
      </c>
      <c r="H81" s="30" t="s">
        <v>447</v>
      </c>
      <c r="I81" s="30" t="s">
        <v>615</v>
      </c>
      <c r="J81" s="30" t="s">
        <v>805</v>
      </c>
      <c r="K81" s="30" t="s">
        <v>805</v>
      </c>
      <c r="L81" s="30" t="s">
        <v>145</v>
      </c>
    </row>
    <row r="82" spans="1:12">
      <c r="A82" s="30">
        <f t="shared" si="4"/>
        <v>74</v>
      </c>
      <c r="B82" s="22" t="s">
        <v>607</v>
      </c>
      <c r="C82" s="30">
        <v>20160101</v>
      </c>
      <c r="D82" s="30">
        <v>20210917</v>
      </c>
      <c r="F82" s="30" t="s">
        <v>806</v>
      </c>
      <c r="H82" s="30" t="s">
        <v>447</v>
      </c>
      <c r="I82" s="30" t="s">
        <v>802</v>
      </c>
      <c r="J82" s="30" t="s">
        <v>805</v>
      </c>
      <c r="K82" s="30" t="s">
        <v>805</v>
      </c>
      <c r="L82" s="30" t="s">
        <v>145</v>
      </c>
    </row>
    <row r="83" spans="1:12">
      <c r="A83" s="30">
        <f t="shared" si="4"/>
        <v>75</v>
      </c>
      <c r="B83" s="22" t="s">
        <v>607</v>
      </c>
      <c r="C83" s="30">
        <v>20160101</v>
      </c>
      <c r="D83" s="30">
        <v>20210917</v>
      </c>
      <c r="F83" s="30" t="s">
        <v>806</v>
      </c>
      <c r="H83" s="30" t="s">
        <v>447</v>
      </c>
      <c r="I83" s="30" t="s">
        <v>617</v>
      </c>
      <c r="J83" s="30" t="s">
        <v>805</v>
      </c>
      <c r="K83" s="30" t="s">
        <v>805</v>
      </c>
      <c r="L83" s="30" t="s">
        <v>145</v>
      </c>
    </row>
    <row r="84" spans="1:12">
      <c r="A84" s="30">
        <f t="shared" si="4"/>
        <v>76</v>
      </c>
      <c r="B84" s="22" t="s">
        <v>607</v>
      </c>
      <c r="C84" s="30">
        <v>20160101</v>
      </c>
      <c r="D84" s="30">
        <v>20210917</v>
      </c>
      <c r="F84" s="30" t="s">
        <v>806</v>
      </c>
      <c r="H84" s="30" t="s">
        <v>447</v>
      </c>
      <c r="I84" s="30" t="s">
        <v>127</v>
      </c>
      <c r="J84" s="30" t="s">
        <v>805</v>
      </c>
      <c r="K84" s="30" t="s">
        <v>805</v>
      </c>
      <c r="L84" s="30" t="s">
        <v>145</v>
      </c>
    </row>
    <row r="85" spans="1:12">
      <c r="A85" s="30">
        <f t="shared" si="4"/>
        <v>77</v>
      </c>
      <c r="B85" s="22" t="s">
        <v>607</v>
      </c>
      <c r="C85" s="30">
        <v>20160101</v>
      </c>
      <c r="D85" s="30">
        <v>20210917</v>
      </c>
      <c r="F85" s="30" t="s">
        <v>806</v>
      </c>
      <c r="H85" s="30" t="s">
        <v>447</v>
      </c>
      <c r="I85" s="30" t="s">
        <v>849</v>
      </c>
      <c r="J85" s="30" t="s">
        <v>805</v>
      </c>
      <c r="K85" s="30" t="s">
        <v>805</v>
      </c>
      <c r="L85" s="30" t="s">
        <v>145</v>
      </c>
    </row>
    <row r="86" spans="1:12">
      <c r="A86" s="30">
        <f t="shared" si="4"/>
        <v>78</v>
      </c>
      <c r="B86" s="22" t="s">
        <v>607</v>
      </c>
      <c r="C86" s="30">
        <v>20160101</v>
      </c>
      <c r="D86" s="30">
        <v>20210917</v>
      </c>
      <c r="F86" s="30" t="s">
        <v>806</v>
      </c>
      <c r="H86" s="30" t="s">
        <v>447</v>
      </c>
      <c r="I86" s="30" t="s">
        <v>850</v>
      </c>
      <c r="J86" s="30" t="s">
        <v>805</v>
      </c>
      <c r="K86" s="30" t="s">
        <v>805</v>
      </c>
      <c r="L86" s="30" t="s">
        <v>145</v>
      </c>
    </row>
    <row r="87" spans="1:12">
      <c r="A87" s="30">
        <f t="shared" si="4"/>
        <v>79</v>
      </c>
      <c r="B87" s="22" t="s">
        <v>607</v>
      </c>
      <c r="C87" s="30">
        <v>20160101</v>
      </c>
      <c r="D87" s="30">
        <v>20210917</v>
      </c>
      <c r="F87" s="30" t="s">
        <v>806</v>
      </c>
      <c r="H87" s="30" t="s">
        <v>447</v>
      </c>
      <c r="I87" s="30" t="s">
        <v>851</v>
      </c>
      <c r="J87" s="30" t="s">
        <v>805</v>
      </c>
      <c r="K87" s="30" t="s">
        <v>805</v>
      </c>
      <c r="L87" s="30" t="s">
        <v>145</v>
      </c>
    </row>
    <row r="88" spans="1:12">
      <c r="A88" s="30">
        <f t="shared" si="4"/>
        <v>80</v>
      </c>
      <c r="B88" s="22" t="s">
        <v>607</v>
      </c>
      <c r="C88" s="30">
        <v>20160101</v>
      </c>
      <c r="D88" s="30">
        <v>20210917</v>
      </c>
      <c r="F88" s="30" t="s">
        <v>806</v>
      </c>
      <c r="H88" s="30" t="s">
        <v>447</v>
      </c>
      <c r="I88" s="30" t="s">
        <v>854</v>
      </c>
      <c r="J88" s="30" t="s">
        <v>805</v>
      </c>
      <c r="K88" s="30" t="s">
        <v>805</v>
      </c>
      <c r="L88" s="30" t="s">
        <v>145</v>
      </c>
    </row>
    <row r="89" spans="1:12">
      <c r="A89" s="30">
        <f t="shared" si="4"/>
        <v>81</v>
      </c>
      <c r="B89" s="22" t="s">
        <v>607</v>
      </c>
      <c r="C89" s="30">
        <v>20160101</v>
      </c>
      <c r="D89" s="30">
        <v>20210917</v>
      </c>
      <c r="F89" s="30" t="s">
        <v>806</v>
      </c>
      <c r="H89" s="30" t="s">
        <v>447</v>
      </c>
      <c r="I89" s="30" t="s">
        <v>855</v>
      </c>
      <c r="J89" s="30" t="s">
        <v>805</v>
      </c>
      <c r="K89" s="30" t="s">
        <v>805</v>
      </c>
      <c r="L89" s="30" t="s">
        <v>145</v>
      </c>
    </row>
    <row r="90" spans="1:12">
      <c r="A90" s="30">
        <f t="shared" si="4"/>
        <v>82</v>
      </c>
      <c r="B90" s="22" t="s">
        <v>607</v>
      </c>
      <c r="C90" s="30">
        <v>20160101</v>
      </c>
      <c r="D90" s="30">
        <v>20210917</v>
      </c>
      <c r="F90" s="30" t="s">
        <v>806</v>
      </c>
      <c r="H90" s="30" t="s">
        <v>447</v>
      </c>
      <c r="I90" s="30" t="s">
        <v>856</v>
      </c>
      <c r="J90" s="30" t="s">
        <v>805</v>
      </c>
      <c r="K90" s="30" t="s">
        <v>805</v>
      </c>
      <c r="L90" s="30" t="s">
        <v>145</v>
      </c>
    </row>
    <row r="91" spans="1:12">
      <c r="A91" s="30">
        <f t="shared" si="4"/>
        <v>83</v>
      </c>
      <c r="B91" s="22" t="s">
        <v>607</v>
      </c>
      <c r="C91" s="30">
        <v>20160101</v>
      </c>
      <c r="D91" s="30">
        <v>20210917</v>
      </c>
      <c r="F91" s="30" t="s">
        <v>806</v>
      </c>
      <c r="H91" s="30" t="s">
        <v>447</v>
      </c>
      <c r="I91" s="30" t="s">
        <v>160</v>
      </c>
      <c r="J91" s="30" t="s">
        <v>805</v>
      </c>
      <c r="K91" s="30" t="s">
        <v>805</v>
      </c>
      <c r="L91" s="30" t="s">
        <v>145</v>
      </c>
    </row>
    <row r="92" spans="1:12">
      <c r="A92" s="30">
        <f t="shared" si="4"/>
        <v>84</v>
      </c>
      <c r="B92" s="22" t="s">
        <v>607</v>
      </c>
      <c r="C92" s="30">
        <v>20160101</v>
      </c>
      <c r="D92" s="30">
        <v>20210917</v>
      </c>
      <c r="F92" s="30" t="s">
        <v>806</v>
      </c>
      <c r="H92" s="30" t="s">
        <v>447</v>
      </c>
      <c r="I92" s="30" t="s">
        <v>129</v>
      </c>
      <c r="J92" s="30" t="s">
        <v>805</v>
      </c>
      <c r="K92" s="30" t="s">
        <v>805</v>
      </c>
      <c r="L92" s="30" t="s">
        <v>145</v>
      </c>
    </row>
    <row r="93" spans="1:12">
      <c r="A93" s="30">
        <f t="shared" si="4"/>
        <v>85</v>
      </c>
      <c r="B93" s="22" t="s">
        <v>607</v>
      </c>
      <c r="C93" s="30">
        <v>20160101</v>
      </c>
      <c r="D93" s="30">
        <v>20210917</v>
      </c>
      <c r="F93" s="30" t="s">
        <v>806</v>
      </c>
      <c r="H93" s="30" t="s">
        <v>447</v>
      </c>
      <c r="I93" s="30" t="s">
        <v>148</v>
      </c>
      <c r="J93" s="30" t="s">
        <v>805</v>
      </c>
      <c r="K93" s="30" t="s">
        <v>805</v>
      </c>
      <c r="L93" s="30" t="s">
        <v>145</v>
      </c>
    </row>
    <row r="94" spans="1:12">
      <c r="A94" s="30">
        <f t="shared" si="4"/>
        <v>86</v>
      </c>
      <c r="B94" s="22" t="s">
        <v>607</v>
      </c>
      <c r="C94" s="30">
        <v>20160101</v>
      </c>
      <c r="D94" s="30">
        <v>20210917</v>
      </c>
      <c r="F94" s="30" t="s">
        <v>806</v>
      </c>
      <c r="H94" s="30" t="s">
        <v>447</v>
      </c>
      <c r="I94" s="30" t="s">
        <v>126</v>
      </c>
      <c r="J94" s="30" t="s">
        <v>805</v>
      </c>
      <c r="K94" s="30" t="s">
        <v>805</v>
      </c>
      <c r="L94" s="30" t="s">
        <v>145</v>
      </c>
    </row>
    <row r="95" spans="1:12">
      <c r="A95" s="30">
        <f t="shared" si="4"/>
        <v>87</v>
      </c>
      <c r="B95" s="22" t="s">
        <v>607</v>
      </c>
      <c r="C95" s="30">
        <v>20160101</v>
      </c>
      <c r="D95" s="30">
        <v>20210917</v>
      </c>
      <c r="F95" s="30" t="s">
        <v>806</v>
      </c>
      <c r="H95" s="30" t="s">
        <v>447</v>
      </c>
      <c r="I95" s="30" t="s">
        <v>615</v>
      </c>
      <c r="J95" s="30" t="s">
        <v>805</v>
      </c>
      <c r="K95" s="30" t="s">
        <v>805</v>
      </c>
      <c r="L95" s="30" t="s">
        <v>145</v>
      </c>
    </row>
    <row r="96" spans="1:12">
      <c r="A96" s="30">
        <f t="shared" si="4"/>
        <v>88</v>
      </c>
      <c r="B96" s="22" t="s">
        <v>607</v>
      </c>
      <c r="C96" s="30">
        <v>20160101</v>
      </c>
      <c r="D96" s="30">
        <v>20210917</v>
      </c>
      <c r="F96" s="30" t="s">
        <v>806</v>
      </c>
      <c r="H96" s="30" t="s">
        <v>447</v>
      </c>
      <c r="I96" s="30" t="s">
        <v>802</v>
      </c>
      <c r="J96" s="30" t="s">
        <v>805</v>
      </c>
      <c r="K96" s="30" t="s">
        <v>805</v>
      </c>
      <c r="L96" s="30" t="s">
        <v>145</v>
      </c>
    </row>
    <row r="97" spans="1:12">
      <c r="A97" s="30">
        <f t="shared" ref="A97:A160" si="5">A96+1</f>
        <v>89</v>
      </c>
      <c r="B97" s="22" t="s">
        <v>607</v>
      </c>
      <c r="C97" s="30">
        <v>20160101</v>
      </c>
      <c r="D97" s="30">
        <v>20210917</v>
      </c>
      <c r="F97" s="30" t="s">
        <v>806</v>
      </c>
      <c r="H97" s="30" t="s">
        <v>447</v>
      </c>
      <c r="I97" s="30" t="s">
        <v>617</v>
      </c>
      <c r="J97" s="30" t="s">
        <v>805</v>
      </c>
      <c r="K97" s="30" t="s">
        <v>805</v>
      </c>
      <c r="L97" s="30" t="s">
        <v>145</v>
      </c>
    </row>
    <row r="98" spans="1:12">
      <c r="A98" s="30">
        <f t="shared" si="5"/>
        <v>90</v>
      </c>
      <c r="B98" s="22" t="s">
        <v>607</v>
      </c>
      <c r="C98" s="30">
        <v>20160101</v>
      </c>
      <c r="D98" s="30">
        <v>20210917</v>
      </c>
      <c r="F98" s="30" t="s">
        <v>806</v>
      </c>
      <c r="H98" s="30" t="s">
        <v>447</v>
      </c>
      <c r="I98" s="30" t="s">
        <v>127</v>
      </c>
      <c r="J98" s="30" t="s">
        <v>805</v>
      </c>
      <c r="K98" s="30" t="s">
        <v>805</v>
      </c>
      <c r="L98" s="30" t="s">
        <v>145</v>
      </c>
    </row>
    <row r="99" spans="1:12">
      <c r="A99" s="30">
        <f t="shared" si="5"/>
        <v>91</v>
      </c>
      <c r="B99" s="22" t="s">
        <v>607</v>
      </c>
      <c r="C99" s="30">
        <v>20160101</v>
      </c>
      <c r="D99" s="30">
        <v>20210917</v>
      </c>
      <c r="F99" s="30" t="s">
        <v>806</v>
      </c>
      <c r="H99" s="30" t="s">
        <v>447</v>
      </c>
      <c r="I99" s="30" t="s">
        <v>849</v>
      </c>
      <c r="J99" s="30" t="s">
        <v>805</v>
      </c>
      <c r="K99" s="30" t="s">
        <v>805</v>
      </c>
      <c r="L99" s="30" t="s">
        <v>145</v>
      </c>
    </row>
    <row r="100" spans="1:12">
      <c r="A100" s="30">
        <f t="shared" si="5"/>
        <v>92</v>
      </c>
      <c r="B100" s="22" t="s">
        <v>607</v>
      </c>
      <c r="C100" s="30">
        <v>20160101</v>
      </c>
      <c r="D100" s="30">
        <v>20210917</v>
      </c>
      <c r="F100" s="30" t="s">
        <v>806</v>
      </c>
      <c r="H100" s="30" t="s">
        <v>447</v>
      </c>
      <c r="I100" s="30" t="s">
        <v>850</v>
      </c>
      <c r="J100" s="30" t="s">
        <v>805</v>
      </c>
      <c r="K100" s="30" t="s">
        <v>805</v>
      </c>
      <c r="L100" s="30" t="s">
        <v>145</v>
      </c>
    </row>
    <row r="101" spans="1:12">
      <c r="A101" s="30">
        <f t="shared" si="5"/>
        <v>93</v>
      </c>
      <c r="B101" s="22" t="s">
        <v>607</v>
      </c>
      <c r="C101" s="30">
        <v>20160101</v>
      </c>
      <c r="D101" s="30">
        <v>20210917</v>
      </c>
      <c r="F101" s="30" t="s">
        <v>806</v>
      </c>
      <c r="H101" s="30" t="s">
        <v>447</v>
      </c>
      <c r="I101" s="30" t="s">
        <v>851</v>
      </c>
      <c r="J101" s="30" t="s">
        <v>805</v>
      </c>
      <c r="K101" s="30" t="s">
        <v>805</v>
      </c>
      <c r="L101" s="30" t="s">
        <v>145</v>
      </c>
    </row>
    <row r="102" spans="1:12">
      <c r="A102" s="30">
        <f t="shared" si="5"/>
        <v>94</v>
      </c>
      <c r="B102" s="22" t="s">
        <v>607</v>
      </c>
      <c r="C102" s="30">
        <v>20160101</v>
      </c>
      <c r="D102" s="30">
        <v>20210917</v>
      </c>
      <c r="F102" s="30" t="s">
        <v>806</v>
      </c>
      <c r="H102" s="30" t="s">
        <v>447</v>
      </c>
      <c r="I102" s="30" t="s">
        <v>854</v>
      </c>
      <c r="J102" s="30" t="s">
        <v>805</v>
      </c>
      <c r="K102" s="30" t="s">
        <v>805</v>
      </c>
      <c r="L102" s="30" t="s">
        <v>145</v>
      </c>
    </row>
    <row r="103" spans="1:12">
      <c r="A103" s="30">
        <f t="shared" si="5"/>
        <v>95</v>
      </c>
      <c r="B103" s="22" t="s">
        <v>607</v>
      </c>
      <c r="C103" s="30">
        <v>20160101</v>
      </c>
      <c r="D103" s="30">
        <v>20210917</v>
      </c>
      <c r="F103" s="30" t="s">
        <v>806</v>
      </c>
      <c r="H103" s="30" t="s">
        <v>447</v>
      </c>
      <c r="I103" s="30" t="s">
        <v>855</v>
      </c>
      <c r="J103" s="30" t="s">
        <v>805</v>
      </c>
      <c r="K103" s="30" t="s">
        <v>805</v>
      </c>
      <c r="L103" s="30" t="s">
        <v>145</v>
      </c>
    </row>
    <row r="104" spans="1:12">
      <c r="A104" s="30">
        <f t="shared" si="5"/>
        <v>96</v>
      </c>
      <c r="B104" s="22" t="s">
        <v>607</v>
      </c>
      <c r="C104" s="30">
        <v>20160101</v>
      </c>
      <c r="D104" s="30">
        <v>20210917</v>
      </c>
      <c r="F104" s="30" t="s">
        <v>806</v>
      </c>
      <c r="H104" s="30" t="s">
        <v>447</v>
      </c>
      <c r="I104" s="30" t="s">
        <v>856</v>
      </c>
      <c r="J104" s="30" t="s">
        <v>805</v>
      </c>
      <c r="K104" s="30" t="s">
        <v>805</v>
      </c>
      <c r="L104" s="30" t="s">
        <v>145</v>
      </c>
    </row>
    <row r="105" spans="1:12">
      <c r="A105" s="30">
        <f t="shared" si="5"/>
        <v>97</v>
      </c>
      <c r="B105" s="22" t="s">
        <v>607</v>
      </c>
      <c r="C105" s="30">
        <v>20160101</v>
      </c>
      <c r="D105" s="30">
        <v>20210917</v>
      </c>
      <c r="F105" s="30" t="s">
        <v>806</v>
      </c>
      <c r="H105" s="30" t="s">
        <v>447</v>
      </c>
      <c r="I105" s="30" t="s">
        <v>160</v>
      </c>
      <c r="J105" s="30" t="s">
        <v>805</v>
      </c>
      <c r="K105" s="30" t="s">
        <v>805</v>
      </c>
      <c r="L105" s="30" t="s">
        <v>145</v>
      </c>
    </row>
    <row r="106" spans="1:12">
      <c r="A106" s="30">
        <f t="shared" si="5"/>
        <v>98</v>
      </c>
      <c r="B106" s="22" t="s">
        <v>607</v>
      </c>
      <c r="C106" s="30">
        <v>20160101</v>
      </c>
      <c r="D106" s="30">
        <v>20210917</v>
      </c>
      <c r="F106" s="30" t="s">
        <v>806</v>
      </c>
      <c r="H106" s="30" t="s">
        <v>447</v>
      </c>
      <c r="I106" s="30" t="s">
        <v>129</v>
      </c>
      <c r="J106" s="30" t="s">
        <v>805</v>
      </c>
      <c r="K106" s="30" t="s">
        <v>805</v>
      </c>
      <c r="L106" s="30" t="s">
        <v>145</v>
      </c>
    </row>
    <row r="107" spans="1:12">
      <c r="A107" s="30">
        <f t="shared" si="5"/>
        <v>99</v>
      </c>
      <c r="B107" s="22" t="s">
        <v>607</v>
      </c>
      <c r="C107" s="30">
        <v>20160101</v>
      </c>
      <c r="D107" s="30">
        <v>20210917</v>
      </c>
      <c r="F107" s="30" t="s">
        <v>806</v>
      </c>
      <c r="H107" s="30" t="s">
        <v>447</v>
      </c>
      <c r="I107" s="30" t="s">
        <v>148</v>
      </c>
      <c r="J107" s="30" t="s">
        <v>805</v>
      </c>
      <c r="K107" s="30" t="s">
        <v>805</v>
      </c>
      <c r="L107" s="30" t="s">
        <v>145</v>
      </c>
    </row>
    <row r="108" spans="1:12">
      <c r="A108" s="30">
        <f t="shared" si="5"/>
        <v>100</v>
      </c>
      <c r="B108" s="22" t="s">
        <v>607</v>
      </c>
      <c r="C108" s="30">
        <v>20160101</v>
      </c>
      <c r="D108" s="30">
        <v>20210917</v>
      </c>
      <c r="F108" s="30" t="s">
        <v>806</v>
      </c>
      <c r="H108" s="30" t="s">
        <v>447</v>
      </c>
      <c r="I108" s="30" t="s">
        <v>126</v>
      </c>
      <c r="J108" s="30" t="s">
        <v>805</v>
      </c>
      <c r="K108" s="30" t="s">
        <v>805</v>
      </c>
      <c r="L108" s="30" t="s">
        <v>145</v>
      </c>
    </row>
    <row r="109" spans="1:12">
      <c r="A109" s="30">
        <f t="shared" si="5"/>
        <v>101</v>
      </c>
      <c r="B109" s="22" t="s">
        <v>607</v>
      </c>
      <c r="C109" s="30">
        <v>20160101</v>
      </c>
      <c r="D109" s="30">
        <v>20210917</v>
      </c>
      <c r="F109" s="30" t="s">
        <v>806</v>
      </c>
      <c r="H109" s="30" t="s">
        <v>447</v>
      </c>
      <c r="I109" s="30" t="s">
        <v>615</v>
      </c>
      <c r="J109" s="30" t="s">
        <v>805</v>
      </c>
      <c r="K109" s="30" t="s">
        <v>805</v>
      </c>
      <c r="L109" s="30" t="s">
        <v>145</v>
      </c>
    </row>
    <row r="110" spans="1:12">
      <c r="A110" s="30">
        <f t="shared" si="5"/>
        <v>102</v>
      </c>
      <c r="B110" s="22" t="s">
        <v>607</v>
      </c>
      <c r="C110" s="30">
        <v>20160101</v>
      </c>
      <c r="D110" s="30">
        <v>20210917</v>
      </c>
      <c r="F110" s="30" t="s">
        <v>806</v>
      </c>
      <c r="H110" s="30" t="s">
        <v>447</v>
      </c>
      <c r="I110" s="30" t="s">
        <v>802</v>
      </c>
      <c r="J110" s="30" t="s">
        <v>805</v>
      </c>
      <c r="K110" s="30" t="s">
        <v>805</v>
      </c>
      <c r="L110" s="30" t="s">
        <v>145</v>
      </c>
    </row>
    <row r="111" spans="1:12">
      <c r="A111" s="30">
        <f t="shared" si="5"/>
        <v>103</v>
      </c>
      <c r="B111" s="22" t="s">
        <v>607</v>
      </c>
      <c r="C111" s="30">
        <v>20160101</v>
      </c>
      <c r="D111" s="30">
        <v>20210917</v>
      </c>
      <c r="F111" s="30" t="s">
        <v>806</v>
      </c>
      <c r="H111" s="30" t="s">
        <v>447</v>
      </c>
      <c r="I111" s="30" t="s">
        <v>617</v>
      </c>
      <c r="J111" s="30" t="s">
        <v>805</v>
      </c>
      <c r="K111" s="30" t="s">
        <v>805</v>
      </c>
      <c r="L111" s="30" t="s">
        <v>145</v>
      </c>
    </row>
    <row r="112" spans="1:12">
      <c r="A112" s="30">
        <f t="shared" si="5"/>
        <v>104</v>
      </c>
      <c r="B112" s="22" t="s">
        <v>607</v>
      </c>
      <c r="C112" s="30">
        <v>20160101</v>
      </c>
      <c r="D112" s="30">
        <v>20210917</v>
      </c>
      <c r="F112" s="30" t="s">
        <v>806</v>
      </c>
      <c r="H112" s="30" t="s">
        <v>447</v>
      </c>
      <c r="I112" s="30" t="s">
        <v>127</v>
      </c>
      <c r="J112" s="30" t="s">
        <v>805</v>
      </c>
      <c r="K112" s="30" t="s">
        <v>805</v>
      </c>
      <c r="L112" s="30" t="s">
        <v>145</v>
      </c>
    </row>
    <row r="113" spans="1:12">
      <c r="A113" s="30">
        <f t="shared" si="5"/>
        <v>105</v>
      </c>
      <c r="B113" s="22" t="s">
        <v>607</v>
      </c>
      <c r="C113" s="30">
        <v>20160101</v>
      </c>
      <c r="D113" s="30">
        <v>20210917</v>
      </c>
      <c r="F113" s="30" t="s">
        <v>806</v>
      </c>
      <c r="H113" s="30" t="s">
        <v>447</v>
      </c>
      <c r="I113" s="30" t="s">
        <v>849</v>
      </c>
      <c r="J113" s="30" t="s">
        <v>805</v>
      </c>
      <c r="K113" s="30" t="s">
        <v>805</v>
      </c>
      <c r="L113" s="30" t="s">
        <v>145</v>
      </c>
    </row>
    <row r="114" spans="1:12">
      <c r="A114" s="30">
        <f t="shared" si="5"/>
        <v>106</v>
      </c>
      <c r="B114" s="22" t="s">
        <v>607</v>
      </c>
      <c r="C114" s="30">
        <v>20160101</v>
      </c>
      <c r="D114" s="30">
        <v>20210917</v>
      </c>
      <c r="F114" s="30" t="s">
        <v>806</v>
      </c>
      <c r="H114" s="30" t="s">
        <v>447</v>
      </c>
      <c r="I114" s="30" t="s">
        <v>850</v>
      </c>
      <c r="J114" s="30" t="s">
        <v>805</v>
      </c>
      <c r="K114" s="30" t="s">
        <v>805</v>
      </c>
      <c r="L114" s="30" t="s">
        <v>145</v>
      </c>
    </row>
    <row r="115" spans="1:12">
      <c r="A115" s="30">
        <f t="shared" si="5"/>
        <v>107</v>
      </c>
      <c r="B115" s="22" t="s">
        <v>607</v>
      </c>
      <c r="C115" s="30">
        <v>20160101</v>
      </c>
      <c r="D115" s="30">
        <v>20210917</v>
      </c>
      <c r="F115" s="30" t="s">
        <v>806</v>
      </c>
      <c r="H115" s="30" t="s">
        <v>447</v>
      </c>
      <c r="I115" s="30" t="s">
        <v>851</v>
      </c>
      <c r="J115" s="30" t="s">
        <v>805</v>
      </c>
      <c r="K115" s="30" t="s">
        <v>805</v>
      </c>
      <c r="L115" s="30" t="s">
        <v>145</v>
      </c>
    </row>
    <row r="116" spans="1:12">
      <c r="A116" s="30">
        <f t="shared" si="5"/>
        <v>108</v>
      </c>
      <c r="B116" s="22" t="s">
        <v>607</v>
      </c>
      <c r="C116" s="30">
        <v>20160101</v>
      </c>
      <c r="D116" s="30">
        <v>20210917</v>
      </c>
      <c r="F116" s="30" t="s">
        <v>806</v>
      </c>
      <c r="H116" s="30" t="s">
        <v>447</v>
      </c>
      <c r="I116" s="30" t="s">
        <v>854</v>
      </c>
      <c r="J116" s="30" t="s">
        <v>805</v>
      </c>
      <c r="K116" s="30" t="s">
        <v>805</v>
      </c>
      <c r="L116" s="30" t="s">
        <v>145</v>
      </c>
    </row>
    <row r="117" spans="1:12">
      <c r="A117" s="30">
        <f t="shared" si="5"/>
        <v>109</v>
      </c>
      <c r="B117" s="22" t="s">
        <v>607</v>
      </c>
      <c r="C117" s="30">
        <v>20160101</v>
      </c>
      <c r="D117" s="30">
        <v>20210917</v>
      </c>
      <c r="F117" s="30" t="s">
        <v>806</v>
      </c>
      <c r="H117" s="30" t="s">
        <v>447</v>
      </c>
      <c r="I117" s="30" t="s">
        <v>855</v>
      </c>
      <c r="J117" s="30" t="s">
        <v>805</v>
      </c>
      <c r="K117" s="30" t="s">
        <v>805</v>
      </c>
      <c r="L117" s="30" t="s">
        <v>145</v>
      </c>
    </row>
    <row r="118" spans="1:12">
      <c r="A118" s="30">
        <f t="shared" si="5"/>
        <v>110</v>
      </c>
      <c r="B118" s="22" t="s">
        <v>607</v>
      </c>
      <c r="C118" s="30">
        <v>20160101</v>
      </c>
      <c r="D118" s="30">
        <v>20210917</v>
      </c>
      <c r="F118" s="30" t="s">
        <v>806</v>
      </c>
      <c r="H118" s="30" t="s">
        <v>447</v>
      </c>
      <c r="I118" s="30" t="s">
        <v>856</v>
      </c>
      <c r="J118" s="30" t="s">
        <v>805</v>
      </c>
      <c r="K118" s="30" t="s">
        <v>805</v>
      </c>
      <c r="L118" s="30" t="s">
        <v>145</v>
      </c>
    </row>
    <row r="119" spans="1:12">
      <c r="A119" s="30">
        <f t="shared" si="5"/>
        <v>111</v>
      </c>
      <c r="B119" s="22" t="s">
        <v>607</v>
      </c>
      <c r="C119" s="30">
        <v>20160101</v>
      </c>
      <c r="D119" s="30">
        <v>20210917</v>
      </c>
      <c r="F119" s="30" t="s">
        <v>806</v>
      </c>
      <c r="H119" s="30" t="s">
        <v>447</v>
      </c>
      <c r="I119" s="30" t="s">
        <v>160</v>
      </c>
      <c r="J119" s="30" t="s">
        <v>805</v>
      </c>
      <c r="K119" s="30" t="s">
        <v>805</v>
      </c>
      <c r="L119" s="30" t="s">
        <v>145</v>
      </c>
    </row>
    <row r="120" spans="1:12">
      <c r="A120" s="30">
        <f t="shared" si="5"/>
        <v>112</v>
      </c>
      <c r="B120" s="22" t="s">
        <v>607</v>
      </c>
      <c r="C120" s="30">
        <v>20160101</v>
      </c>
      <c r="D120" s="30">
        <v>20210917</v>
      </c>
      <c r="F120" s="30" t="s">
        <v>806</v>
      </c>
      <c r="H120" s="30" t="s">
        <v>447</v>
      </c>
      <c r="I120" s="30" t="s">
        <v>129</v>
      </c>
      <c r="J120" s="30" t="s">
        <v>805</v>
      </c>
      <c r="K120" s="30" t="s">
        <v>805</v>
      </c>
      <c r="L120" s="30" t="s">
        <v>145</v>
      </c>
    </row>
    <row r="121" spans="1:12">
      <c r="A121" s="30">
        <f t="shared" si="5"/>
        <v>113</v>
      </c>
      <c r="B121" s="22" t="s">
        <v>607</v>
      </c>
      <c r="C121" s="30">
        <v>20160101</v>
      </c>
      <c r="D121" s="30">
        <v>20210917</v>
      </c>
      <c r="F121" s="30" t="s">
        <v>806</v>
      </c>
      <c r="H121" s="30" t="s">
        <v>447</v>
      </c>
      <c r="I121" s="30" t="s">
        <v>148</v>
      </c>
      <c r="J121" s="30" t="s">
        <v>805</v>
      </c>
      <c r="K121" s="30" t="s">
        <v>805</v>
      </c>
      <c r="L121" s="30" t="s">
        <v>145</v>
      </c>
    </row>
    <row r="122" spans="1:12">
      <c r="A122" s="30">
        <f t="shared" si="5"/>
        <v>114</v>
      </c>
      <c r="B122" s="22" t="s">
        <v>607</v>
      </c>
      <c r="C122" s="30">
        <v>20160101</v>
      </c>
      <c r="D122" s="30">
        <v>20210917</v>
      </c>
      <c r="F122" s="30" t="s">
        <v>806</v>
      </c>
      <c r="H122" s="30" t="s">
        <v>447</v>
      </c>
      <c r="I122" s="30" t="s">
        <v>126</v>
      </c>
      <c r="J122" s="30" t="s">
        <v>805</v>
      </c>
      <c r="K122" s="30" t="s">
        <v>805</v>
      </c>
      <c r="L122" s="30" t="s">
        <v>145</v>
      </c>
    </row>
    <row r="123" spans="1:12">
      <c r="A123" s="30">
        <f t="shared" si="5"/>
        <v>115</v>
      </c>
      <c r="B123" s="22" t="s">
        <v>607</v>
      </c>
      <c r="C123" s="30">
        <v>20160101</v>
      </c>
      <c r="D123" s="30">
        <v>20210917</v>
      </c>
      <c r="F123" s="30" t="s">
        <v>806</v>
      </c>
      <c r="H123" s="30" t="s">
        <v>447</v>
      </c>
      <c r="I123" s="30" t="s">
        <v>615</v>
      </c>
      <c r="J123" s="30" t="s">
        <v>805</v>
      </c>
      <c r="K123" s="30" t="s">
        <v>805</v>
      </c>
      <c r="L123" s="30" t="s">
        <v>145</v>
      </c>
    </row>
    <row r="124" spans="1:12">
      <c r="A124" s="30">
        <f t="shared" si="5"/>
        <v>116</v>
      </c>
      <c r="B124" s="22" t="s">
        <v>607</v>
      </c>
      <c r="C124" s="30">
        <v>20160101</v>
      </c>
      <c r="D124" s="30">
        <v>20210917</v>
      </c>
      <c r="F124" s="30" t="s">
        <v>806</v>
      </c>
      <c r="H124" s="30" t="s">
        <v>447</v>
      </c>
      <c r="I124" s="30" t="s">
        <v>802</v>
      </c>
      <c r="J124" s="30" t="s">
        <v>805</v>
      </c>
      <c r="K124" s="30" t="s">
        <v>805</v>
      </c>
      <c r="L124" s="30" t="s">
        <v>145</v>
      </c>
    </row>
    <row r="125" spans="1:12">
      <c r="A125" s="30">
        <f t="shared" si="5"/>
        <v>117</v>
      </c>
      <c r="B125" s="22" t="s">
        <v>607</v>
      </c>
      <c r="C125" s="30">
        <v>20160101</v>
      </c>
      <c r="D125" s="30">
        <v>20210917</v>
      </c>
      <c r="F125" s="30" t="s">
        <v>806</v>
      </c>
      <c r="H125" s="30" t="s">
        <v>447</v>
      </c>
      <c r="I125" s="30" t="s">
        <v>617</v>
      </c>
      <c r="J125" s="30" t="s">
        <v>805</v>
      </c>
      <c r="K125" s="30" t="s">
        <v>805</v>
      </c>
      <c r="L125" s="30" t="s">
        <v>145</v>
      </c>
    </row>
    <row r="126" spans="1:12">
      <c r="A126" s="30">
        <f t="shared" si="5"/>
        <v>118</v>
      </c>
      <c r="B126" s="22" t="s">
        <v>607</v>
      </c>
      <c r="C126" s="30">
        <v>20160101</v>
      </c>
      <c r="D126" s="30">
        <v>20210917</v>
      </c>
      <c r="F126" s="30" t="s">
        <v>806</v>
      </c>
      <c r="H126" s="30" t="s">
        <v>447</v>
      </c>
      <c r="I126" s="30" t="s">
        <v>127</v>
      </c>
      <c r="J126" s="30" t="s">
        <v>805</v>
      </c>
      <c r="K126" s="30" t="s">
        <v>805</v>
      </c>
      <c r="L126" s="30" t="s">
        <v>145</v>
      </c>
    </row>
    <row r="127" spans="1:12">
      <c r="A127" s="30">
        <f t="shared" si="5"/>
        <v>119</v>
      </c>
      <c r="B127" s="22" t="s">
        <v>607</v>
      </c>
      <c r="C127" s="30">
        <v>20160101</v>
      </c>
      <c r="D127" s="30">
        <v>20210917</v>
      </c>
      <c r="F127" s="30" t="s">
        <v>806</v>
      </c>
      <c r="H127" s="30" t="s">
        <v>447</v>
      </c>
      <c r="I127" s="30" t="s">
        <v>849</v>
      </c>
      <c r="J127" s="30" t="s">
        <v>805</v>
      </c>
      <c r="K127" s="30" t="s">
        <v>805</v>
      </c>
      <c r="L127" s="30" t="s">
        <v>145</v>
      </c>
    </row>
    <row r="128" spans="1:12">
      <c r="A128" s="30">
        <f t="shared" si="5"/>
        <v>120</v>
      </c>
      <c r="B128" s="22" t="s">
        <v>607</v>
      </c>
      <c r="C128" s="30">
        <v>20160101</v>
      </c>
      <c r="D128" s="30">
        <v>20210917</v>
      </c>
      <c r="F128" s="30" t="s">
        <v>806</v>
      </c>
      <c r="H128" s="30" t="s">
        <v>447</v>
      </c>
      <c r="I128" s="30" t="s">
        <v>850</v>
      </c>
      <c r="J128" s="30" t="s">
        <v>805</v>
      </c>
      <c r="K128" s="30" t="s">
        <v>805</v>
      </c>
      <c r="L128" s="30" t="s">
        <v>145</v>
      </c>
    </row>
    <row r="129" spans="1:12">
      <c r="A129" s="30">
        <f t="shared" si="5"/>
        <v>121</v>
      </c>
      <c r="B129" s="22" t="s">
        <v>607</v>
      </c>
      <c r="C129" s="30">
        <v>20160101</v>
      </c>
      <c r="D129" s="30">
        <v>20210917</v>
      </c>
      <c r="F129" s="30" t="s">
        <v>806</v>
      </c>
      <c r="H129" s="30" t="s">
        <v>447</v>
      </c>
      <c r="I129" s="30" t="s">
        <v>851</v>
      </c>
      <c r="J129" s="30" t="s">
        <v>805</v>
      </c>
      <c r="K129" s="30" t="s">
        <v>805</v>
      </c>
      <c r="L129" s="30" t="s">
        <v>145</v>
      </c>
    </row>
    <row r="130" spans="1:12">
      <c r="A130" s="30">
        <f t="shared" si="5"/>
        <v>122</v>
      </c>
      <c r="B130" s="22" t="s">
        <v>607</v>
      </c>
      <c r="C130" s="30">
        <v>20160101</v>
      </c>
      <c r="D130" s="30">
        <v>20210917</v>
      </c>
      <c r="F130" s="30" t="s">
        <v>806</v>
      </c>
      <c r="H130" s="30" t="s">
        <v>447</v>
      </c>
      <c r="I130" s="30" t="s">
        <v>854</v>
      </c>
      <c r="J130" s="30" t="s">
        <v>805</v>
      </c>
      <c r="K130" s="30" t="s">
        <v>805</v>
      </c>
      <c r="L130" s="30" t="s">
        <v>145</v>
      </c>
    </row>
    <row r="131" spans="1:12">
      <c r="A131" s="30">
        <f t="shared" si="5"/>
        <v>123</v>
      </c>
      <c r="B131" s="22" t="s">
        <v>607</v>
      </c>
      <c r="C131" s="30">
        <v>20160101</v>
      </c>
      <c r="D131" s="30">
        <v>20210917</v>
      </c>
      <c r="F131" s="30" t="s">
        <v>806</v>
      </c>
      <c r="H131" s="30" t="s">
        <v>447</v>
      </c>
      <c r="I131" s="30" t="s">
        <v>855</v>
      </c>
      <c r="J131" s="30" t="s">
        <v>805</v>
      </c>
      <c r="K131" s="30" t="s">
        <v>805</v>
      </c>
      <c r="L131" s="30" t="s">
        <v>145</v>
      </c>
    </row>
    <row r="132" spans="1:12">
      <c r="A132" s="30">
        <f t="shared" si="5"/>
        <v>124</v>
      </c>
      <c r="B132" s="22" t="s">
        <v>607</v>
      </c>
      <c r="C132" s="30">
        <v>20160101</v>
      </c>
      <c r="D132" s="30">
        <v>20210917</v>
      </c>
      <c r="F132" s="30" t="s">
        <v>806</v>
      </c>
      <c r="H132" s="30" t="s">
        <v>447</v>
      </c>
      <c r="I132" s="30" t="s">
        <v>856</v>
      </c>
      <c r="J132" s="30" t="s">
        <v>805</v>
      </c>
      <c r="K132" s="30" t="s">
        <v>805</v>
      </c>
      <c r="L132" s="30" t="s">
        <v>145</v>
      </c>
    </row>
    <row r="133" spans="1:12">
      <c r="A133" s="30">
        <f t="shared" si="5"/>
        <v>125</v>
      </c>
      <c r="B133" s="22" t="s">
        <v>607</v>
      </c>
      <c r="C133" s="30">
        <v>20160101</v>
      </c>
      <c r="D133" s="30">
        <v>20210917</v>
      </c>
      <c r="F133" s="30" t="s">
        <v>806</v>
      </c>
      <c r="H133" s="30" t="s">
        <v>447</v>
      </c>
      <c r="I133" s="30" t="s">
        <v>160</v>
      </c>
      <c r="J133" s="30" t="s">
        <v>805</v>
      </c>
      <c r="K133" s="30" t="s">
        <v>805</v>
      </c>
      <c r="L133" s="30" t="s">
        <v>145</v>
      </c>
    </row>
    <row r="134" spans="1:12">
      <c r="A134" s="30">
        <f t="shared" si="5"/>
        <v>126</v>
      </c>
      <c r="B134" s="22" t="s">
        <v>607</v>
      </c>
      <c r="C134" s="30">
        <v>20160101</v>
      </c>
      <c r="D134" s="30">
        <v>20210917</v>
      </c>
      <c r="F134" s="30" t="s">
        <v>806</v>
      </c>
      <c r="H134" s="30" t="s">
        <v>447</v>
      </c>
      <c r="I134" s="30" t="s">
        <v>129</v>
      </c>
      <c r="J134" s="30" t="s">
        <v>805</v>
      </c>
      <c r="K134" s="30" t="s">
        <v>805</v>
      </c>
      <c r="L134" s="30" t="s">
        <v>145</v>
      </c>
    </row>
    <row r="135" spans="1:12">
      <c r="A135" s="30">
        <f t="shared" si="5"/>
        <v>127</v>
      </c>
      <c r="B135" s="22" t="s">
        <v>607</v>
      </c>
      <c r="C135" s="30">
        <v>20160101</v>
      </c>
      <c r="D135" s="30">
        <v>20210917</v>
      </c>
      <c r="F135" s="30" t="s">
        <v>806</v>
      </c>
      <c r="H135" s="30" t="s">
        <v>447</v>
      </c>
      <c r="I135" s="30" t="s">
        <v>148</v>
      </c>
      <c r="J135" s="30" t="s">
        <v>805</v>
      </c>
      <c r="K135" s="30" t="s">
        <v>805</v>
      </c>
      <c r="L135" s="30" t="s">
        <v>145</v>
      </c>
    </row>
    <row r="136" spans="1:12">
      <c r="A136" s="30">
        <f t="shared" si="5"/>
        <v>128</v>
      </c>
      <c r="B136" s="22" t="s">
        <v>607</v>
      </c>
      <c r="C136" s="30">
        <v>20160101</v>
      </c>
      <c r="D136" s="30">
        <v>20210917</v>
      </c>
      <c r="F136" s="30" t="s">
        <v>806</v>
      </c>
      <c r="H136" s="30" t="s">
        <v>447</v>
      </c>
      <c r="I136" s="30" t="s">
        <v>126</v>
      </c>
      <c r="J136" s="30" t="s">
        <v>805</v>
      </c>
      <c r="K136" s="30" t="s">
        <v>805</v>
      </c>
      <c r="L136" s="30" t="s">
        <v>145</v>
      </c>
    </row>
    <row r="137" spans="1:12">
      <c r="A137" s="30">
        <f t="shared" si="5"/>
        <v>129</v>
      </c>
      <c r="B137" s="22" t="s">
        <v>607</v>
      </c>
      <c r="C137" s="30">
        <v>20160101</v>
      </c>
      <c r="D137" s="30">
        <v>20210917</v>
      </c>
      <c r="F137" s="30" t="s">
        <v>806</v>
      </c>
      <c r="H137" s="30" t="s">
        <v>447</v>
      </c>
      <c r="I137" s="30" t="s">
        <v>615</v>
      </c>
      <c r="J137" s="30" t="s">
        <v>805</v>
      </c>
      <c r="K137" s="30" t="s">
        <v>805</v>
      </c>
      <c r="L137" s="30" t="s">
        <v>145</v>
      </c>
    </row>
    <row r="138" spans="1:12">
      <c r="A138" s="30">
        <f t="shared" si="5"/>
        <v>130</v>
      </c>
      <c r="B138" s="22" t="s">
        <v>607</v>
      </c>
      <c r="C138" s="30">
        <v>20160101</v>
      </c>
      <c r="D138" s="30">
        <v>20210917</v>
      </c>
      <c r="F138" s="30" t="s">
        <v>806</v>
      </c>
      <c r="H138" s="30" t="s">
        <v>447</v>
      </c>
      <c r="I138" s="30" t="s">
        <v>802</v>
      </c>
      <c r="J138" s="30" t="s">
        <v>805</v>
      </c>
      <c r="K138" s="30" t="s">
        <v>805</v>
      </c>
      <c r="L138" s="30" t="s">
        <v>145</v>
      </c>
    </row>
    <row r="139" spans="1:12">
      <c r="A139" s="30">
        <f t="shared" si="5"/>
        <v>131</v>
      </c>
      <c r="B139" s="22" t="s">
        <v>607</v>
      </c>
      <c r="C139" s="30">
        <v>20160101</v>
      </c>
      <c r="D139" s="30">
        <v>20210917</v>
      </c>
      <c r="F139" s="30" t="s">
        <v>806</v>
      </c>
      <c r="H139" s="30" t="s">
        <v>447</v>
      </c>
      <c r="I139" s="30" t="s">
        <v>617</v>
      </c>
      <c r="J139" s="30" t="s">
        <v>805</v>
      </c>
      <c r="K139" s="30" t="s">
        <v>805</v>
      </c>
      <c r="L139" s="30" t="s">
        <v>145</v>
      </c>
    </row>
    <row r="140" spans="1:12">
      <c r="A140" s="30">
        <f t="shared" si="5"/>
        <v>132</v>
      </c>
      <c r="B140" s="22" t="s">
        <v>607</v>
      </c>
      <c r="C140" s="30">
        <v>20160101</v>
      </c>
      <c r="D140" s="30">
        <v>20210917</v>
      </c>
      <c r="F140" s="30" t="s">
        <v>806</v>
      </c>
      <c r="H140" s="30" t="s">
        <v>447</v>
      </c>
      <c r="I140" s="30" t="s">
        <v>127</v>
      </c>
      <c r="J140" s="30" t="s">
        <v>805</v>
      </c>
      <c r="K140" s="30" t="s">
        <v>805</v>
      </c>
      <c r="L140" s="30" t="s">
        <v>145</v>
      </c>
    </row>
    <row r="141" spans="1:12">
      <c r="A141" s="30">
        <f t="shared" si="5"/>
        <v>133</v>
      </c>
      <c r="B141" s="22" t="s">
        <v>607</v>
      </c>
      <c r="C141" s="30">
        <v>20160101</v>
      </c>
      <c r="D141" s="30">
        <v>20210917</v>
      </c>
      <c r="F141" s="30" t="s">
        <v>806</v>
      </c>
      <c r="H141" s="30" t="s">
        <v>447</v>
      </c>
      <c r="I141" s="30" t="s">
        <v>849</v>
      </c>
      <c r="J141" s="30" t="s">
        <v>805</v>
      </c>
      <c r="K141" s="30" t="s">
        <v>805</v>
      </c>
      <c r="L141" s="30" t="s">
        <v>145</v>
      </c>
    </row>
    <row r="142" spans="1:12">
      <c r="A142" s="30">
        <f t="shared" si="5"/>
        <v>134</v>
      </c>
      <c r="B142" s="22" t="s">
        <v>607</v>
      </c>
      <c r="C142" s="30">
        <v>20160101</v>
      </c>
      <c r="D142" s="30">
        <v>20210917</v>
      </c>
      <c r="F142" s="30" t="s">
        <v>806</v>
      </c>
      <c r="H142" s="30" t="s">
        <v>447</v>
      </c>
      <c r="I142" s="30" t="s">
        <v>850</v>
      </c>
      <c r="J142" s="30" t="s">
        <v>805</v>
      </c>
      <c r="K142" s="30" t="s">
        <v>805</v>
      </c>
      <c r="L142" s="30" t="s">
        <v>145</v>
      </c>
    </row>
    <row r="143" spans="1:12">
      <c r="A143" s="30">
        <f t="shared" si="5"/>
        <v>135</v>
      </c>
      <c r="B143" s="22" t="s">
        <v>607</v>
      </c>
      <c r="C143" s="30">
        <v>20160101</v>
      </c>
      <c r="D143" s="30">
        <v>20210917</v>
      </c>
      <c r="F143" s="30" t="s">
        <v>806</v>
      </c>
      <c r="H143" s="30" t="s">
        <v>447</v>
      </c>
      <c r="I143" s="30" t="s">
        <v>851</v>
      </c>
      <c r="J143" s="30" t="s">
        <v>805</v>
      </c>
      <c r="K143" s="30" t="s">
        <v>805</v>
      </c>
      <c r="L143" s="30" t="s">
        <v>145</v>
      </c>
    </row>
    <row r="144" spans="1:12">
      <c r="A144" s="30">
        <f t="shared" si="5"/>
        <v>136</v>
      </c>
      <c r="B144" s="22" t="s">
        <v>607</v>
      </c>
      <c r="C144" s="30">
        <v>20160101</v>
      </c>
      <c r="D144" s="30">
        <v>20210917</v>
      </c>
      <c r="F144" s="30" t="s">
        <v>806</v>
      </c>
      <c r="H144" s="30" t="s">
        <v>447</v>
      </c>
      <c r="I144" s="30" t="s">
        <v>854</v>
      </c>
      <c r="J144" s="30" t="s">
        <v>805</v>
      </c>
      <c r="K144" s="30" t="s">
        <v>805</v>
      </c>
      <c r="L144" s="30" t="s">
        <v>145</v>
      </c>
    </row>
    <row r="145" spans="1:12">
      <c r="A145" s="30">
        <f t="shared" si="5"/>
        <v>137</v>
      </c>
      <c r="B145" s="22" t="s">
        <v>607</v>
      </c>
      <c r="C145" s="30">
        <v>20160101</v>
      </c>
      <c r="D145" s="30">
        <v>20210917</v>
      </c>
      <c r="F145" s="30" t="s">
        <v>806</v>
      </c>
      <c r="H145" s="30" t="s">
        <v>447</v>
      </c>
      <c r="I145" s="30" t="s">
        <v>855</v>
      </c>
      <c r="J145" s="30" t="s">
        <v>805</v>
      </c>
      <c r="K145" s="30" t="s">
        <v>805</v>
      </c>
      <c r="L145" s="30" t="s">
        <v>145</v>
      </c>
    </row>
    <row r="146" spans="1:12">
      <c r="A146" s="30">
        <f t="shared" si="5"/>
        <v>138</v>
      </c>
      <c r="B146" s="22" t="s">
        <v>607</v>
      </c>
      <c r="C146" s="30">
        <v>20160101</v>
      </c>
      <c r="D146" s="30">
        <v>20210917</v>
      </c>
      <c r="F146" s="30" t="s">
        <v>806</v>
      </c>
      <c r="H146" s="30" t="s">
        <v>447</v>
      </c>
      <c r="I146" s="30" t="s">
        <v>856</v>
      </c>
      <c r="J146" s="30" t="s">
        <v>805</v>
      </c>
      <c r="K146" s="30" t="s">
        <v>805</v>
      </c>
      <c r="L146" s="30" t="s">
        <v>145</v>
      </c>
    </row>
    <row r="147" spans="1:12">
      <c r="A147" s="30">
        <f t="shared" si="5"/>
        <v>139</v>
      </c>
      <c r="B147" s="22" t="s">
        <v>607</v>
      </c>
      <c r="C147" s="30">
        <v>20160101</v>
      </c>
      <c r="D147" s="30">
        <v>20210917</v>
      </c>
      <c r="F147" s="30" t="s">
        <v>806</v>
      </c>
      <c r="H147" s="30" t="s">
        <v>447</v>
      </c>
      <c r="I147" s="30" t="s">
        <v>160</v>
      </c>
      <c r="J147" s="30" t="s">
        <v>805</v>
      </c>
      <c r="K147" s="30" t="s">
        <v>805</v>
      </c>
      <c r="L147" s="30" t="s">
        <v>145</v>
      </c>
    </row>
    <row r="148" spans="1:12">
      <c r="A148" s="30">
        <f t="shared" si="5"/>
        <v>140</v>
      </c>
      <c r="B148" s="22" t="s">
        <v>607</v>
      </c>
      <c r="C148" s="30">
        <v>20160101</v>
      </c>
      <c r="D148" s="30">
        <v>20210917</v>
      </c>
      <c r="F148" s="30" t="s">
        <v>806</v>
      </c>
      <c r="H148" s="30" t="s">
        <v>447</v>
      </c>
      <c r="I148" s="30" t="s">
        <v>129</v>
      </c>
      <c r="J148" s="30" t="s">
        <v>805</v>
      </c>
      <c r="K148" s="30" t="s">
        <v>805</v>
      </c>
      <c r="L148" s="30" t="s">
        <v>145</v>
      </c>
    </row>
    <row r="149" spans="1:12">
      <c r="A149" s="30">
        <f t="shared" si="5"/>
        <v>141</v>
      </c>
      <c r="B149" s="22" t="s">
        <v>607</v>
      </c>
      <c r="C149" s="30">
        <v>20160101</v>
      </c>
      <c r="D149" s="30">
        <v>20210917</v>
      </c>
      <c r="F149" s="30" t="s">
        <v>806</v>
      </c>
      <c r="H149" s="30" t="s">
        <v>447</v>
      </c>
      <c r="I149" s="30" t="s">
        <v>148</v>
      </c>
      <c r="J149" s="30" t="s">
        <v>805</v>
      </c>
      <c r="K149" s="30" t="s">
        <v>805</v>
      </c>
      <c r="L149" s="30" t="s">
        <v>145</v>
      </c>
    </row>
    <row r="150" spans="1:12">
      <c r="A150" s="30">
        <f t="shared" si="5"/>
        <v>142</v>
      </c>
      <c r="B150" s="22" t="s">
        <v>607</v>
      </c>
      <c r="C150" s="30">
        <v>20160101</v>
      </c>
      <c r="D150" s="30">
        <v>20210917</v>
      </c>
      <c r="F150" s="30" t="s">
        <v>806</v>
      </c>
      <c r="H150" s="30" t="s">
        <v>447</v>
      </c>
      <c r="I150" s="30" t="s">
        <v>126</v>
      </c>
      <c r="J150" s="30" t="s">
        <v>805</v>
      </c>
      <c r="K150" s="30" t="s">
        <v>805</v>
      </c>
      <c r="L150" s="30" t="s">
        <v>145</v>
      </c>
    </row>
    <row r="151" spans="1:12">
      <c r="A151" s="30">
        <f t="shared" si="5"/>
        <v>143</v>
      </c>
      <c r="B151" s="22" t="s">
        <v>607</v>
      </c>
      <c r="C151" s="30">
        <v>20160101</v>
      </c>
      <c r="D151" s="30">
        <v>20210917</v>
      </c>
      <c r="F151" s="30" t="s">
        <v>806</v>
      </c>
      <c r="H151" s="30" t="s">
        <v>447</v>
      </c>
      <c r="I151" s="30" t="s">
        <v>615</v>
      </c>
      <c r="J151" s="30" t="s">
        <v>805</v>
      </c>
      <c r="K151" s="30" t="s">
        <v>805</v>
      </c>
      <c r="L151" s="30" t="s">
        <v>145</v>
      </c>
    </row>
    <row r="152" spans="1:12">
      <c r="A152" s="30">
        <f t="shared" si="5"/>
        <v>144</v>
      </c>
      <c r="B152" s="22" t="s">
        <v>607</v>
      </c>
      <c r="C152" s="30">
        <v>20160101</v>
      </c>
      <c r="D152" s="30">
        <v>20210917</v>
      </c>
      <c r="F152" s="30" t="s">
        <v>806</v>
      </c>
      <c r="H152" s="30" t="s">
        <v>447</v>
      </c>
      <c r="I152" s="30" t="s">
        <v>802</v>
      </c>
      <c r="J152" s="30" t="s">
        <v>805</v>
      </c>
      <c r="K152" s="30" t="s">
        <v>805</v>
      </c>
      <c r="L152" s="30" t="s">
        <v>145</v>
      </c>
    </row>
    <row r="153" spans="1:12">
      <c r="A153" s="30">
        <f t="shared" si="5"/>
        <v>145</v>
      </c>
      <c r="B153" s="22" t="s">
        <v>607</v>
      </c>
      <c r="C153" s="30">
        <v>20160101</v>
      </c>
      <c r="D153" s="30">
        <v>20210917</v>
      </c>
      <c r="F153" s="30" t="s">
        <v>806</v>
      </c>
      <c r="H153" s="30" t="s">
        <v>447</v>
      </c>
      <c r="I153" s="30" t="s">
        <v>617</v>
      </c>
      <c r="J153" s="30" t="s">
        <v>805</v>
      </c>
      <c r="K153" s="30" t="s">
        <v>805</v>
      </c>
      <c r="L153" s="30" t="s">
        <v>145</v>
      </c>
    </row>
    <row r="154" spans="1:12">
      <c r="A154" s="30">
        <f t="shared" si="5"/>
        <v>146</v>
      </c>
      <c r="B154" s="22" t="s">
        <v>607</v>
      </c>
      <c r="C154" s="30">
        <v>20160101</v>
      </c>
      <c r="D154" s="30">
        <v>20210917</v>
      </c>
      <c r="F154" s="30" t="s">
        <v>806</v>
      </c>
      <c r="H154" s="30" t="s">
        <v>447</v>
      </c>
      <c r="I154" s="30" t="s">
        <v>127</v>
      </c>
      <c r="J154" s="30" t="s">
        <v>805</v>
      </c>
      <c r="K154" s="30" t="s">
        <v>805</v>
      </c>
      <c r="L154" s="30" t="s">
        <v>145</v>
      </c>
    </row>
    <row r="155" spans="1:12">
      <c r="A155" s="30">
        <f t="shared" si="5"/>
        <v>147</v>
      </c>
      <c r="B155" s="22" t="s">
        <v>607</v>
      </c>
      <c r="C155" s="30">
        <v>20160101</v>
      </c>
      <c r="D155" s="30">
        <v>20210917</v>
      </c>
      <c r="F155" s="30" t="s">
        <v>806</v>
      </c>
      <c r="H155" s="30" t="s">
        <v>447</v>
      </c>
      <c r="I155" s="30" t="s">
        <v>849</v>
      </c>
      <c r="J155" s="30" t="s">
        <v>805</v>
      </c>
      <c r="K155" s="30" t="s">
        <v>805</v>
      </c>
      <c r="L155" s="30" t="s">
        <v>145</v>
      </c>
    </row>
    <row r="156" spans="1:12">
      <c r="A156" s="30">
        <f t="shared" si="5"/>
        <v>148</v>
      </c>
      <c r="B156" s="22" t="s">
        <v>607</v>
      </c>
      <c r="C156" s="30">
        <v>20160101</v>
      </c>
      <c r="D156" s="30">
        <v>20210917</v>
      </c>
      <c r="F156" s="30" t="s">
        <v>806</v>
      </c>
      <c r="H156" s="30" t="s">
        <v>447</v>
      </c>
      <c r="I156" s="30" t="s">
        <v>850</v>
      </c>
      <c r="J156" s="30" t="s">
        <v>805</v>
      </c>
      <c r="K156" s="30" t="s">
        <v>805</v>
      </c>
      <c r="L156" s="30" t="s">
        <v>145</v>
      </c>
    </row>
    <row r="157" spans="1:12">
      <c r="A157" s="30">
        <f t="shared" si="5"/>
        <v>149</v>
      </c>
      <c r="B157" s="22" t="s">
        <v>607</v>
      </c>
      <c r="C157" s="30">
        <v>20160101</v>
      </c>
      <c r="D157" s="30">
        <v>20210917</v>
      </c>
      <c r="F157" s="30" t="s">
        <v>806</v>
      </c>
      <c r="H157" s="30" t="s">
        <v>447</v>
      </c>
      <c r="I157" s="30" t="s">
        <v>851</v>
      </c>
      <c r="J157" s="30" t="s">
        <v>805</v>
      </c>
      <c r="K157" s="30" t="s">
        <v>805</v>
      </c>
      <c r="L157" s="30" t="s">
        <v>145</v>
      </c>
    </row>
    <row r="158" spans="1:12">
      <c r="A158" s="30">
        <f t="shared" si="5"/>
        <v>150</v>
      </c>
      <c r="B158" s="22" t="s">
        <v>607</v>
      </c>
      <c r="C158" s="30">
        <v>20160101</v>
      </c>
      <c r="D158" s="30">
        <v>20210917</v>
      </c>
      <c r="F158" s="30" t="s">
        <v>806</v>
      </c>
      <c r="H158" s="30" t="s">
        <v>447</v>
      </c>
      <c r="I158" s="30" t="s">
        <v>854</v>
      </c>
      <c r="J158" s="30" t="s">
        <v>805</v>
      </c>
      <c r="K158" s="30" t="s">
        <v>805</v>
      </c>
      <c r="L158" s="30" t="s">
        <v>145</v>
      </c>
    </row>
    <row r="159" spans="1:12">
      <c r="A159" s="30">
        <f t="shared" si="5"/>
        <v>151</v>
      </c>
      <c r="B159" s="22" t="s">
        <v>607</v>
      </c>
      <c r="C159" s="30">
        <v>20160101</v>
      </c>
      <c r="D159" s="30">
        <v>20210917</v>
      </c>
      <c r="F159" s="30" t="s">
        <v>806</v>
      </c>
      <c r="H159" s="30" t="s">
        <v>447</v>
      </c>
      <c r="I159" s="30" t="s">
        <v>855</v>
      </c>
      <c r="J159" s="30" t="s">
        <v>805</v>
      </c>
      <c r="K159" s="30" t="s">
        <v>805</v>
      </c>
      <c r="L159" s="30" t="s">
        <v>145</v>
      </c>
    </row>
    <row r="160" spans="1:12">
      <c r="A160" s="30">
        <f t="shared" si="5"/>
        <v>152</v>
      </c>
      <c r="B160" s="22" t="s">
        <v>607</v>
      </c>
      <c r="C160" s="30">
        <v>20160101</v>
      </c>
      <c r="D160" s="30">
        <v>20210917</v>
      </c>
      <c r="F160" s="30" t="s">
        <v>806</v>
      </c>
      <c r="H160" s="30" t="s">
        <v>447</v>
      </c>
      <c r="I160" s="30" t="s">
        <v>856</v>
      </c>
      <c r="J160" s="30" t="s">
        <v>805</v>
      </c>
      <c r="K160" s="30" t="s">
        <v>805</v>
      </c>
      <c r="L160" s="30" t="s">
        <v>145</v>
      </c>
    </row>
    <row r="161" spans="1:12">
      <c r="A161" s="30">
        <f t="shared" ref="A161:A224" si="6">A160+1</f>
        <v>153</v>
      </c>
      <c r="B161" s="22" t="s">
        <v>607</v>
      </c>
      <c r="C161" s="30">
        <v>20160101</v>
      </c>
      <c r="D161" s="30">
        <v>20210917</v>
      </c>
      <c r="F161" s="30" t="s">
        <v>806</v>
      </c>
      <c r="H161" s="30" t="s">
        <v>447</v>
      </c>
      <c r="I161" s="30" t="s">
        <v>160</v>
      </c>
      <c r="J161" s="30" t="s">
        <v>805</v>
      </c>
      <c r="K161" s="30" t="s">
        <v>805</v>
      </c>
      <c r="L161" s="30" t="s">
        <v>145</v>
      </c>
    </row>
    <row r="162" spans="1:12">
      <c r="A162" s="30">
        <f t="shared" si="6"/>
        <v>154</v>
      </c>
      <c r="B162" s="22" t="s">
        <v>607</v>
      </c>
      <c r="C162" s="30">
        <v>20160101</v>
      </c>
      <c r="D162" s="30">
        <v>20210917</v>
      </c>
      <c r="F162" s="30" t="s">
        <v>806</v>
      </c>
      <c r="H162" s="30" t="s">
        <v>447</v>
      </c>
      <c r="I162" s="30" t="s">
        <v>129</v>
      </c>
      <c r="J162" s="30" t="s">
        <v>805</v>
      </c>
      <c r="K162" s="30" t="s">
        <v>805</v>
      </c>
      <c r="L162" s="30" t="s">
        <v>145</v>
      </c>
    </row>
    <row r="163" spans="1:12">
      <c r="A163" s="30">
        <f t="shared" si="6"/>
        <v>155</v>
      </c>
      <c r="B163" s="22" t="s">
        <v>607</v>
      </c>
      <c r="C163" s="30">
        <v>20160101</v>
      </c>
      <c r="D163" s="30">
        <v>20210917</v>
      </c>
      <c r="F163" s="30" t="s">
        <v>806</v>
      </c>
      <c r="H163" s="30" t="s">
        <v>447</v>
      </c>
      <c r="I163" s="30" t="s">
        <v>148</v>
      </c>
      <c r="J163" s="30" t="s">
        <v>805</v>
      </c>
      <c r="K163" s="30" t="s">
        <v>805</v>
      </c>
      <c r="L163" s="30" t="s">
        <v>145</v>
      </c>
    </row>
    <row r="164" spans="1:12">
      <c r="A164" s="30">
        <f t="shared" si="6"/>
        <v>156</v>
      </c>
      <c r="B164" s="22" t="s">
        <v>607</v>
      </c>
      <c r="C164" s="30">
        <v>20160101</v>
      </c>
      <c r="D164" s="30">
        <v>20210917</v>
      </c>
      <c r="F164" s="30" t="s">
        <v>806</v>
      </c>
      <c r="H164" s="30" t="s">
        <v>447</v>
      </c>
      <c r="I164" s="30" t="s">
        <v>126</v>
      </c>
      <c r="J164" s="30" t="s">
        <v>805</v>
      </c>
      <c r="K164" s="30" t="s">
        <v>805</v>
      </c>
      <c r="L164" s="30" t="s">
        <v>145</v>
      </c>
    </row>
    <row r="165" spans="1:12">
      <c r="A165" s="30">
        <f t="shared" si="6"/>
        <v>157</v>
      </c>
      <c r="B165" s="22" t="s">
        <v>607</v>
      </c>
      <c r="C165" s="30">
        <v>20160101</v>
      </c>
      <c r="D165" s="30">
        <v>20210917</v>
      </c>
      <c r="F165" s="30" t="s">
        <v>806</v>
      </c>
      <c r="H165" s="30" t="s">
        <v>447</v>
      </c>
      <c r="I165" s="30" t="s">
        <v>615</v>
      </c>
      <c r="J165" s="30" t="s">
        <v>805</v>
      </c>
      <c r="K165" s="30" t="s">
        <v>805</v>
      </c>
      <c r="L165" s="30" t="s">
        <v>145</v>
      </c>
    </row>
    <row r="166" spans="1:12">
      <c r="A166" s="30">
        <f t="shared" si="6"/>
        <v>158</v>
      </c>
      <c r="B166" s="22" t="s">
        <v>607</v>
      </c>
      <c r="C166" s="30">
        <v>20160101</v>
      </c>
      <c r="D166" s="30">
        <v>20210917</v>
      </c>
      <c r="F166" s="30" t="s">
        <v>806</v>
      </c>
      <c r="H166" s="30" t="s">
        <v>447</v>
      </c>
      <c r="I166" s="30" t="s">
        <v>802</v>
      </c>
      <c r="J166" s="30" t="s">
        <v>805</v>
      </c>
      <c r="K166" s="30" t="s">
        <v>805</v>
      </c>
      <c r="L166" s="30" t="s">
        <v>145</v>
      </c>
    </row>
    <row r="167" spans="1:12">
      <c r="A167" s="30">
        <f t="shared" si="6"/>
        <v>159</v>
      </c>
      <c r="B167" s="22" t="s">
        <v>607</v>
      </c>
      <c r="C167" s="30">
        <v>20160101</v>
      </c>
      <c r="D167" s="30">
        <v>20210917</v>
      </c>
      <c r="F167" s="30" t="s">
        <v>806</v>
      </c>
      <c r="H167" s="30" t="s">
        <v>447</v>
      </c>
      <c r="I167" s="30" t="s">
        <v>617</v>
      </c>
      <c r="J167" s="30" t="s">
        <v>805</v>
      </c>
      <c r="K167" s="30" t="s">
        <v>805</v>
      </c>
      <c r="L167" s="30" t="s">
        <v>145</v>
      </c>
    </row>
    <row r="168" spans="1:12">
      <c r="A168" s="30">
        <f t="shared" si="6"/>
        <v>160</v>
      </c>
      <c r="B168" s="22" t="s">
        <v>607</v>
      </c>
      <c r="C168" s="30">
        <v>20160101</v>
      </c>
      <c r="D168" s="30">
        <v>20210917</v>
      </c>
      <c r="F168" s="30" t="s">
        <v>806</v>
      </c>
      <c r="H168" s="30" t="s">
        <v>447</v>
      </c>
      <c r="I168" s="30" t="s">
        <v>127</v>
      </c>
      <c r="J168" s="30" t="s">
        <v>805</v>
      </c>
      <c r="K168" s="30" t="s">
        <v>805</v>
      </c>
      <c r="L168" s="30" t="s">
        <v>145</v>
      </c>
    </row>
    <row r="169" spans="1:12">
      <c r="A169" s="30">
        <f t="shared" si="6"/>
        <v>161</v>
      </c>
      <c r="B169" s="22" t="s">
        <v>607</v>
      </c>
      <c r="C169" s="30">
        <v>20160101</v>
      </c>
      <c r="D169" s="30">
        <v>20210917</v>
      </c>
      <c r="F169" s="30" t="s">
        <v>806</v>
      </c>
      <c r="H169" s="30" t="s">
        <v>447</v>
      </c>
      <c r="I169" s="30" t="s">
        <v>849</v>
      </c>
      <c r="J169" s="30" t="s">
        <v>805</v>
      </c>
      <c r="K169" s="30" t="s">
        <v>805</v>
      </c>
      <c r="L169" s="30" t="s">
        <v>145</v>
      </c>
    </row>
    <row r="170" spans="1:12">
      <c r="A170" s="30">
        <f t="shared" si="6"/>
        <v>162</v>
      </c>
      <c r="B170" s="22" t="s">
        <v>607</v>
      </c>
      <c r="C170" s="30">
        <v>20160101</v>
      </c>
      <c r="D170" s="30">
        <v>20210917</v>
      </c>
      <c r="F170" s="30" t="s">
        <v>806</v>
      </c>
      <c r="H170" s="30" t="s">
        <v>447</v>
      </c>
      <c r="I170" s="30" t="s">
        <v>850</v>
      </c>
      <c r="J170" s="30" t="s">
        <v>805</v>
      </c>
      <c r="K170" s="30" t="s">
        <v>805</v>
      </c>
      <c r="L170" s="30" t="s">
        <v>145</v>
      </c>
    </row>
    <row r="171" spans="1:12">
      <c r="A171" s="30">
        <f t="shared" si="6"/>
        <v>163</v>
      </c>
      <c r="B171" s="22" t="s">
        <v>607</v>
      </c>
      <c r="C171" s="30">
        <v>20160101</v>
      </c>
      <c r="D171" s="30">
        <v>20210917</v>
      </c>
      <c r="F171" s="30" t="s">
        <v>806</v>
      </c>
      <c r="H171" s="30" t="s">
        <v>447</v>
      </c>
      <c r="I171" s="30" t="s">
        <v>851</v>
      </c>
      <c r="J171" s="30" t="s">
        <v>805</v>
      </c>
      <c r="K171" s="30" t="s">
        <v>805</v>
      </c>
      <c r="L171" s="30" t="s">
        <v>145</v>
      </c>
    </row>
    <row r="172" spans="1:12">
      <c r="A172" s="30">
        <f t="shared" si="6"/>
        <v>164</v>
      </c>
      <c r="B172" s="22" t="s">
        <v>607</v>
      </c>
      <c r="C172" s="30">
        <v>20160101</v>
      </c>
      <c r="D172" s="30">
        <v>20210917</v>
      </c>
      <c r="F172" s="30" t="s">
        <v>806</v>
      </c>
      <c r="H172" s="30" t="s">
        <v>447</v>
      </c>
      <c r="I172" s="30" t="s">
        <v>854</v>
      </c>
      <c r="J172" s="30" t="s">
        <v>805</v>
      </c>
      <c r="K172" s="30" t="s">
        <v>805</v>
      </c>
      <c r="L172" s="30" t="s">
        <v>145</v>
      </c>
    </row>
    <row r="173" spans="1:12">
      <c r="A173" s="30">
        <f t="shared" si="6"/>
        <v>165</v>
      </c>
      <c r="B173" s="22" t="s">
        <v>607</v>
      </c>
      <c r="C173" s="30">
        <v>20160101</v>
      </c>
      <c r="D173" s="30">
        <v>20210917</v>
      </c>
      <c r="F173" s="30" t="s">
        <v>806</v>
      </c>
      <c r="H173" s="30" t="s">
        <v>447</v>
      </c>
      <c r="I173" s="30" t="s">
        <v>855</v>
      </c>
      <c r="J173" s="30" t="s">
        <v>805</v>
      </c>
      <c r="K173" s="30" t="s">
        <v>805</v>
      </c>
      <c r="L173" s="30" t="s">
        <v>145</v>
      </c>
    </row>
    <row r="174" spans="1:12">
      <c r="A174" s="30">
        <f t="shared" si="6"/>
        <v>166</v>
      </c>
      <c r="B174" s="22" t="s">
        <v>607</v>
      </c>
      <c r="C174" s="30">
        <v>20160101</v>
      </c>
      <c r="D174" s="30">
        <v>20210917</v>
      </c>
      <c r="F174" s="30" t="s">
        <v>806</v>
      </c>
      <c r="H174" s="30" t="s">
        <v>447</v>
      </c>
      <c r="I174" s="30" t="s">
        <v>856</v>
      </c>
      <c r="J174" s="30" t="s">
        <v>805</v>
      </c>
      <c r="K174" s="30" t="s">
        <v>805</v>
      </c>
      <c r="L174" s="30" t="s">
        <v>145</v>
      </c>
    </row>
    <row r="175" spans="1:12">
      <c r="A175" s="30">
        <f t="shared" si="6"/>
        <v>167</v>
      </c>
      <c r="B175" s="22" t="s">
        <v>607</v>
      </c>
      <c r="C175" s="30">
        <v>20160101</v>
      </c>
      <c r="D175" s="30">
        <v>20210917</v>
      </c>
      <c r="F175" s="30" t="s">
        <v>806</v>
      </c>
      <c r="H175" s="30" t="s">
        <v>447</v>
      </c>
      <c r="I175" s="30" t="s">
        <v>160</v>
      </c>
      <c r="J175" s="30" t="s">
        <v>805</v>
      </c>
      <c r="K175" s="30" t="s">
        <v>805</v>
      </c>
      <c r="L175" s="30" t="s">
        <v>145</v>
      </c>
    </row>
    <row r="176" spans="1:12">
      <c r="A176" s="30">
        <f t="shared" si="6"/>
        <v>168</v>
      </c>
      <c r="B176" s="22" t="s">
        <v>607</v>
      </c>
      <c r="C176" s="30">
        <v>20160101</v>
      </c>
      <c r="D176" s="30">
        <v>20210917</v>
      </c>
      <c r="F176" s="30" t="s">
        <v>806</v>
      </c>
      <c r="H176" s="30" t="s">
        <v>447</v>
      </c>
      <c r="I176" s="30" t="s">
        <v>129</v>
      </c>
      <c r="J176" s="30" t="s">
        <v>805</v>
      </c>
      <c r="K176" s="30" t="s">
        <v>805</v>
      </c>
      <c r="L176" s="30" t="s">
        <v>145</v>
      </c>
    </row>
    <row r="177" spans="1:12">
      <c r="A177" s="30">
        <f t="shared" si="6"/>
        <v>169</v>
      </c>
      <c r="B177" s="22" t="s">
        <v>607</v>
      </c>
      <c r="C177" s="30">
        <v>20160101</v>
      </c>
      <c r="D177" s="30">
        <v>20210917</v>
      </c>
      <c r="F177" s="30" t="s">
        <v>806</v>
      </c>
      <c r="H177" s="30" t="s">
        <v>447</v>
      </c>
      <c r="I177" s="30" t="s">
        <v>148</v>
      </c>
      <c r="J177" s="30" t="s">
        <v>805</v>
      </c>
      <c r="K177" s="30" t="s">
        <v>805</v>
      </c>
      <c r="L177" s="30" t="s">
        <v>145</v>
      </c>
    </row>
    <row r="178" spans="1:12">
      <c r="A178" s="30">
        <f t="shared" si="6"/>
        <v>170</v>
      </c>
      <c r="B178" s="22" t="s">
        <v>607</v>
      </c>
      <c r="C178" s="30">
        <v>20160101</v>
      </c>
      <c r="D178" s="30">
        <v>20210917</v>
      </c>
      <c r="F178" s="30" t="s">
        <v>806</v>
      </c>
      <c r="H178" s="30" t="s">
        <v>447</v>
      </c>
      <c r="I178" s="30" t="s">
        <v>126</v>
      </c>
      <c r="J178" s="30" t="s">
        <v>805</v>
      </c>
      <c r="K178" s="30" t="s">
        <v>805</v>
      </c>
      <c r="L178" s="30" t="s">
        <v>145</v>
      </c>
    </row>
    <row r="179" spans="1:12">
      <c r="A179" s="30">
        <f t="shared" si="6"/>
        <v>171</v>
      </c>
      <c r="B179" s="22" t="s">
        <v>607</v>
      </c>
      <c r="C179" s="30">
        <v>20160101</v>
      </c>
      <c r="D179" s="30">
        <v>20210917</v>
      </c>
      <c r="F179" s="30" t="s">
        <v>806</v>
      </c>
      <c r="H179" s="30" t="s">
        <v>447</v>
      </c>
      <c r="I179" s="30" t="s">
        <v>615</v>
      </c>
      <c r="J179" s="30" t="s">
        <v>805</v>
      </c>
      <c r="K179" s="30" t="s">
        <v>805</v>
      </c>
      <c r="L179" s="30" t="s">
        <v>145</v>
      </c>
    </row>
    <row r="180" spans="1:12">
      <c r="A180" s="30">
        <f t="shared" si="6"/>
        <v>172</v>
      </c>
      <c r="B180" s="22" t="s">
        <v>607</v>
      </c>
      <c r="C180" s="30">
        <v>20160101</v>
      </c>
      <c r="D180" s="30">
        <v>20210917</v>
      </c>
      <c r="F180" s="30" t="s">
        <v>806</v>
      </c>
      <c r="H180" s="30" t="s">
        <v>447</v>
      </c>
      <c r="I180" s="30" t="s">
        <v>802</v>
      </c>
      <c r="J180" s="30" t="s">
        <v>805</v>
      </c>
      <c r="K180" s="30" t="s">
        <v>805</v>
      </c>
      <c r="L180" s="30" t="s">
        <v>145</v>
      </c>
    </row>
    <row r="181" spans="1:12">
      <c r="A181" s="30">
        <f t="shared" si="6"/>
        <v>173</v>
      </c>
      <c r="B181" s="22" t="s">
        <v>607</v>
      </c>
      <c r="C181" s="30">
        <v>20160101</v>
      </c>
      <c r="D181" s="30">
        <v>20210917</v>
      </c>
      <c r="F181" s="30" t="s">
        <v>806</v>
      </c>
      <c r="H181" s="30" t="s">
        <v>447</v>
      </c>
      <c r="I181" s="30" t="s">
        <v>617</v>
      </c>
      <c r="J181" s="30" t="s">
        <v>805</v>
      </c>
      <c r="K181" s="30" t="s">
        <v>805</v>
      </c>
      <c r="L181" s="30" t="s">
        <v>145</v>
      </c>
    </row>
    <row r="182" spans="1:12">
      <c r="A182" s="30">
        <f t="shared" si="6"/>
        <v>174</v>
      </c>
      <c r="B182" s="22" t="s">
        <v>607</v>
      </c>
      <c r="C182" s="30">
        <v>20160101</v>
      </c>
      <c r="D182" s="30">
        <v>20210917</v>
      </c>
      <c r="F182" s="30" t="s">
        <v>806</v>
      </c>
      <c r="H182" s="30" t="s">
        <v>447</v>
      </c>
      <c r="I182" s="30" t="s">
        <v>127</v>
      </c>
      <c r="J182" s="30" t="s">
        <v>805</v>
      </c>
      <c r="K182" s="30" t="s">
        <v>805</v>
      </c>
      <c r="L182" s="30" t="s">
        <v>145</v>
      </c>
    </row>
    <row r="183" spans="1:12">
      <c r="A183" s="30">
        <f t="shared" si="6"/>
        <v>175</v>
      </c>
      <c r="B183" s="22" t="s">
        <v>607</v>
      </c>
      <c r="C183" s="30">
        <v>20160101</v>
      </c>
      <c r="D183" s="30">
        <v>20210917</v>
      </c>
      <c r="F183" s="30" t="s">
        <v>806</v>
      </c>
      <c r="H183" s="30" t="s">
        <v>447</v>
      </c>
      <c r="I183" s="30" t="s">
        <v>849</v>
      </c>
      <c r="J183" s="30" t="s">
        <v>805</v>
      </c>
      <c r="K183" s="30" t="s">
        <v>805</v>
      </c>
      <c r="L183" s="30" t="s">
        <v>145</v>
      </c>
    </row>
    <row r="184" spans="1:12">
      <c r="A184" s="30">
        <f t="shared" si="6"/>
        <v>176</v>
      </c>
      <c r="B184" s="22" t="s">
        <v>607</v>
      </c>
      <c r="C184" s="30">
        <v>20160101</v>
      </c>
      <c r="D184" s="30">
        <v>20210917</v>
      </c>
      <c r="F184" s="30" t="s">
        <v>806</v>
      </c>
      <c r="H184" s="30" t="s">
        <v>447</v>
      </c>
      <c r="I184" s="30" t="s">
        <v>850</v>
      </c>
      <c r="J184" s="30" t="s">
        <v>805</v>
      </c>
      <c r="K184" s="30" t="s">
        <v>805</v>
      </c>
      <c r="L184" s="30" t="s">
        <v>145</v>
      </c>
    </row>
    <row r="185" spans="1:12">
      <c r="A185" s="30">
        <f t="shared" si="6"/>
        <v>177</v>
      </c>
      <c r="B185" s="22" t="s">
        <v>607</v>
      </c>
      <c r="C185" s="30">
        <v>20160101</v>
      </c>
      <c r="D185" s="30">
        <v>20210917</v>
      </c>
      <c r="F185" s="30" t="s">
        <v>806</v>
      </c>
      <c r="H185" s="30" t="s">
        <v>447</v>
      </c>
      <c r="I185" s="30" t="s">
        <v>851</v>
      </c>
      <c r="J185" s="30" t="s">
        <v>805</v>
      </c>
      <c r="K185" s="30" t="s">
        <v>805</v>
      </c>
      <c r="L185" s="30" t="s">
        <v>145</v>
      </c>
    </row>
    <row r="186" spans="1:12">
      <c r="A186" s="30">
        <f t="shared" si="6"/>
        <v>178</v>
      </c>
      <c r="B186" s="22" t="s">
        <v>607</v>
      </c>
      <c r="C186" s="30">
        <v>20160101</v>
      </c>
      <c r="D186" s="30">
        <v>20210917</v>
      </c>
      <c r="F186" s="30" t="s">
        <v>806</v>
      </c>
      <c r="H186" s="30" t="s">
        <v>447</v>
      </c>
      <c r="I186" s="30" t="s">
        <v>854</v>
      </c>
      <c r="J186" s="30" t="s">
        <v>805</v>
      </c>
      <c r="K186" s="30" t="s">
        <v>805</v>
      </c>
      <c r="L186" s="30" t="s">
        <v>145</v>
      </c>
    </row>
    <row r="187" spans="1:12">
      <c r="A187" s="30">
        <f t="shared" si="6"/>
        <v>179</v>
      </c>
      <c r="B187" s="22" t="s">
        <v>607</v>
      </c>
      <c r="C187" s="30">
        <v>20160101</v>
      </c>
      <c r="D187" s="30">
        <v>20210917</v>
      </c>
      <c r="F187" s="30" t="s">
        <v>806</v>
      </c>
      <c r="H187" s="30" t="s">
        <v>447</v>
      </c>
      <c r="I187" s="30" t="s">
        <v>855</v>
      </c>
      <c r="J187" s="30" t="s">
        <v>805</v>
      </c>
      <c r="K187" s="30" t="s">
        <v>805</v>
      </c>
      <c r="L187" s="30" t="s">
        <v>145</v>
      </c>
    </row>
    <row r="188" spans="1:12">
      <c r="A188" s="14">
        <f t="shared" si="6"/>
        <v>180</v>
      </c>
      <c r="B188" s="44" t="s">
        <v>607</v>
      </c>
      <c r="C188" s="30">
        <v>20160101</v>
      </c>
      <c r="D188" s="30">
        <v>20210917</v>
      </c>
      <c r="F188" s="14" t="s">
        <v>806</v>
      </c>
      <c r="H188" s="14" t="s">
        <v>447</v>
      </c>
      <c r="I188" s="14" t="s">
        <v>856</v>
      </c>
      <c r="J188" s="14" t="s">
        <v>805</v>
      </c>
      <c r="K188" s="14" t="s">
        <v>805</v>
      </c>
      <c r="L188" s="14" t="s">
        <v>145</v>
      </c>
    </row>
    <row r="189" spans="1:12">
      <c r="A189" s="30">
        <f t="shared" si="6"/>
        <v>181</v>
      </c>
      <c r="B189" s="22" t="s">
        <v>607</v>
      </c>
      <c r="C189" s="30">
        <v>20160101</v>
      </c>
      <c r="D189" s="30">
        <v>20210917</v>
      </c>
      <c r="F189" s="30" t="s">
        <v>806</v>
      </c>
      <c r="H189" s="30" t="s">
        <v>447</v>
      </c>
      <c r="I189" s="30" t="s">
        <v>160</v>
      </c>
      <c r="J189" s="30" t="s">
        <v>805</v>
      </c>
      <c r="K189" s="30" t="s">
        <v>805</v>
      </c>
      <c r="L189" s="30" t="s">
        <v>145</v>
      </c>
    </row>
    <row r="190" spans="1:12">
      <c r="A190" s="30">
        <f t="shared" si="6"/>
        <v>182</v>
      </c>
      <c r="B190" s="22" t="s">
        <v>607</v>
      </c>
      <c r="C190" s="30">
        <v>20160101</v>
      </c>
      <c r="D190" s="30">
        <v>20210917</v>
      </c>
      <c r="F190" s="30" t="s">
        <v>806</v>
      </c>
      <c r="H190" s="30" t="s">
        <v>447</v>
      </c>
      <c r="I190" s="30" t="s">
        <v>129</v>
      </c>
      <c r="J190" s="30" t="s">
        <v>805</v>
      </c>
      <c r="K190" s="30" t="s">
        <v>805</v>
      </c>
      <c r="L190" s="30" t="s">
        <v>145</v>
      </c>
    </row>
    <row r="191" spans="1:12">
      <c r="A191" s="30">
        <f t="shared" si="6"/>
        <v>183</v>
      </c>
      <c r="B191" s="22" t="s">
        <v>607</v>
      </c>
      <c r="C191" s="30">
        <v>20160101</v>
      </c>
      <c r="D191" s="30">
        <v>20210917</v>
      </c>
      <c r="F191" s="30" t="s">
        <v>806</v>
      </c>
      <c r="H191" s="30" t="s">
        <v>447</v>
      </c>
      <c r="I191" s="30" t="s">
        <v>148</v>
      </c>
      <c r="J191" s="30" t="s">
        <v>805</v>
      </c>
      <c r="K191" s="30" t="s">
        <v>805</v>
      </c>
      <c r="L191" s="30" t="s">
        <v>145</v>
      </c>
    </row>
    <row r="192" spans="1:12">
      <c r="A192" s="30">
        <f t="shared" si="6"/>
        <v>184</v>
      </c>
      <c r="B192" s="22" t="s">
        <v>607</v>
      </c>
      <c r="C192" s="30">
        <v>20160101</v>
      </c>
      <c r="D192" s="30">
        <v>20210917</v>
      </c>
      <c r="F192" s="30" t="s">
        <v>806</v>
      </c>
      <c r="H192" s="30" t="s">
        <v>447</v>
      </c>
      <c r="I192" s="30" t="s">
        <v>126</v>
      </c>
      <c r="J192" s="30" t="s">
        <v>805</v>
      </c>
      <c r="K192" s="30" t="s">
        <v>805</v>
      </c>
      <c r="L192" s="30" t="s">
        <v>145</v>
      </c>
    </row>
    <row r="193" spans="1:12">
      <c r="A193" s="30">
        <f t="shared" si="6"/>
        <v>185</v>
      </c>
      <c r="B193" s="22" t="s">
        <v>607</v>
      </c>
      <c r="C193" s="30">
        <v>20160101</v>
      </c>
      <c r="D193" s="30">
        <v>20210917</v>
      </c>
      <c r="F193" s="30" t="s">
        <v>806</v>
      </c>
      <c r="H193" s="30" t="s">
        <v>447</v>
      </c>
      <c r="I193" s="30" t="s">
        <v>615</v>
      </c>
      <c r="J193" s="30" t="s">
        <v>805</v>
      </c>
      <c r="K193" s="30" t="s">
        <v>805</v>
      </c>
      <c r="L193" s="30" t="s">
        <v>145</v>
      </c>
    </row>
    <row r="194" spans="1:12">
      <c r="A194" s="30">
        <f t="shared" si="6"/>
        <v>186</v>
      </c>
      <c r="B194" s="22" t="s">
        <v>607</v>
      </c>
      <c r="C194" s="30">
        <v>20160101</v>
      </c>
      <c r="D194" s="30">
        <v>20210917</v>
      </c>
      <c r="F194" s="30" t="s">
        <v>806</v>
      </c>
      <c r="H194" s="30" t="s">
        <v>447</v>
      </c>
      <c r="I194" s="30" t="s">
        <v>802</v>
      </c>
      <c r="J194" s="30" t="s">
        <v>805</v>
      </c>
      <c r="K194" s="30" t="s">
        <v>805</v>
      </c>
      <c r="L194" s="30" t="s">
        <v>145</v>
      </c>
    </row>
    <row r="195" spans="1:12">
      <c r="A195" s="30">
        <f t="shared" si="6"/>
        <v>187</v>
      </c>
      <c r="B195" s="22" t="s">
        <v>607</v>
      </c>
      <c r="C195" s="30">
        <v>20160101</v>
      </c>
      <c r="D195" s="30">
        <v>20210917</v>
      </c>
      <c r="F195" s="30" t="s">
        <v>806</v>
      </c>
      <c r="H195" s="30" t="s">
        <v>447</v>
      </c>
      <c r="I195" s="30" t="s">
        <v>617</v>
      </c>
      <c r="J195" s="30" t="s">
        <v>805</v>
      </c>
      <c r="K195" s="30" t="s">
        <v>805</v>
      </c>
      <c r="L195" s="30" t="s">
        <v>145</v>
      </c>
    </row>
    <row r="196" spans="1:12">
      <c r="A196" s="30">
        <f t="shared" si="6"/>
        <v>188</v>
      </c>
      <c r="B196" s="22" t="s">
        <v>607</v>
      </c>
      <c r="C196" s="30">
        <v>20160101</v>
      </c>
      <c r="D196" s="30">
        <v>20210917</v>
      </c>
      <c r="F196" s="30" t="s">
        <v>806</v>
      </c>
      <c r="H196" s="30" t="s">
        <v>447</v>
      </c>
      <c r="I196" s="30" t="s">
        <v>127</v>
      </c>
      <c r="J196" s="30" t="s">
        <v>805</v>
      </c>
      <c r="K196" s="30" t="s">
        <v>805</v>
      </c>
      <c r="L196" s="30" t="s">
        <v>145</v>
      </c>
    </row>
    <row r="197" spans="1:12">
      <c r="A197" s="30">
        <f t="shared" si="6"/>
        <v>189</v>
      </c>
      <c r="B197" s="22" t="s">
        <v>607</v>
      </c>
      <c r="C197" s="30">
        <v>20160101</v>
      </c>
      <c r="D197" s="30">
        <v>20210917</v>
      </c>
      <c r="F197" s="30" t="s">
        <v>806</v>
      </c>
      <c r="H197" s="30" t="s">
        <v>447</v>
      </c>
      <c r="I197" s="30" t="s">
        <v>849</v>
      </c>
      <c r="J197" s="30" t="s">
        <v>805</v>
      </c>
      <c r="K197" s="30" t="s">
        <v>805</v>
      </c>
      <c r="L197" s="30" t="s">
        <v>145</v>
      </c>
    </row>
    <row r="198" spans="1:12">
      <c r="A198" s="30">
        <f t="shared" si="6"/>
        <v>190</v>
      </c>
      <c r="B198" s="22" t="s">
        <v>607</v>
      </c>
      <c r="C198" s="30">
        <v>20160101</v>
      </c>
      <c r="D198" s="30">
        <v>20210917</v>
      </c>
      <c r="F198" s="30" t="s">
        <v>806</v>
      </c>
      <c r="H198" s="30" t="s">
        <v>447</v>
      </c>
      <c r="I198" s="30" t="s">
        <v>850</v>
      </c>
      <c r="J198" s="30" t="s">
        <v>805</v>
      </c>
      <c r="K198" s="30" t="s">
        <v>805</v>
      </c>
      <c r="L198" s="30" t="s">
        <v>145</v>
      </c>
    </row>
    <row r="199" spans="1:12">
      <c r="A199" s="30">
        <f t="shared" si="6"/>
        <v>191</v>
      </c>
      <c r="B199" s="22" t="s">
        <v>607</v>
      </c>
      <c r="C199" s="30">
        <v>20160101</v>
      </c>
      <c r="D199" s="30">
        <v>20210917</v>
      </c>
      <c r="F199" s="30" t="s">
        <v>806</v>
      </c>
      <c r="H199" s="30" t="s">
        <v>447</v>
      </c>
      <c r="I199" s="30" t="s">
        <v>851</v>
      </c>
      <c r="J199" s="30" t="s">
        <v>805</v>
      </c>
      <c r="K199" s="30" t="s">
        <v>805</v>
      </c>
      <c r="L199" s="30" t="s">
        <v>145</v>
      </c>
    </row>
    <row r="200" spans="1:12">
      <c r="A200" s="30">
        <f t="shared" si="6"/>
        <v>192</v>
      </c>
      <c r="B200" s="22" t="s">
        <v>607</v>
      </c>
      <c r="C200" s="30">
        <v>20160101</v>
      </c>
      <c r="D200" s="30">
        <v>20210917</v>
      </c>
      <c r="F200" s="30" t="s">
        <v>806</v>
      </c>
      <c r="H200" s="30" t="s">
        <v>447</v>
      </c>
      <c r="I200" s="30" t="s">
        <v>854</v>
      </c>
      <c r="J200" s="30" t="s">
        <v>805</v>
      </c>
      <c r="K200" s="30" t="s">
        <v>805</v>
      </c>
      <c r="L200" s="30" t="s">
        <v>145</v>
      </c>
    </row>
    <row r="201" spans="1:12">
      <c r="A201" s="30">
        <f t="shared" si="6"/>
        <v>193</v>
      </c>
      <c r="B201" s="22" t="s">
        <v>607</v>
      </c>
      <c r="C201" s="30">
        <v>20160101</v>
      </c>
      <c r="D201" s="30">
        <v>20210917</v>
      </c>
      <c r="F201" s="30" t="s">
        <v>806</v>
      </c>
      <c r="H201" s="30" t="s">
        <v>447</v>
      </c>
      <c r="I201" s="30" t="s">
        <v>855</v>
      </c>
      <c r="J201" s="30" t="s">
        <v>805</v>
      </c>
      <c r="K201" s="30" t="s">
        <v>805</v>
      </c>
      <c r="L201" s="30" t="s">
        <v>145</v>
      </c>
    </row>
    <row r="202" spans="1:12">
      <c r="A202" s="30">
        <f t="shared" si="6"/>
        <v>194</v>
      </c>
      <c r="B202" s="22" t="s">
        <v>607</v>
      </c>
      <c r="C202" s="30">
        <v>20160101</v>
      </c>
      <c r="D202" s="30">
        <v>20210917</v>
      </c>
      <c r="F202" s="30" t="s">
        <v>806</v>
      </c>
      <c r="H202" s="30" t="s">
        <v>447</v>
      </c>
      <c r="I202" s="30" t="s">
        <v>856</v>
      </c>
      <c r="J202" s="30" t="s">
        <v>805</v>
      </c>
      <c r="K202" s="30" t="s">
        <v>805</v>
      </c>
      <c r="L202" s="30" t="s">
        <v>145</v>
      </c>
    </row>
    <row r="203" spans="1:12">
      <c r="A203" s="30">
        <f t="shared" si="6"/>
        <v>195</v>
      </c>
      <c r="B203" s="22" t="s">
        <v>607</v>
      </c>
      <c r="C203" s="30">
        <v>20160101</v>
      </c>
      <c r="D203" s="30">
        <v>20210917</v>
      </c>
      <c r="F203" s="30" t="s">
        <v>806</v>
      </c>
      <c r="H203" s="30" t="s">
        <v>447</v>
      </c>
      <c r="I203" s="30" t="s">
        <v>160</v>
      </c>
      <c r="J203" s="30" t="s">
        <v>805</v>
      </c>
      <c r="K203" s="30" t="s">
        <v>805</v>
      </c>
      <c r="L203" s="30" t="s">
        <v>145</v>
      </c>
    </row>
    <row r="204" spans="1:12">
      <c r="A204" s="30">
        <f t="shared" si="6"/>
        <v>196</v>
      </c>
      <c r="B204" s="22" t="s">
        <v>607</v>
      </c>
      <c r="C204" s="30">
        <v>20160101</v>
      </c>
      <c r="D204" s="30">
        <v>20210917</v>
      </c>
      <c r="F204" s="30" t="s">
        <v>806</v>
      </c>
      <c r="H204" s="30" t="s">
        <v>447</v>
      </c>
      <c r="I204" s="30" t="s">
        <v>129</v>
      </c>
      <c r="J204" s="30" t="s">
        <v>805</v>
      </c>
      <c r="K204" s="30" t="s">
        <v>805</v>
      </c>
      <c r="L204" s="30" t="s">
        <v>145</v>
      </c>
    </row>
    <row r="205" spans="1:12">
      <c r="A205" s="30">
        <f t="shared" si="6"/>
        <v>197</v>
      </c>
      <c r="B205" s="22" t="s">
        <v>607</v>
      </c>
      <c r="C205" s="30">
        <v>20160101</v>
      </c>
      <c r="D205" s="30">
        <v>20210917</v>
      </c>
      <c r="F205" s="30" t="s">
        <v>806</v>
      </c>
      <c r="H205" s="30" t="s">
        <v>447</v>
      </c>
      <c r="I205" s="30" t="s">
        <v>148</v>
      </c>
      <c r="J205" s="30" t="s">
        <v>805</v>
      </c>
      <c r="K205" s="30" t="s">
        <v>805</v>
      </c>
      <c r="L205" s="30" t="s">
        <v>145</v>
      </c>
    </row>
    <row r="206" spans="1:12">
      <c r="A206" s="30">
        <f t="shared" si="6"/>
        <v>198</v>
      </c>
      <c r="B206" s="22" t="s">
        <v>607</v>
      </c>
      <c r="C206" s="30">
        <v>20160101</v>
      </c>
      <c r="D206" s="30">
        <v>20210917</v>
      </c>
      <c r="F206" s="30" t="s">
        <v>806</v>
      </c>
      <c r="H206" s="30" t="s">
        <v>447</v>
      </c>
      <c r="I206" s="30" t="s">
        <v>126</v>
      </c>
      <c r="J206" s="30" t="s">
        <v>805</v>
      </c>
      <c r="K206" s="30" t="s">
        <v>805</v>
      </c>
      <c r="L206" s="30" t="s">
        <v>145</v>
      </c>
    </row>
    <row r="207" spans="1:12">
      <c r="A207" s="30">
        <f t="shared" si="6"/>
        <v>199</v>
      </c>
      <c r="B207" s="22" t="s">
        <v>607</v>
      </c>
      <c r="C207" s="30">
        <v>20160101</v>
      </c>
      <c r="D207" s="30">
        <v>20210917</v>
      </c>
      <c r="F207" s="30" t="s">
        <v>806</v>
      </c>
      <c r="H207" s="30" t="s">
        <v>447</v>
      </c>
      <c r="I207" s="30" t="s">
        <v>615</v>
      </c>
      <c r="J207" s="30" t="s">
        <v>805</v>
      </c>
      <c r="K207" s="30" t="s">
        <v>805</v>
      </c>
      <c r="L207" s="30" t="s">
        <v>145</v>
      </c>
    </row>
    <row r="208" spans="1:12">
      <c r="A208" s="30">
        <f t="shared" si="6"/>
        <v>200</v>
      </c>
      <c r="B208" s="22" t="s">
        <v>607</v>
      </c>
      <c r="C208" s="30">
        <v>20160101</v>
      </c>
      <c r="D208" s="30">
        <v>20210917</v>
      </c>
      <c r="F208" s="30" t="s">
        <v>806</v>
      </c>
      <c r="H208" s="30" t="s">
        <v>447</v>
      </c>
      <c r="I208" s="30" t="s">
        <v>802</v>
      </c>
      <c r="J208" s="30" t="s">
        <v>805</v>
      </c>
      <c r="K208" s="30" t="s">
        <v>805</v>
      </c>
      <c r="L208" s="30" t="s">
        <v>145</v>
      </c>
    </row>
    <row r="209" spans="1:12">
      <c r="A209" s="30">
        <f t="shared" si="6"/>
        <v>201</v>
      </c>
      <c r="B209" s="22" t="s">
        <v>607</v>
      </c>
      <c r="C209" s="30">
        <v>20160101</v>
      </c>
      <c r="D209" s="30">
        <v>20210917</v>
      </c>
      <c r="F209" s="30" t="s">
        <v>806</v>
      </c>
      <c r="H209" s="30" t="s">
        <v>447</v>
      </c>
      <c r="I209" s="30" t="s">
        <v>617</v>
      </c>
      <c r="J209" s="30" t="s">
        <v>805</v>
      </c>
      <c r="K209" s="30" t="s">
        <v>805</v>
      </c>
      <c r="L209" s="30" t="s">
        <v>145</v>
      </c>
    </row>
    <row r="210" spans="1:12">
      <c r="A210" s="30">
        <f t="shared" si="6"/>
        <v>202</v>
      </c>
      <c r="B210" s="22" t="s">
        <v>607</v>
      </c>
      <c r="C210" s="30">
        <v>20160101</v>
      </c>
      <c r="D210" s="30">
        <v>20210917</v>
      </c>
      <c r="F210" s="30" t="s">
        <v>806</v>
      </c>
      <c r="H210" s="30" t="s">
        <v>447</v>
      </c>
      <c r="I210" s="30" t="s">
        <v>127</v>
      </c>
      <c r="J210" s="30" t="s">
        <v>805</v>
      </c>
      <c r="K210" s="30" t="s">
        <v>805</v>
      </c>
      <c r="L210" s="30" t="s">
        <v>145</v>
      </c>
    </row>
    <row r="211" spans="1:12">
      <c r="A211" s="30">
        <f t="shared" si="6"/>
        <v>203</v>
      </c>
      <c r="B211" s="22" t="s">
        <v>607</v>
      </c>
      <c r="C211" s="30">
        <v>20160101</v>
      </c>
      <c r="D211" s="30">
        <v>20210917</v>
      </c>
      <c r="F211" s="30" t="s">
        <v>806</v>
      </c>
      <c r="H211" s="30" t="s">
        <v>447</v>
      </c>
      <c r="I211" s="30" t="s">
        <v>849</v>
      </c>
      <c r="J211" s="30" t="s">
        <v>805</v>
      </c>
      <c r="K211" s="30" t="s">
        <v>805</v>
      </c>
      <c r="L211" s="30" t="s">
        <v>145</v>
      </c>
    </row>
    <row r="212" spans="1:12">
      <c r="A212" s="30">
        <f t="shared" si="6"/>
        <v>204</v>
      </c>
      <c r="B212" s="22" t="s">
        <v>607</v>
      </c>
      <c r="C212" s="30">
        <v>20160101</v>
      </c>
      <c r="D212" s="30">
        <v>20210917</v>
      </c>
      <c r="F212" s="30" t="s">
        <v>806</v>
      </c>
      <c r="H212" s="30" t="s">
        <v>447</v>
      </c>
      <c r="I212" s="30" t="s">
        <v>850</v>
      </c>
      <c r="J212" s="30" t="s">
        <v>805</v>
      </c>
      <c r="K212" s="30" t="s">
        <v>805</v>
      </c>
      <c r="L212" s="30" t="s">
        <v>145</v>
      </c>
    </row>
    <row r="213" spans="1:12">
      <c r="A213" s="30">
        <f t="shared" si="6"/>
        <v>205</v>
      </c>
      <c r="B213" s="22" t="s">
        <v>607</v>
      </c>
      <c r="C213" s="30">
        <v>20160101</v>
      </c>
      <c r="D213" s="30">
        <v>20210917</v>
      </c>
      <c r="F213" s="30" t="s">
        <v>806</v>
      </c>
      <c r="H213" s="30" t="s">
        <v>447</v>
      </c>
      <c r="I213" s="30" t="s">
        <v>851</v>
      </c>
      <c r="J213" s="30" t="s">
        <v>805</v>
      </c>
      <c r="K213" s="30" t="s">
        <v>805</v>
      </c>
      <c r="L213" s="30" t="s">
        <v>145</v>
      </c>
    </row>
    <row r="214" spans="1:12">
      <c r="A214" s="30">
        <f t="shared" si="6"/>
        <v>206</v>
      </c>
      <c r="B214" s="22" t="s">
        <v>607</v>
      </c>
      <c r="C214" s="30">
        <v>20160101</v>
      </c>
      <c r="D214" s="30">
        <v>20210917</v>
      </c>
      <c r="F214" s="30" t="s">
        <v>806</v>
      </c>
      <c r="H214" s="30" t="s">
        <v>447</v>
      </c>
      <c r="I214" s="30" t="s">
        <v>854</v>
      </c>
      <c r="J214" s="30" t="s">
        <v>805</v>
      </c>
      <c r="K214" s="30" t="s">
        <v>805</v>
      </c>
      <c r="L214" s="30" t="s">
        <v>145</v>
      </c>
    </row>
    <row r="215" spans="1:12">
      <c r="A215" s="30">
        <f t="shared" si="6"/>
        <v>207</v>
      </c>
      <c r="B215" s="22" t="s">
        <v>607</v>
      </c>
      <c r="C215" s="30">
        <v>20160101</v>
      </c>
      <c r="D215" s="30">
        <v>20210917</v>
      </c>
      <c r="F215" s="30" t="s">
        <v>806</v>
      </c>
      <c r="H215" s="30" t="s">
        <v>447</v>
      </c>
      <c r="I215" s="30" t="s">
        <v>855</v>
      </c>
      <c r="J215" s="30" t="s">
        <v>805</v>
      </c>
      <c r="K215" s="30" t="s">
        <v>805</v>
      </c>
      <c r="L215" s="30" t="s">
        <v>145</v>
      </c>
    </row>
    <row r="216" spans="1:12">
      <c r="A216" s="30">
        <f t="shared" si="6"/>
        <v>208</v>
      </c>
      <c r="B216" s="22" t="s">
        <v>607</v>
      </c>
      <c r="C216" s="30">
        <v>20160101</v>
      </c>
      <c r="D216" s="30">
        <v>20210917</v>
      </c>
      <c r="F216" s="30" t="s">
        <v>806</v>
      </c>
      <c r="H216" s="30" t="s">
        <v>447</v>
      </c>
      <c r="I216" s="30" t="s">
        <v>856</v>
      </c>
      <c r="J216" s="30" t="s">
        <v>805</v>
      </c>
      <c r="K216" s="30" t="s">
        <v>805</v>
      </c>
      <c r="L216" s="30" t="s">
        <v>145</v>
      </c>
    </row>
    <row r="217" spans="1:12">
      <c r="A217" s="30">
        <f t="shared" si="6"/>
        <v>209</v>
      </c>
      <c r="B217" s="22" t="s">
        <v>607</v>
      </c>
      <c r="C217" s="30">
        <v>20160101</v>
      </c>
      <c r="D217" s="30">
        <v>20210917</v>
      </c>
      <c r="F217" s="30" t="s">
        <v>806</v>
      </c>
      <c r="H217" s="30" t="s">
        <v>447</v>
      </c>
      <c r="I217" s="30" t="s">
        <v>160</v>
      </c>
      <c r="J217" s="30" t="s">
        <v>805</v>
      </c>
      <c r="K217" s="30" t="s">
        <v>805</v>
      </c>
      <c r="L217" s="30" t="s">
        <v>145</v>
      </c>
    </row>
    <row r="218" spans="1:12">
      <c r="A218" s="30">
        <f t="shared" si="6"/>
        <v>210</v>
      </c>
      <c r="B218" s="22" t="s">
        <v>607</v>
      </c>
      <c r="C218" s="30">
        <v>20160101</v>
      </c>
      <c r="D218" s="30">
        <v>20210917</v>
      </c>
      <c r="F218" s="30" t="s">
        <v>806</v>
      </c>
      <c r="H218" s="30" t="s">
        <v>447</v>
      </c>
      <c r="I218" s="30" t="s">
        <v>129</v>
      </c>
      <c r="J218" s="30" t="s">
        <v>805</v>
      </c>
      <c r="K218" s="30" t="s">
        <v>805</v>
      </c>
      <c r="L218" s="30" t="s">
        <v>145</v>
      </c>
    </row>
    <row r="219" spans="1:12">
      <c r="A219" s="30">
        <f t="shared" si="6"/>
        <v>211</v>
      </c>
      <c r="B219" s="22" t="s">
        <v>607</v>
      </c>
      <c r="C219" s="30">
        <v>20160101</v>
      </c>
      <c r="D219" s="30">
        <v>20210917</v>
      </c>
      <c r="F219" s="30" t="s">
        <v>806</v>
      </c>
      <c r="H219" s="30" t="s">
        <v>447</v>
      </c>
      <c r="I219" s="30" t="s">
        <v>148</v>
      </c>
      <c r="J219" s="30" t="s">
        <v>805</v>
      </c>
      <c r="K219" s="30" t="s">
        <v>805</v>
      </c>
      <c r="L219" s="30" t="s">
        <v>145</v>
      </c>
    </row>
    <row r="220" spans="1:12">
      <c r="A220" s="30">
        <f t="shared" si="6"/>
        <v>212</v>
      </c>
      <c r="B220" s="22" t="s">
        <v>607</v>
      </c>
      <c r="C220" s="30">
        <v>20160101</v>
      </c>
      <c r="D220" s="30">
        <v>20210917</v>
      </c>
      <c r="F220" s="30" t="s">
        <v>806</v>
      </c>
      <c r="H220" s="30" t="s">
        <v>447</v>
      </c>
      <c r="I220" s="30" t="s">
        <v>126</v>
      </c>
      <c r="J220" s="30" t="s">
        <v>805</v>
      </c>
      <c r="K220" s="30" t="s">
        <v>805</v>
      </c>
      <c r="L220" s="30" t="s">
        <v>145</v>
      </c>
    </row>
    <row r="221" spans="1:12">
      <c r="A221" s="30">
        <f t="shared" si="6"/>
        <v>213</v>
      </c>
      <c r="B221" s="22" t="s">
        <v>607</v>
      </c>
      <c r="C221" s="30">
        <v>20160101</v>
      </c>
      <c r="D221" s="30">
        <v>20210917</v>
      </c>
      <c r="F221" s="30" t="s">
        <v>806</v>
      </c>
      <c r="H221" s="30" t="s">
        <v>447</v>
      </c>
      <c r="I221" s="30" t="s">
        <v>615</v>
      </c>
      <c r="J221" s="30" t="s">
        <v>805</v>
      </c>
      <c r="K221" s="30" t="s">
        <v>805</v>
      </c>
      <c r="L221" s="30" t="s">
        <v>145</v>
      </c>
    </row>
    <row r="222" spans="1:12">
      <c r="A222" s="30">
        <f t="shared" si="6"/>
        <v>214</v>
      </c>
      <c r="B222" s="22" t="s">
        <v>607</v>
      </c>
      <c r="C222" s="30">
        <v>20160101</v>
      </c>
      <c r="D222" s="30">
        <v>20210917</v>
      </c>
      <c r="F222" s="30" t="s">
        <v>806</v>
      </c>
      <c r="H222" s="30" t="s">
        <v>447</v>
      </c>
      <c r="I222" s="30" t="s">
        <v>802</v>
      </c>
      <c r="J222" s="30" t="s">
        <v>805</v>
      </c>
      <c r="K222" s="30" t="s">
        <v>805</v>
      </c>
      <c r="L222" s="30" t="s">
        <v>145</v>
      </c>
    </row>
    <row r="223" spans="1:12">
      <c r="A223" s="30">
        <f t="shared" si="6"/>
        <v>215</v>
      </c>
      <c r="B223" s="22" t="s">
        <v>607</v>
      </c>
      <c r="C223" s="30">
        <v>20160101</v>
      </c>
      <c r="D223" s="30">
        <v>20210917</v>
      </c>
      <c r="F223" s="30" t="s">
        <v>806</v>
      </c>
      <c r="H223" s="30" t="s">
        <v>447</v>
      </c>
      <c r="I223" s="30" t="s">
        <v>617</v>
      </c>
      <c r="J223" s="30" t="s">
        <v>805</v>
      </c>
      <c r="K223" s="30" t="s">
        <v>805</v>
      </c>
      <c r="L223" s="30" t="s">
        <v>145</v>
      </c>
    </row>
    <row r="224" spans="1:12">
      <c r="A224" s="30">
        <f t="shared" si="6"/>
        <v>216</v>
      </c>
      <c r="B224" s="22" t="s">
        <v>607</v>
      </c>
      <c r="C224" s="30">
        <v>20160101</v>
      </c>
      <c r="D224" s="30">
        <v>20210917</v>
      </c>
      <c r="F224" s="30" t="s">
        <v>806</v>
      </c>
      <c r="H224" s="30" t="s">
        <v>447</v>
      </c>
      <c r="I224" s="30" t="s">
        <v>127</v>
      </c>
      <c r="J224" s="30" t="s">
        <v>805</v>
      </c>
      <c r="K224" s="30" t="s">
        <v>805</v>
      </c>
      <c r="L224" s="30" t="s">
        <v>145</v>
      </c>
    </row>
    <row r="225" spans="1:12">
      <c r="A225" s="30">
        <f t="shared" ref="A225:A288" si="7">A224+1</f>
        <v>217</v>
      </c>
      <c r="B225" s="22" t="s">
        <v>607</v>
      </c>
      <c r="C225" s="30">
        <v>20160101</v>
      </c>
      <c r="D225" s="30">
        <v>20210917</v>
      </c>
      <c r="F225" s="30" t="s">
        <v>806</v>
      </c>
      <c r="H225" s="30" t="s">
        <v>447</v>
      </c>
      <c r="I225" s="30" t="s">
        <v>849</v>
      </c>
      <c r="J225" s="30" t="s">
        <v>805</v>
      </c>
      <c r="K225" s="30" t="s">
        <v>805</v>
      </c>
      <c r="L225" s="30" t="s">
        <v>145</v>
      </c>
    </row>
    <row r="226" spans="1:12">
      <c r="A226" s="30">
        <f t="shared" si="7"/>
        <v>218</v>
      </c>
      <c r="B226" s="22" t="s">
        <v>607</v>
      </c>
      <c r="C226" s="30">
        <v>20160101</v>
      </c>
      <c r="D226" s="30">
        <v>20210917</v>
      </c>
      <c r="F226" s="30" t="s">
        <v>806</v>
      </c>
      <c r="H226" s="30" t="s">
        <v>447</v>
      </c>
      <c r="I226" s="30" t="s">
        <v>850</v>
      </c>
      <c r="J226" s="30" t="s">
        <v>805</v>
      </c>
      <c r="K226" s="30" t="s">
        <v>805</v>
      </c>
      <c r="L226" s="30" t="s">
        <v>145</v>
      </c>
    </row>
    <row r="227" spans="1:12">
      <c r="A227" s="30">
        <f t="shared" si="7"/>
        <v>219</v>
      </c>
      <c r="B227" s="22" t="s">
        <v>607</v>
      </c>
      <c r="C227" s="30">
        <v>20160101</v>
      </c>
      <c r="D227" s="30">
        <v>20210917</v>
      </c>
      <c r="F227" s="30" t="s">
        <v>806</v>
      </c>
      <c r="H227" s="30" t="s">
        <v>447</v>
      </c>
      <c r="I227" s="30" t="s">
        <v>851</v>
      </c>
      <c r="J227" s="30" t="s">
        <v>805</v>
      </c>
      <c r="K227" s="30" t="s">
        <v>805</v>
      </c>
      <c r="L227" s="30" t="s">
        <v>145</v>
      </c>
    </row>
    <row r="228" spans="1:12">
      <c r="A228" s="30">
        <f t="shared" si="7"/>
        <v>220</v>
      </c>
      <c r="B228" s="22" t="s">
        <v>607</v>
      </c>
      <c r="C228" s="30">
        <v>20160101</v>
      </c>
      <c r="D228" s="30">
        <v>20210917</v>
      </c>
      <c r="F228" s="30" t="s">
        <v>806</v>
      </c>
      <c r="H228" s="30" t="s">
        <v>447</v>
      </c>
      <c r="I228" s="30" t="s">
        <v>854</v>
      </c>
      <c r="J228" s="30" t="s">
        <v>805</v>
      </c>
      <c r="K228" s="30" t="s">
        <v>805</v>
      </c>
      <c r="L228" s="30" t="s">
        <v>145</v>
      </c>
    </row>
    <row r="229" spans="1:12">
      <c r="A229" s="30">
        <f t="shared" si="7"/>
        <v>221</v>
      </c>
      <c r="B229" s="22" t="s">
        <v>607</v>
      </c>
      <c r="C229" s="30">
        <v>20160101</v>
      </c>
      <c r="D229" s="30">
        <v>20210917</v>
      </c>
      <c r="F229" s="30" t="s">
        <v>806</v>
      </c>
      <c r="H229" s="30" t="s">
        <v>447</v>
      </c>
      <c r="I229" s="30" t="s">
        <v>855</v>
      </c>
      <c r="J229" s="30" t="s">
        <v>805</v>
      </c>
      <c r="K229" s="30" t="s">
        <v>805</v>
      </c>
      <c r="L229" s="30" t="s">
        <v>145</v>
      </c>
    </row>
    <row r="230" spans="1:12">
      <c r="A230" s="30">
        <f t="shared" si="7"/>
        <v>222</v>
      </c>
      <c r="B230" s="22" t="s">
        <v>607</v>
      </c>
      <c r="C230" s="30">
        <v>20160101</v>
      </c>
      <c r="D230" s="30">
        <v>20210917</v>
      </c>
      <c r="F230" s="30" t="s">
        <v>806</v>
      </c>
      <c r="H230" s="30" t="s">
        <v>447</v>
      </c>
      <c r="I230" s="30" t="s">
        <v>856</v>
      </c>
      <c r="J230" s="30" t="s">
        <v>805</v>
      </c>
      <c r="K230" s="30" t="s">
        <v>805</v>
      </c>
      <c r="L230" s="30" t="s">
        <v>145</v>
      </c>
    </row>
    <row r="231" spans="1:12">
      <c r="A231" s="30">
        <f t="shared" si="7"/>
        <v>223</v>
      </c>
      <c r="B231" s="22" t="s">
        <v>607</v>
      </c>
      <c r="C231" s="30">
        <v>20160101</v>
      </c>
      <c r="D231" s="30">
        <v>20210917</v>
      </c>
      <c r="F231" s="30" t="s">
        <v>806</v>
      </c>
      <c r="H231" s="30" t="s">
        <v>447</v>
      </c>
      <c r="I231" s="30" t="s">
        <v>160</v>
      </c>
      <c r="J231" s="30" t="s">
        <v>805</v>
      </c>
      <c r="K231" s="30" t="s">
        <v>805</v>
      </c>
      <c r="L231" s="30" t="s">
        <v>145</v>
      </c>
    </row>
    <row r="232" spans="1:12">
      <c r="A232" s="30">
        <f t="shared" si="7"/>
        <v>224</v>
      </c>
      <c r="B232" s="22" t="s">
        <v>607</v>
      </c>
      <c r="C232" s="30">
        <v>20160101</v>
      </c>
      <c r="D232" s="30">
        <v>20210917</v>
      </c>
      <c r="F232" s="30" t="s">
        <v>806</v>
      </c>
      <c r="H232" s="30" t="s">
        <v>447</v>
      </c>
      <c r="I232" s="30" t="s">
        <v>129</v>
      </c>
      <c r="J232" s="30" t="s">
        <v>805</v>
      </c>
      <c r="K232" s="30" t="s">
        <v>805</v>
      </c>
      <c r="L232" s="30" t="s">
        <v>145</v>
      </c>
    </row>
    <row r="233" spans="1:12">
      <c r="A233" s="30">
        <f t="shared" si="7"/>
        <v>225</v>
      </c>
      <c r="B233" s="22" t="s">
        <v>607</v>
      </c>
      <c r="C233" s="30">
        <v>20160101</v>
      </c>
      <c r="D233" s="30">
        <v>20210917</v>
      </c>
      <c r="F233" s="30" t="s">
        <v>806</v>
      </c>
      <c r="H233" s="30" t="s">
        <v>447</v>
      </c>
      <c r="I233" s="30" t="s">
        <v>148</v>
      </c>
      <c r="J233" s="30" t="s">
        <v>805</v>
      </c>
      <c r="K233" s="30" t="s">
        <v>805</v>
      </c>
      <c r="L233" s="30" t="s">
        <v>145</v>
      </c>
    </row>
    <row r="234" spans="1:12">
      <c r="A234" s="30">
        <f t="shared" si="7"/>
        <v>226</v>
      </c>
      <c r="B234" s="22" t="s">
        <v>607</v>
      </c>
      <c r="C234" s="30">
        <v>20160101</v>
      </c>
      <c r="D234" s="30">
        <v>20210917</v>
      </c>
      <c r="F234" s="30" t="s">
        <v>806</v>
      </c>
      <c r="H234" s="30" t="s">
        <v>447</v>
      </c>
      <c r="I234" s="30" t="s">
        <v>126</v>
      </c>
      <c r="J234" s="30" t="s">
        <v>805</v>
      </c>
      <c r="K234" s="30" t="s">
        <v>805</v>
      </c>
      <c r="L234" s="30" t="s">
        <v>145</v>
      </c>
    </row>
    <row r="235" spans="1:12">
      <c r="A235" s="30">
        <f t="shared" si="7"/>
        <v>227</v>
      </c>
      <c r="B235" s="22" t="s">
        <v>607</v>
      </c>
      <c r="C235" s="30">
        <v>20160101</v>
      </c>
      <c r="D235" s="30">
        <v>20210917</v>
      </c>
      <c r="F235" s="30" t="s">
        <v>806</v>
      </c>
      <c r="H235" s="30" t="s">
        <v>447</v>
      </c>
      <c r="I235" s="30" t="s">
        <v>615</v>
      </c>
      <c r="J235" s="30" t="s">
        <v>805</v>
      </c>
      <c r="K235" s="30" t="s">
        <v>805</v>
      </c>
      <c r="L235" s="30" t="s">
        <v>145</v>
      </c>
    </row>
    <row r="236" spans="1:12">
      <c r="A236" s="30">
        <f t="shared" si="7"/>
        <v>228</v>
      </c>
      <c r="B236" s="22" t="s">
        <v>607</v>
      </c>
      <c r="C236" s="30">
        <v>20160101</v>
      </c>
      <c r="D236" s="30">
        <v>20210917</v>
      </c>
      <c r="F236" s="30" t="s">
        <v>806</v>
      </c>
      <c r="H236" s="30" t="s">
        <v>447</v>
      </c>
      <c r="I236" s="30" t="s">
        <v>802</v>
      </c>
      <c r="J236" s="30" t="s">
        <v>805</v>
      </c>
      <c r="K236" s="30" t="s">
        <v>805</v>
      </c>
      <c r="L236" s="30" t="s">
        <v>145</v>
      </c>
    </row>
    <row r="237" spans="1:12">
      <c r="A237" s="30">
        <f t="shared" si="7"/>
        <v>229</v>
      </c>
      <c r="B237" s="22" t="s">
        <v>607</v>
      </c>
      <c r="C237" s="30">
        <v>20160101</v>
      </c>
      <c r="D237" s="30">
        <v>20210917</v>
      </c>
      <c r="F237" s="30" t="s">
        <v>806</v>
      </c>
      <c r="H237" s="30" t="s">
        <v>447</v>
      </c>
      <c r="I237" s="30" t="s">
        <v>617</v>
      </c>
      <c r="J237" s="30" t="s">
        <v>805</v>
      </c>
      <c r="K237" s="30" t="s">
        <v>805</v>
      </c>
      <c r="L237" s="30" t="s">
        <v>145</v>
      </c>
    </row>
    <row r="238" spans="1:12">
      <c r="A238" s="30">
        <f t="shared" si="7"/>
        <v>230</v>
      </c>
      <c r="B238" s="22" t="s">
        <v>607</v>
      </c>
      <c r="C238" s="30">
        <v>20160101</v>
      </c>
      <c r="D238" s="30">
        <v>20210917</v>
      </c>
      <c r="F238" s="30" t="s">
        <v>806</v>
      </c>
      <c r="H238" s="30" t="s">
        <v>447</v>
      </c>
      <c r="I238" s="30" t="s">
        <v>127</v>
      </c>
      <c r="J238" s="30" t="s">
        <v>805</v>
      </c>
      <c r="K238" s="30" t="s">
        <v>805</v>
      </c>
      <c r="L238" s="30" t="s">
        <v>145</v>
      </c>
    </row>
    <row r="239" spans="1:12">
      <c r="A239" s="30">
        <f t="shared" si="7"/>
        <v>231</v>
      </c>
      <c r="B239" s="22" t="s">
        <v>607</v>
      </c>
      <c r="C239" s="30">
        <v>20160101</v>
      </c>
      <c r="D239" s="30">
        <v>20210917</v>
      </c>
      <c r="F239" s="30" t="s">
        <v>806</v>
      </c>
      <c r="H239" s="30" t="s">
        <v>447</v>
      </c>
      <c r="I239" s="30" t="s">
        <v>849</v>
      </c>
      <c r="J239" s="30" t="s">
        <v>805</v>
      </c>
      <c r="K239" s="30" t="s">
        <v>805</v>
      </c>
      <c r="L239" s="30" t="s">
        <v>145</v>
      </c>
    </row>
    <row r="240" spans="1:12">
      <c r="A240" s="30">
        <f t="shared" si="7"/>
        <v>232</v>
      </c>
      <c r="B240" s="22" t="s">
        <v>607</v>
      </c>
      <c r="C240" s="30">
        <v>20160101</v>
      </c>
      <c r="D240" s="30">
        <v>20210917</v>
      </c>
      <c r="F240" s="30" t="s">
        <v>806</v>
      </c>
      <c r="H240" s="30" t="s">
        <v>447</v>
      </c>
      <c r="I240" s="30" t="s">
        <v>850</v>
      </c>
      <c r="J240" s="30" t="s">
        <v>805</v>
      </c>
      <c r="K240" s="30" t="s">
        <v>805</v>
      </c>
      <c r="L240" s="30" t="s">
        <v>145</v>
      </c>
    </row>
    <row r="241" spans="1:12">
      <c r="A241" s="30">
        <f t="shared" si="7"/>
        <v>233</v>
      </c>
      <c r="B241" s="22" t="s">
        <v>607</v>
      </c>
      <c r="C241" s="30">
        <v>20160101</v>
      </c>
      <c r="D241" s="30">
        <v>20210917</v>
      </c>
      <c r="F241" s="30" t="s">
        <v>806</v>
      </c>
      <c r="H241" s="30" t="s">
        <v>447</v>
      </c>
      <c r="I241" s="30" t="s">
        <v>851</v>
      </c>
      <c r="J241" s="30" t="s">
        <v>805</v>
      </c>
      <c r="K241" s="30" t="s">
        <v>805</v>
      </c>
      <c r="L241" s="30" t="s">
        <v>145</v>
      </c>
    </row>
    <row r="242" spans="1:12">
      <c r="A242" s="30">
        <f t="shared" si="7"/>
        <v>234</v>
      </c>
      <c r="B242" s="22" t="s">
        <v>607</v>
      </c>
      <c r="C242" s="30">
        <v>20160101</v>
      </c>
      <c r="D242" s="30">
        <v>20210917</v>
      </c>
      <c r="F242" s="30" t="s">
        <v>806</v>
      </c>
      <c r="H242" s="30" t="s">
        <v>447</v>
      </c>
      <c r="I242" s="30" t="s">
        <v>854</v>
      </c>
      <c r="J242" s="30" t="s">
        <v>805</v>
      </c>
      <c r="K242" s="30" t="s">
        <v>805</v>
      </c>
      <c r="L242" s="30" t="s">
        <v>145</v>
      </c>
    </row>
    <row r="243" spans="1:12">
      <c r="A243" s="30">
        <f t="shared" si="7"/>
        <v>235</v>
      </c>
      <c r="B243" s="22" t="s">
        <v>607</v>
      </c>
      <c r="C243" s="30">
        <v>20160101</v>
      </c>
      <c r="D243" s="30">
        <v>20210917</v>
      </c>
      <c r="F243" s="30" t="s">
        <v>806</v>
      </c>
      <c r="H243" s="30" t="s">
        <v>447</v>
      </c>
      <c r="I243" s="30" t="s">
        <v>855</v>
      </c>
      <c r="J243" s="30" t="s">
        <v>805</v>
      </c>
      <c r="K243" s="30" t="s">
        <v>805</v>
      </c>
      <c r="L243" s="30" t="s">
        <v>145</v>
      </c>
    </row>
    <row r="244" spans="1:12">
      <c r="A244" s="30">
        <f t="shared" si="7"/>
        <v>236</v>
      </c>
      <c r="B244" s="22" t="s">
        <v>607</v>
      </c>
      <c r="C244" s="30">
        <v>20160101</v>
      </c>
      <c r="D244" s="30">
        <v>20210917</v>
      </c>
      <c r="F244" s="30" t="s">
        <v>806</v>
      </c>
      <c r="H244" s="30" t="s">
        <v>447</v>
      </c>
      <c r="I244" s="30" t="s">
        <v>856</v>
      </c>
      <c r="J244" s="30" t="s">
        <v>805</v>
      </c>
      <c r="K244" s="30" t="s">
        <v>805</v>
      </c>
      <c r="L244" s="30" t="s">
        <v>145</v>
      </c>
    </row>
    <row r="245" spans="1:12">
      <c r="A245" s="30">
        <f t="shared" si="7"/>
        <v>237</v>
      </c>
      <c r="B245" s="22" t="s">
        <v>607</v>
      </c>
      <c r="C245" s="30">
        <v>20160101</v>
      </c>
      <c r="D245" s="30">
        <v>20210917</v>
      </c>
      <c r="F245" s="30" t="s">
        <v>806</v>
      </c>
      <c r="H245" s="30" t="s">
        <v>447</v>
      </c>
      <c r="I245" s="30" t="s">
        <v>160</v>
      </c>
      <c r="J245" s="30" t="s">
        <v>805</v>
      </c>
      <c r="K245" s="30" t="s">
        <v>805</v>
      </c>
      <c r="L245" s="30" t="s">
        <v>145</v>
      </c>
    </row>
    <row r="246" spans="1:12">
      <c r="A246" s="30">
        <f t="shared" si="7"/>
        <v>238</v>
      </c>
      <c r="B246" s="22" t="s">
        <v>607</v>
      </c>
      <c r="C246" s="30">
        <v>20160101</v>
      </c>
      <c r="D246" s="30">
        <v>20210917</v>
      </c>
      <c r="F246" s="30" t="s">
        <v>806</v>
      </c>
      <c r="H246" s="30" t="s">
        <v>447</v>
      </c>
      <c r="I246" s="30" t="s">
        <v>129</v>
      </c>
      <c r="J246" s="30" t="s">
        <v>805</v>
      </c>
      <c r="K246" s="30" t="s">
        <v>805</v>
      </c>
      <c r="L246" s="30" t="s">
        <v>145</v>
      </c>
    </row>
    <row r="247" spans="1:12">
      <c r="A247" s="30">
        <f t="shared" si="7"/>
        <v>239</v>
      </c>
      <c r="B247" s="22" t="s">
        <v>607</v>
      </c>
      <c r="C247" s="30">
        <v>20160101</v>
      </c>
      <c r="D247" s="30">
        <v>20210917</v>
      </c>
      <c r="F247" s="30" t="s">
        <v>806</v>
      </c>
      <c r="H247" s="30" t="s">
        <v>447</v>
      </c>
      <c r="I247" s="30" t="s">
        <v>148</v>
      </c>
      <c r="J247" s="30" t="s">
        <v>805</v>
      </c>
      <c r="K247" s="30" t="s">
        <v>805</v>
      </c>
      <c r="L247" s="30" t="s">
        <v>145</v>
      </c>
    </row>
    <row r="248" spans="1:12">
      <c r="A248" s="30">
        <f t="shared" si="7"/>
        <v>240</v>
      </c>
      <c r="B248" s="22" t="s">
        <v>607</v>
      </c>
      <c r="C248" s="30">
        <v>20160101</v>
      </c>
      <c r="D248" s="30">
        <v>20210917</v>
      </c>
      <c r="F248" s="30" t="s">
        <v>806</v>
      </c>
      <c r="H248" s="30" t="s">
        <v>447</v>
      </c>
      <c r="I248" s="30" t="s">
        <v>126</v>
      </c>
      <c r="J248" s="30" t="s">
        <v>805</v>
      </c>
      <c r="K248" s="30" t="s">
        <v>805</v>
      </c>
      <c r="L248" s="30" t="s">
        <v>145</v>
      </c>
    </row>
    <row r="249" spans="1:12">
      <c r="A249" s="30">
        <f t="shared" si="7"/>
        <v>241</v>
      </c>
      <c r="B249" s="22" t="s">
        <v>607</v>
      </c>
      <c r="C249" s="30">
        <v>20160101</v>
      </c>
      <c r="D249" s="30">
        <v>20210917</v>
      </c>
      <c r="F249" s="30" t="s">
        <v>806</v>
      </c>
      <c r="H249" s="30" t="s">
        <v>447</v>
      </c>
      <c r="I249" s="30" t="s">
        <v>615</v>
      </c>
      <c r="J249" s="30" t="s">
        <v>805</v>
      </c>
      <c r="K249" s="30" t="s">
        <v>805</v>
      </c>
      <c r="L249" s="30" t="s">
        <v>145</v>
      </c>
    </row>
    <row r="250" spans="1:12">
      <c r="A250" s="30">
        <f t="shared" si="7"/>
        <v>242</v>
      </c>
      <c r="B250" s="22" t="s">
        <v>607</v>
      </c>
      <c r="C250" s="30">
        <v>20160101</v>
      </c>
      <c r="D250" s="30">
        <v>20210917</v>
      </c>
      <c r="F250" s="30" t="s">
        <v>806</v>
      </c>
      <c r="H250" s="30" t="s">
        <v>447</v>
      </c>
      <c r="I250" s="30" t="s">
        <v>802</v>
      </c>
      <c r="J250" s="30" t="s">
        <v>805</v>
      </c>
      <c r="K250" s="30" t="s">
        <v>805</v>
      </c>
      <c r="L250" s="30" t="s">
        <v>145</v>
      </c>
    </row>
    <row r="251" spans="1:12">
      <c r="A251" s="30">
        <f t="shared" si="7"/>
        <v>243</v>
      </c>
      <c r="B251" s="22" t="s">
        <v>607</v>
      </c>
      <c r="C251" s="30">
        <v>20160101</v>
      </c>
      <c r="D251" s="30">
        <v>20210917</v>
      </c>
      <c r="F251" s="30" t="s">
        <v>806</v>
      </c>
      <c r="H251" s="30" t="s">
        <v>447</v>
      </c>
      <c r="I251" s="30" t="s">
        <v>617</v>
      </c>
      <c r="J251" s="30" t="s">
        <v>805</v>
      </c>
      <c r="K251" s="30" t="s">
        <v>805</v>
      </c>
      <c r="L251" s="30" t="s">
        <v>145</v>
      </c>
    </row>
    <row r="252" spans="1:12">
      <c r="A252" s="30">
        <f t="shared" si="7"/>
        <v>244</v>
      </c>
      <c r="B252" s="22" t="s">
        <v>607</v>
      </c>
      <c r="C252" s="30">
        <v>20160101</v>
      </c>
      <c r="D252" s="30">
        <v>20210917</v>
      </c>
      <c r="F252" s="30" t="s">
        <v>806</v>
      </c>
      <c r="H252" s="30" t="s">
        <v>447</v>
      </c>
      <c r="I252" s="30" t="s">
        <v>127</v>
      </c>
      <c r="J252" s="30" t="s">
        <v>805</v>
      </c>
      <c r="K252" s="30" t="s">
        <v>805</v>
      </c>
      <c r="L252" s="30" t="s">
        <v>145</v>
      </c>
    </row>
    <row r="253" spans="1:12">
      <c r="A253" s="30">
        <f t="shared" si="7"/>
        <v>245</v>
      </c>
      <c r="B253" s="22" t="s">
        <v>607</v>
      </c>
      <c r="C253" s="30">
        <v>20160101</v>
      </c>
      <c r="D253" s="30">
        <v>20210917</v>
      </c>
      <c r="F253" s="30" t="s">
        <v>806</v>
      </c>
      <c r="H253" s="30" t="s">
        <v>447</v>
      </c>
      <c r="I253" s="30" t="s">
        <v>849</v>
      </c>
      <c r="J253" s="30" t="s">
        <v>805</v>
      </c>
      <c r="K253" s="30" t="s">
        <v>805</v>
      </c>
      <c r="L253" s="30" t="s">
        <v>145</v>
      </c>
    </row>
    <row r="254" spans="1:12">
      <c r="A254" s="30">
        <f t="shared" si="7"/>
        <v>246</v>
      </c>
      <c r="B254" s="22" t="s">
        <v>607</v>
      </c>
      <c r="C254" s="30">
        <v>20160101</v>
      </c>
      <c r="D254" s="30">
        <v>20210917</v>
      </c>
      <c r="F254" s="30" t="s">
        <v>806</v>
      </c>
      <c r="H254" s="30" t="s">
        <v>447</v>
      </c>
      <c r="I254" s="30" t="s">
        <v>850</v>
      </c>
      <c r="J254" s="30" t="s">
        <v>805</v>
      </c>
      <c r="K254" s="30" t="s">
        <v>805</v>
      </c>
      <c r="L254" s="30" t="s">
        <v>145</v>
      </c>
    </row>
    <row r="255" spans="1:12">
      <c r="A255" s="30">
        <f t="shared" si="7"/>
        <v>247</v>
      </c>
      <c r="B255" s="22" t="s">
        <v>607</v>
      </c>
      <c r="C255" s="30">
        <v>20160101</v>
      </c>
      <c r="D255" s="30">
        <v>20210917</v>
      </c>
      <c r="F255" s="30" t="s">
        <v>806</v>
      </c>
      <c r="H255" s="30" t="s">
        <v>447</v>
      </c>
      <c r="I255" s="30" t="s">
        <v>851</v>
      </c>
      <c r="J255" s="30" t="s">
        <v>805</v>
      </c>
      <c r="K255" s="30" t="s">
        <v>805</v>
      </c>
      <c r="L255" s="30" t="s">
        <v>145</v>
      </c>
    </row>
    <row r="256" spans="1:12">
      <c r="A256" s="30">
        <f t="shared" si="7"/>
        <v>248</v>
      </c>
      <c r="B256" s="22" t="s">
        <v>607</v>
      </c>
      <c r="C256" s="30">
        <v>20160101</v>
      </c>
      <c r="D256" s="30">
        <v>20210917</v>
      </c>
      <c r="F256" s="30" t="s">
        <v>806</v>
      </c>
      <c r="H256" s="30" t="s">
        <v>447</v>
      </c>
      <c r="I256" s="30" t="s">
        <v>854</v>
      </c>
      <c r="J256" s="30" t="s">
        <v>805</v>
      </c>
      <c r="K256" s="30" t="s">
        <v>805</v>
      </c>
      <c r="L256" s="30" t="s">
        <v>145</v>
      </c>
    </row>
    <row r="257" spans="1:12">
      <c r="A257" s="30">
        <f t="shared" si="7"/>
        <v>249</v>
      </c>
      <c r="B257" s="22" t="s">
        <v>607</v>
      </c>
      <c r="C257" s="30">
        <v>20160101</v>
      </c>
      <c r="D257" s="30">
        <v>20210917</v>
      </c>
      <c r="F257" s="30" t="s">
        <v>806</v>
      </c>
      <c r="H257" s="30" t="s">
        <v>447</v>
      </c>
      <c r="I257" s="30" t="s">
        <v>855</v>
      </c>
      <c r="J257" s="30" t="s">
        <v>805</v>
      </c>
      <c r="K257" s="30" t="s">
        <v>805</v>
      </c>
      <c r="L257" s="30" t="s">
        <v>145</v>
      </c>
    </row>
    <row r="258" spans="1:12">
      <c r="A258" s="30">
        <f t="shared" si="7"/>
        <v>250</v>
      </c>
      <c r="B258" s="22" t="s">
        <v>607</v>
      </c>
      <c r="C258" s="30">
        <v>20160101</v>
      </c>
      <c r="D258" s="30">
        <v>20210917</v>
      </c>
      <c r="F258" s="30" t="s">
        <v>806</v>
      </c>
      <c r="H258" s="30" t="s">
        <v>447</v>
      </c>
      <c r="I258" s="30" t="s">
        <v>856</v>
      </c>
      <c r="J258" s="30" t="s">
        <v>805</v>
      </c>
      <c r="K258" s="30" t="s">
        <v>805</v>
      </c>
      <c r="L258" s="30" t="s">
        <v>145</v>
      </c>
    </row>
    <row r="259" spans="1:12">
      <c r="A259" s="30">
        <f t="shared" si="7"/>
        <v>251</v>
      </c>
      <c r="B259" s="22" t="s">
        <v>607</v>
      </c>
      <c r="C259" s="30">
        <v>20160101</v>
      </c>
      <c r="D259" s="30">
        <v>20210917</v>
      </c>
      <c r="F259" s="30" t="s">
        <v>806</v>
      </c>
      <c r="H259" s="30" t="s">
        <v>447</v>
      </c>
      <c r="I259" s="30" t="s">
        <v>160</v>
      </c>
      <c r="J259" s="30" t="s">
        <v>805</v>
      </c>
      <c r="K259" s="30" t="s">
        <v>805</v>
      </c>
      <c r="L259" s="30" t="s">
        <v>145</v>
      </c>
    </row>
    <row r="260" spans="1:12">
      <c r="A260" s="30">
        <f t="shared" si="7"/>
        <v>252</v>
      </c>
      <c r="B260" s="22" t="s">
        <v>607</v>
      </c>
      <c r="C260" s="30">
        <v>20160101</v>
      </c>
      <c r="D260" s="30">
        <v>20210917</v>
      </c>
      <c r="F260" s="30" t="s">
        <v>806</v>
      </c>
      <c r="H260" s="30" t="s">
        <v>447</v>
      </c>
      <c r="I260" s="30" t="s">
        <v>129</v>
      </c>
      <c r="J260" s="30" t="s">
        <v>805</v>
      </c>
      <c r="K260" s="30" t="s">
        <v>805</v>
      </c>
      <c r="L260" s="30" t="s">
        <v>145</v>
      </c>
    </row>
    <row r="261" spans="1:12">
      <c r="A261" s="30">
        <f t="shared" si="7"/>
        <v>253</v>
      </c>
      <c r="B261" s="22" t="s">
        <v>607</v>
      </c>
      <c r="C261" s="30">
        <v>20160101</v>
      </c>
      <c r="D261" s="30">
        <v>20210917</v>
      </c>
      <c r="F261" s="30" t="s">
        <v>806</v>
      </c>
      <c r="H261" s="30" t="s">
        <v>447</v>
      </c>
      <c r="I261" s="30" t="s">
        <v>148</v>
      </c>
      <c r="J261" s="30" t="s">
        <v>805</v>
      </c>
      <c r="K261" s="30" t="s">
        <v>805</v>
      </c>
      <c r="L261" s="30" t="s">
        <v>145</v>
      </c>
    </row>
    <row r="262" spans="1:12">
      <c r="A262" s="30">
        <f t="shared" si="7"/>
        <v>254</v>
      </c>
      <c r="B262" s="22" t="s">
        <v>607</v>
      </c>
      <c r="C262" s="30">
        <v>20160101</v>
      </c>
      <c r="D262" s="30">
        <v>20210917</v>
      </c>
      <c r="F262" s="30" t="s">
        <v>806</v>
      </c>
      <c r="H262" s="30" t="s">
        <v>447</v>
      </c>
      <c r="I262" s="30" t="s">
        <v>126</v>
      </c>
      <c r="J262" s="30" t="s">
        <v>805</v>
      </c>
      <c r="K262" s="30" t="s">
        <v>805</v>
      </c>
      <c r="L262" s="30" t="s">
        <v>145</v>
      </c>
    </row>
    <row r="263" spans="1:12">
      <c r="A263" s="30">
        <f t="shared" si="7"/>
        <v>255</v>
      </c>
      <c r="B263" s="22" t="s">
        <v>607</v>
      </c>
      <c r="C263" s="30">
        <v>20160101</v>
      </c>
      <c r="D263" s="30">
        <v>20210917</v>
      </c>
      <c r="F263" s="30" t="s">
        <v>806</v>
      </c>
      <c r="H263" s="30" t="s">
        <v>447</v>
      </c>
      <c r="I263" s="30" t="s">
        <v>615</v>
      </c>
      <c r="J263" s="30" t="s">
        <v>805</v>
      </c>
      <c r="K263" s="30" t="s">
        <v>805</v>
      </c>
      <c r="L263" s="30" t="s">
        <v>145</v>
      </c>
    </row>
    <row r="264" spans="1:12">
      <c r="A264" s="30">
        <f t="shared" si="7"/>
        <v>256</v>
      </c>
      <c r="B264" s="22" t="s">
        <v>607</v>
      </c>
      <c r="C264" s="30">
        <v>20160101</v>
      </c>
      <c r="D264" s="30">
        <v>20210917</v>
      </c>
      <c r="F264" s="30" t="s">
        <v>806</v>
      </c>
      <c r="H264" s="30" t="s">
        <v>447</v>
      </c>
      <c r="I264" s="30" t="s">
        <v>802</v>
      </c>
      <c r="J264" s="30" t="s">
        <v>805</v>
      </c>
      <c r="K264" s="30" t="s">
        <v>805</v>
      </c>
      <c r="L264" s="30" t="s">
        <v>145</v>
      </c>
    </row>
    <row r="265" spans="1:12">
      <c r="A265" s="30">
        <f t="shared" si="7"/>
        <v>257</v>
      </c>
      <c r="B265" s="22" t="s">
        <v>607</v>
      </c>
      <c r="C265" s="30">
        <v>20160101</v>
      </c>
      <c r="D265" s="30">
        <v>20210917</v>
      </c>
      <c r="F265" s="30" t="s">
        <v>806</v>
      </c>
      <c r="H265" s="30" t="s">
        <v>447</v>
      </c>
      <c r="I265" s="30" t="s">
        <v>617</v>
      </c>
      <c r="J265" s="30" t="s">
        <v>805</v>
      </c>
      <c r="K265" s="30" t="s">
        <v>805</v>
      </c>
      <c r="L265" s="30" t="s">
        <v>145</v>
      </c>
    </row>
    <row r="266" spans="1:12">
      <c r="A266" s="30">
        <f t="shared" si="7"/>
        <v>258</v>
      </c>
      <c r="B266" s="22" t="s">
        <v>607</v>
      </c>
      <c r="C266" s="30">
        <v>20160101</v>
      </c>
      <c r="D266" s="30">
        <v>20210917</v>
      </c>
      <c r="F266" s="30" t="s">
        <v>806</v>
      </c>
      <c r="H266" s="30" t="s">
        <v>447</v>
      </c>
      <c r="I266" s="30" t="s">
        <v>127</v>
      </c>
      <c r="J266" s="30" t="s">
        <v>805</v>
      </c>
      <c r="K266" s="30" t="s">
        <v>805</v>
      </c>
      <c r="L266" s="30" t="s">
        <v>145</v>
      </c>
    </row>
    <row r="267" spans="1:12">
      <c r="A267" s="30">
        <f t="shared" si="7"/>
        <v>259</v>
      </c>
      <c r="B267" s="22" t="s">
        <v>607</v>
      </c>
      <c r="C267" s="30">
        <v>20160101</v>
      </c>
      <c r="D267" s="30">
        <v>20210917</v>
      </c>
      <c r="F267" s="30" t="s">
        <v>806</v>
      </c>
      <c r="H267" s="30" t="s">
        <v>447</v>
      </c>
      <c r="I267" s="30" t="s">
        <v>849</v>
      </c>
      <c r="J267" s="30" t="s">
        <v>805</v>
      </c>
      <c r="K267" s="30" t="s">
        <v>805</v>
      </c>
      <c r="L267" s="30" t="s">
        <v>145</v>
      </c>
    </row>
    <row r="268" spans="1:12">
      <c r="A268" s="30">
        <f t="shared" si="7"/>
        <v>260</v>
      </c>
      <c r="B268" s="22" t="s">
        <v>607</v>
      </c>
      <c r="C268" s="30">
        <v>20160101</v>
      </c>
      <c r="D268" s="30">
        <v>20210917</v>
      </c>
      <c r="F268" s="30" t="s">
        <v>806</v>
      </c>
      <c r="H268" s="30" t="s">
        <v>447</v>
      </c>
      <c r="I268" s="30" t="s">
        <v>850</v>
      </c>
      <c r="J268" s="30" t="s">
        <v>805</v>
      </c>
      <c r="K268" s="30" t="s">
        <v>805</v>
      </c>
      <c r="L268" s="30" t="s">
        <v>145</v>
      </c>
    </row>
    <row r="269" spans="1:12">
      <c r="A269" s="30">
        <f t="shared" si="7"/>
        <v>261</v>
      </c>
      <c r="B269" s="22" t="s">
        <v>607</v>
      </c>
      <c r="C269" s="30">
        <v>20160101</v>
      </c>
      <c r="D269" s="30">
        <v>20210917</v>
      </c>
      <c r="F269" s="30" t="s">
        <v>806</v>
      </c>
      <c r="H269" s="30" t="s">
        <v>447</v>
      </c>
      <c r="I269" s="30" t="s">
        <v>851</v>
      </c>
      <c r="J269" s="30" t="s">
        <v>805</v>
      </c>
      <c r="K269" s="30" t="s">
        <v>805</v>
      </c>
      <c r="L269" s="30" t="s">
        <v>145</v>
      </c>
    </row>
    <row r="270" spans="1:12">
      <c r="A270" s="30">
        <f t="shared" si="7"/>
        <v>262</v>
      </c>
      <c r="B270" s="22" t="s">
        <v>607</v>
      </c>
      <c r="C270" s="30">
        <v>20160101</v>
      </c>
      <c r="D270" s="30">
        <v>20210917</v>
      </c>
      <c r="F270" s="30" t="s">
        <v>806</v>
      </c>
      <c r="H270" s="30" t="s">
        <v>447</v>
      </c>
      <c r="I270" s="30" t="s">
        <v>854</v>
      </c>
      <c r="J270" s="30" t="s">
        <v>805</v>
      </c>
      <c r="K270" s="30" t="s">
        <v>805</v>
      </c>
      <c r="L270" s="30" t="s">
        <v>145</v>
      </c>
    </row>
    <row r="271" spans="1:12">
      <c r="A271" s="30">
        <f t="shared" si="7"/>
        <v>263</v>
      </c>
      <c r="B271" s="22" t="s">
        <v>607</v>
      </c>
      <c r="C271" s="30">
        <v>20160101</v>
      </c>
      <c r="D271" s="30">
        <v>20210917</v>
      </c>
      <c r="F271" s="30" t="s">
        <v>806</v>
      </c>
      <c r="H271" s="30" t="s">
        <v>447</v>
      </c>
      <c r="I271" s="30" t="s">
        <v>855</v>
      </c>
      <c r="J271" s="30" t="s">
        <v>805</v>
      </c>
      <c r="K271" s="30" t="s">
        <v>805</v>
      </c>
      <c r="L271" s="30" t="s">
        <v>145</v>
      </c>
    </row>
    <row r="272" spans="1:12">
      <c r="A272" s="30">
        <f t="shared" si="7"/>
        <v>264</v>
      </c>
      <c r="B272" s="22" t="s">
        <v>607</v>
      </c>
      <c r="C272" s="30">
        <v>20160101</v>
      </c>
      <c r="D272" s="30">
        <v>20210917</v>
      </c>
      <c r="F272" s="30" t="s">
        <v>806</v>
      </c>
      <c r="H272" s="30" t="s">
        <v>447</v>
      </c>
      <c r="I272" s="30" t="s">
        <v>856</v>
      </c>
      <c r="J272" s="30" t="s">
        <v>805</v>
      </c>
      <c r="K272" s="30" t="s">
        <v>805</v>
      </c>
      <c r="L272" s="30" t="s">
        <v>145</v>
      </c>
    </row>
    <row r="273" spans="1:12">
      <c r="A273" s="30">
        <f t="shared" si="7"/>
        <v>265</v>
      </c>
      <c r="B273" s="22" t="s">
        <v>607</v>
      </c>
      <c r="C273" s="30">
        <v>20160101</v>
      </c>
      <c r="D273" s="30">
        <v>20210917</v>
      </c>
      <c r="F273" s="30" t="s">
        <v>806</v>
      </c>
      <c r="H273" s="30" t="s">
        <v>447</v>
      </c>
      <c r="I273" s="30" t="s">
        <v>160</v>
      </c>
      <c r="J273" s="30" t="s">
        <v>805</v>
      </c>
      <c r="K273" s="30" t="s">
        <v>805</v>
      </c>
      <c r="L273" s="30" t="s">
        <v>145</v>
      </c>
    </row>
    <row r="274" spans="1:12">
      <c r="A274" s="30">
        <f t="shared" si="7"/>
        <v>266</v>
      </c>
      <c r="B274" s="22" t="s">
        <v>607</v>
      </c>
      <c r="C274" s="30">
        <v>20160101</v>
      </c>
      <c r="D274" s="30">
        <v>20210917</v>
      </c>
      <c r="F274" s="30" t="s">
        <v>806</v>
      </c>
      <c r="H274" s="30" t="s">
        <v>447</v>
      </c>
      <c r="I274" s="30" t="s">
        <v>129</v>
      </c>
      <c r="J274" s="30" t="s">
        <v>805</v>
      </c>
      <c r="K274" s="30" t="s">
        <v>805</v>
      </c>
      <c r="L274" s="30" t="s">
        <v>145</v>
      </c>
    </row>
    <row r="275" spans="1:12">
      <c r="A275" s="30">
        <f t="shared" si="7"/>
        <v>267</v>
      </c>
      <c r="B275" s="22" t="s">
        <v>607</v>
      </c>
      <c r="C275" s="30">
        <v>20160101</v>
      </c>
      <c r="D275" s="30">
        <v>20210917</v>
      </c>
      <c r="F275" s="30" t="s">
        <v>806</v>
      </c>
      <c r="H275" s="30" t="s">
        <v>447</v>
      </c>
      <c r="I275" s="30" t="s">
        <v>148</v>
      </c>
      <c r="J275" s="30" t="s">
        <v>805</v>
      </c>
      <c r="K275" s="30" t="s">
        <v>805</v>
      </c>
      <c r="L275" s="30" t="s">
        <v>145</v>
      </c>
    </row>
    <row r="276" spans="1:12">
      <c r="A276" s="30">
        <f t="shared" si="7"/>
        <v>268</v>
      </c>
      <c r="B276" s="22" t="s">
        <v>607</v>
      </c>
      <c r="C276" s="30">
        <v>20160101</v>
      </c>
      <c r="D276" s="30">
        <v>20210917</v>
      </c>
      <c r="F276" s="30" t="s">
        <v>806</v>
      </c>
      <c r="H276" s="30" t="s">
        <v>447</v>
      </c>
      <c r="I276" s="30" t="s">
        <v>126</v>
      </c>
      <c r="J276" s="30" t="s">
        <v>805</v>
      </c>
      <c r="K276" s="30" t="s">
        <v>805</v>
      </c>
      <c r="L276" s="30" t="s">
        <v>145</v>
      </c>
    </row>
    <row r="277" spans="1:12">
      <c r="A277" s="30">
        <f t="shared" si="7"/>
        <v>269</v>
      </c>
      <c r="B277" s="22" t="s">
        <v>607</v>
      </c>
      <c r="C277" s="30">
        <v>20160101</v>
      </c>
      <c r="D277" s="30">
        <v>20210917</v>
      </c>
      <c r="F277" s="30" t="s">
        <v>806</v>
      </c>
      <c r="H277" s="30" t="s">
        <v>447</v>
      </c>
      <c r="I277" s="30" t="s">
        <v>615</v>
      </c>
      <c r="J277" s="30" t="s">
        <v>805</v>
      </c>
      <c r="K277" s="30" t="s">
        <v>805</v>
      </c>
      <c r="L277" s="30" t="s">
        <v>145</v>
      </c>
    </row>
    <row r="278" spans="1:12">
      <c r="A278" s="30">
        <f t="shared" si="7"/>
        <v>270</v>
      </c>
      <c r="B278" s="22" t="s">
        <v>607</v>
      </c>
      <c r="C278" s="30">
        <v>20160101</v>
      </c>
      <c r="D278" s="30">
        <v>20210917</v>
      </c>
      <c r="F278" s="30" t="s">
        <v>806</v>
      </c>
      <c r="H278" s="30" t="s">
        <v>447</v>
      </c>
      <c r="I278" s="30" t="s">
        <v>802</v>
      </c>
      <c r="J278" s="30" t="s">
        <v>805</v>
      </c>
      <c r="K278" s="30" t="s">
        <v>805</v>
      </c>
      <c r="L278" s="30" t="s">
        <v>145</v>
      </c>
    </row>
    <row r="279" spans="1:12">
      <c r="A279" s="30">
        <f t="shared" si="7"/>
        <v>271</v>
      </c>
      <c r="B279" s="22" t="s">
        <v>607</v>
      </c>
      <c r="C279" s="30">
        <v>20160101</v>
      </c>
      <c r="D279" s="30">
        <v>20210917</v>
      </c>
      <c r="F279" s="30" t="s">
        <v>806</v>
      </c>
      <c r="H279" s="30" t="s">
        <v>447</v>
      </c>
      <c r="I279" s="30" t="s">
        <v>617</v>
      </c>
      <c r="J279" s="30" t="s">
        <v>805</v>
      </c>
      <c r="K279" s="30" t="s">
        <v>805</v>
      </c>
      <c r="L279" s="30" t="s">
        <v>145</v>
      </c>
    </row>
    <row r="280" spans="1:12">
      <c r="A280" s="30">
        <f t="shared" si="7"/>
        <v>272</v>
      </c>
      <c r="B280" s="22" t="s">
        <v>607</v>
      </c>
      <c r="C280" s="30">
        <v>20160101</v>
      </c>
      <c r="D280" s="30">
        <v>20210917</v>
      </c>
      <c r="F280" s="30" t="s">
        <v>806</v>
      </c>
      <c r="H280" s="30" t="s">
        <v>447</v>
      </c>
      <c r="I280" s="30" t="s">
        <v>127</v>
      </c>
      <c r="J280" s="30" t="s">
        <v>805</v>
      </c>
      <c r="K280" s="30" t="s">
        <v>805</v>
      </c>
      <c r="L280" s="30" t="s">
        <v>145</v>
      </c>
    </row>
    <row r="281" spans="1:12">
      <c r="A281" s="30">
        <f t="shared" si="7"/>
        <v>273</v>
      </c>
      <c r="B281" s="22" t="s">
        <v>607</v>
      </c>
      <c r="C281" s="30">
        <v>20160101</v>
      </c>
      <c r="D281" s="30">
        <v>20210917</v>
      </c>
      <c r="F281" s="30" t="s">
        <v>806</v>
      </c>
      <c r="H281" s="30" t="s">
        <v>447</v>
      </c>
      <c r="I281" s="30" t="s">
        <v>849</v>
      </c>
      <c r="J281" s="30" t="s">
        <v>805</v>
      </c>
      <c r="K281" s="30" t="s">
        <v>805</v>
      </c>
      <c r="L281" s="30" t="s">
        <v>145</v>
      </c>
    </row>
    <row r="282" spans="1:12">
      <c r="A282" s="30">
        <f t="shared" si="7"/>
        <v>274</v>
      </c>
      <c r="B282" s="22" t="s">
        <v>607</v>
      </c>
      <c r="C282" s="30">
        <v>20160101</v>
      </c>
      <c r="D282" s="30">
        <v>20210917</v>
      </c>
      <c r="F282" s="30" t="s">
        <v>806</v>
      </c>
      <c r="H282" s="30" t="s">
        <v>447</v>
      </c>
      <c r="I282" s="30" t="s">
        <v>850</v>
      </c>
      <c r="J282" s="30" t="s">
        <v>805</v>
      </c>
      <c r="K282" s="30" t="s">
        <v>805</v>
      </c>
      <c r="L282" s="30" t="s">
        <v>145</v>
      </c>
    </row>
    <row r="283" spans="1:12">
      <c r="A283" s="30">
        <f t="shared" si="7"/>
        <v>275</v>
      </c>
      <c r="B283" s="22" t="s">
        <v>607</v>
      </c>
      <c r="C283" s="30">
        <v>20160101</v>
      </c>
      <c r="D283" s="30">
        <v>20210917</v>
      </c>
      <c r="F283" s="30" t="s">
        <v>806</v>
      </c>
      <c r="H283" s="30" t="s">
        <v>447</v>
      </c>
      <c r="I283" s="30" t="s">
        <v>851</v>
      </c>
      <c r="J283" s="30" t="s">
        <v>805</v>
      </c>
      <c r="K283" s="30" t="s">
        <v>805</v>
      </c>
      <c r="L283" s="30" t="s">
        <v>145</v>
      </c>
    </row>
    <row r="284" spans="1:12">
      <c r="A284" s="30">
        <f t="shared" si="7"/>
        <v>276</v>
      </c>
      <c r="B284" s="22" t="s">
        <v>607</v>
      </c>
      <c r="C284" s="30">
        <v>20160101</v>
      </c>
      <c r="D284" s="30">
        <v>20210917</v>
      </c>
      <c r="F284" s="30" t="s">
        <v>806</v>
      </c>
      <c r="H284" s="30" t="s">
        <v>447</v>
      </c>
      <c r="I284" s="30" t="s">
        <v>854</v>
      </c>
      <c r="J284" s="30" t="s">
        <v>805</v>
      </c>
      <c r="K284" s="30" t="s">
        <v>805</v>
      </c>
      <c r="L284" s="30" t="s">
        <v>145</v>
      </c>
    </row>
    <row r="285" spans="1:12">
      <c r="A285" s="30">
        <f t="shared" si="7"/>
        <v>277</v>
      </c>
      <c r="B285" s="22" t="s">
        <v>607</v>
      </c>
      <c r="C285" s="30">
        <v>20160101</v>
      </c>
      <c r="D285" s="30">
        <v>20210917</v>
      </c>
      <c r="F285" s="30" t="s">
        <v>806</v>
      </c>
      <c r="H285" s="30" t="s">
        <v>447</v>
      </c>
      <c r="I285" s="30" t="s">
        <v>855</v>
      </c>
      <c r="J285" s="30" t="s">
        <v>805</v>
      </c>
      <c r="K285" s="30" t="s">
        <v>805</v>
      </c>
      <c r="L285" s="30" t="s">
        <v>145</v>
      </c>
    </row>
    <row r="286" spans="1:12">
      <c r="A286" s="30">
        <f t="shared" si="7"/>
        <v>278</v>
      </c>
      <c r="B286" s="22" t="s">
        <v>607</v>
      </c>
      <c r="C286" s="30">
        <v>20160101</v>
      </c>
      <c r="D286" s="30">
        <v>20210917</v>
      </c>
      <c r="F286" s="30" t="s">
        <v>806</v>
      </c>
      <c r="H286" s="30" t="s">
        <v>447</v>
      </c>
      <c r="I286" s="30" t="s">
        <v>856</v>
      </c>
      <c r="J286" s="30" t="s">
        <v>805</v>
      </c>
      <c r="K286" s="30" t="s">
        <v>805</v>
      </c>
      <c r="L286" s="30" t="s">
        <v>145</v>
      </c>
    </row>
    <row r="287" spans="1:12">
      <c r="A287" s="30">
        <f t="shared" si="7"/>
        <v>279</v>
      </c>
      <c r="B287" s="22" t="s">
        <v>607</v>
      </c>
      <c r="C287" s="30">
        <v>20160101</v>
      </c>
      <c r="D287" s="30">
        <v>20210917</v>
      </c>
      <c r="F287" s="30" t="s">
        <v>806</v>
      </c>
      <c r="H287" s="30" t="s">
        <v>447</v>
      </c>
      <c r="I287" s="30" t="s">
        <v>160</v>
      </c>
      <c r="J287" s="30" t="s">
        <v>805</v>
      </c>
      <c r="K287" s="30" t="s">
        <v>805</v>
      </c>
      <c r="L287" s="30" t="s">
        <v>145</v>
      </c>
    </row>
    <row r="288" spans="1:12">
      <c r="A288" s="30">
        <f t="shared" si="7"/>
        <v>280</v>
      </c>
      <c r="B288" s="22" t="s">
        <v>607</v>
      </c>
      <c r="C288" s="30">
        <v>20160101</v>
      </c>
      <c r="D288" s="30">
        <v>20210917</v>
      </c>
      <c r="F288" s="30" t="s">
        <v>806</v>
      </c>
      <c r="H288" s="30" t="s">
        <v>447</v>
      </c>
      <c r="I288" s="30" t="s">
        <v>129</v>
      </c>
      <c r="J288" s="30" t="s">
        <v>805</v>
      </c>
      <c r="K288" s="30" t="s">
        <v>805</v>
      </c>
      <c r="L288" s="30" t="s">
        <v>145</v>
      </c>
    </row>
    <row r="289" spans="1:12">
      <c r="A289" s="30">
        <f t="shared" ref="A289:A328" si="8">A288+1</f>
        <v>281</v>
      </c>
      <c r="B289" s="22" t="s">
        <v>607</v>
      </c>
      <c r="C289" s="30">
        <v>20160101</v>
      </c>
      <c r="D289" s="30">
        <v>20210917</v>
      </c>
      <c r="F289" s="30" t="s">
        <v>806</v>
      </c>
      <c r="H289" s="30" t="s">
        <v>447</v>
      </c>
      <c r="I289" s="30" t="s">
        <v>148</v>
      </c>
      <c r="J289" s="30" t="s">
        <v>805</v>
      </c>
      <c r="K289" s="30" t="s">
        <v>805</v>
      </c>
      <c r="L289" s="30" t="s">
        <v>145</v>
      </c>
    </row>
    <row r="290" spans="1:12">
      <c r="A290" s="30">
        <f t="shared" si="8"/>
        <v>282</v>
      </c>
      <c r="B290" s="22" t="s">
        <v>607</v>
      </c>
      <c r="C290" s="30">
        <v>20160101</v>
      </c>
      <c r="D290" s="30">
        <v>20210917</v>
      </c>
      <c r="F290" s="30" t="s">
        <v>806</v>
      </c>
      <c r="H290" s="30" t="s">
        <v>447</v>
      </c>
      <c r="I290" s="30" t="s">
        <v>126</v>
      </c>
      <c r="J290" s="30" t="s">
        <v>805</v>
      </c>
      <c r="K290" s="30" t="s">
        <v>805</v>
      </c>
      <c r="L290" s="30" t="s">
        <v>145</v>
      </c>
    </row>
    <row r="291" spans="1:12">
      <c r="A291" s="30">
        <f t="shared" si="8"/>
        <v>283</v>
      </c>
      <c r="B291" s="22" t="s">
        <v>607</v>
      </c>
      <c r="C291" s="30">
        <v>20160101</v>
      </c>
      <c r="D291" s="30">
        <v>20210917</v>
      </c>
      <c r="F291" s="30" t="s">
        <v>806</v>
      </c>
      <c r="H291" s="30" t="s">
        <v>447</v>
      </c>
      <c r="I291" s="30" t="s">
        <v>615</v>
      </c>
      <c r="J291" s="30" t="s">
        <v>805</v>
      </c>
      <c r="K291" s="30" t="s">
        <v>805</v>
      </c>
      <c r="L291" s="30" t="s">
        <v>145</v>
      </c>
    </row>
    <row r="292" spans="1:12">
      <c r="A292" s="30">
        <f t="shared" si="8"/>
        <v>284</v>
      </c>
      <c r="B292" s="22" t="s">
        <v>607</v>
      </c>
      <c r="C292" s="30">
        <v>20160101</v>
      </c>
      <c r="D292" s="30">
        <v>20210917</v>
      </c>
      <c r="F292" s="30" t="s">
        <v>806</v>
      </c>
      <c r="H292" s="30" t="s">
        <v>447</v>
      </c>
      <c r="I292" s="30" t="s">
        <v>802</v>
      </c>
      <c r="J292" s="30" t="s">
        <v>805</v>
      </c>
      <c r="K292" s="30" t="s">
        <v>805</v>
      </c>
      <c r="L292" s="30" t="s">
        <v>145</v>
      </c>
    </row>
    <row r="293" spans="1:12">
      <c r="A293" s="30">
        <f t="shared" si="8"/>
        <v>285</v>
      </c>
      <c r="B293" s="22" t="s">
        <v>607</v>
      </c>
      <c r="C293" s="30">
        <v>20160101</v>
      </c>
      <c r="D293" s="30">
        <v>20210917</v>
      </c>
      <c r="F293" s="30" t="s">
        <v>806</v>
      </c>
      <c r="H293" s="30" t="s">
        <v>447</v>
      </c>
      <c r="I293" s="30" t="s">
        <v>617</v>
      </c>
      <c r="J293" s="30" t="s">
        <v>805</v>
      </c>
      <c r="K293" s="30" t="s">
        <v>805</v>
      </c>
      <c r="L293" s="30" t="s">
        <v>145</v>
      </c>
    </row>
    <row r="294" spans="1:12">
      <c r="A294" s="30">
        <f t="shared" si="8"/>
        <v>286</v>
      </c>
      <c r="B294" s="22" t="s">
        <v>607</v>
      </c>
      <c r="C294" s="30">
        <v>20160101</v>
      </c>
      <c r="D294" s="30">
        <v>20210917</v>
      </c>
      <c r="F294" s="30" t="s">
        <v>806</v>
      </c>
      <c r="H294" s="30" t="s">
        <v>447</v>
      </c>
      <c r="I294" s="30" t="s">
        <v>127</v>
      </c>
      <c r="J294" s="30" t="s">
        <v>805</v>
      </c>
      <c r="K294" s="30" t="s">
        <v>805</v>
      </c>
      <c r="L294" s="30" t="s">
        <v>145</v>
      </c>
    </row>
    <row r="295" spans="1:12">
      <c r="A295" s="30">
        <f t="shared" si="8"/>
        <v>287</v>
      </c>
      <c r="B295" s="22" t="s">
        <v>607</v>
      </c>
      <c r="C295" s="30">
        <v>20160101</v>
      </c>
      <c r="D295" s="30">
        <v>20210917</v>
      </c>
      <c r="F295" s="30" t="s">
        <v>806</v>
      </c>
      <c r="H295" s="30" t="s">
        <v>447</v>
      </c>
      <c r="I295" s="30" t="s">
        <v>849</v>
      </c>
      <c r="J295" s="30" t="s">
        <v>805</v>
      </c>
      <c r="K295" s="30" t="s">
        <v>805</v>
      </c>
      <c r="L295" s="30" t="s">
        <v>145</v>
      </c>
    </row>
    <row r="296" spans="1:12">
      <c r="A296" s="30">
        <f t="shared" si="8"/>
        <v>288</v>
      </c>
      <c r="B296" s="22" t="s">
        <v>607</v>
      </c>
      <c r="C296" s="30">
        <v>20160101</v>
      </c>
      <c r="D296" s="30">
        <v>20210917</v>
      </c>
      <c r="F296" s="30" t="s">
        <v>806</v>
      </c>
      <c r="H296" s="30" t="s">
        <v>447</v>
      </c>
      <c r="I296" s="30" t="s">
        <v>850</v>
      </c>
      <c r="J296" s="30" t="s">
        <v>805</v>
      </c>
      <c r="K296" s="30" t="s">
        <v>805</v>
      </c>
      <c r="L296" s="30" t="s">
        <v>145</v>
      </c>
    </row>
    <row r="297" spans="1:12">
      <c r="A297" s="30">
        <f t="shared" si="8"/>
        <v>289</v>
      </c>
      <c r="B297" s="22" t="s">
        <v>607</v>
      </c>
      <c r="C297" s="30">
        <v>20160101</v>
      </c>
      <c r="D297" s="30">
        <v>20210917</v>
      </c>
      <c r="F297" s="30" t="s">
        <v>806</v>
      </c>
      <c r="H297" s="30" t="s">
        <v>447</v>
      </c>
      <c r="I297" s="30" t="s">
        <v>851</v>
      </c>
      <c r="J297" s="30" t="s">
        <v>805</v>
      </c>
      <c r="K297" s="30" t="s">
        <v>805</v>
      </c>
      <c r="L297" s="30" t="s">
        <v>145</v>
      </c>
    </row>
    <row r="298" spans="1:12">
      <c r="A298" s="30">
        <f t="shared" si="8"/>
        <v>290</v>
      </c>
      <c r="B298" s="22" t="s">
        <v>607</v>
      </c>
      <c r="C298" s="30">
        <v>20160101</v>
      </c>
      <c r="D298" s="30">
        <v>20210917</v>
      </c>
      <c r="F298" s="30" t="s">
        <v>806</v>
      </c>
      <c r="H298" s="30" t="s">
        <v>447</v>
      </c>
      <c r="I298" s="30" t="s">
        <v>854</v>
      </c>
      <c r="J298" s="30" t="s">
        <v>805</v>
      </c>
      <c r="K298" s="30" t="s">
        <v>805</v>
      </c>
      <c r="L298" s="30" t="s">
        <v>145</v>
      </c>
    </row>
    <row r="299" spans="1:12">
      <c r="A299" s="30">
        <f t="shared" si="8"/>
        <v>291</v>
      </c>
      <c r="B299" s="22" t="s">
        <v>607</v>
      </c>
      <c r="C299" s="30">
        <v>20160101</v>
      </c>
      <c r="D299" s="30">
        <v>20210917</v>
      </c>
      <c r="F299" s="30" t="s">
        <v>806</v>
      </c>
      <c r="H299" s="30" t="s">
        <v>447</v>
      </c>
      <c r="I299" s="30" t="s">
        <v>855</v>
      </c>
      <c r="J299" s="30" t="s">
        <v>805</v>
      </c>
      <c r="K299" s="30" t="s">
        <v>805</v>
      </c>
      <c r="L299" s="30" t="s">
        <v>145</v>
      </c>
    </row>
    <row r="300" spans="1:12">
      <c r="A300" s="30">
        <f t="shared" si="8"/>
        <v>292</v>
      </c>
      <c r="B300" s="22" t="s">
        <v>607</v>
      </c>
      <c r="C300" s="30">
        <v>20160101</v>
      </c>
      <c r="D300" s="30">
        <v>20210917</v>
      </c>
      <c r="F300" s="30" t="s">
        <v>806</v>
      </c>
      <c r="H300" s="30" t="s">
        <v>447</v>
      </c>
      <c r="I300" s="30" t="s">
        <v>856</v>
      </c>
      <c r="J300" s="30" t="s">
        <v>805</v>
      </c>
      <c r="K300" s="30" t="s">
        <v>805</v>
      </c>
      <c r="L300" s="30" t="s">
        <v>145</v>
      </c>
    </row>
    <row r="301" spans="1:12">
      <c r="A301" s="30">
        <f t="shared" si="8"/>
        <v>293</v>
      </c>
      <c r="B301" s="22" t="s">
        <v>607</v>
      </c>
      <c r="C301" s="30">
        <v>20160101</v>
      </c>
      <c r="D301" s="30">
        <v>20210917</v>
      </c>
      <c r="F301" s="30" t="s">
        <v>806</v>
      </c>
      <c r="H301" s="30" t="s">
        <v>447</v>
      </c>
      <c r="I301" s="30" t="s">
        <v>160</v>
      </c>
      <c r="J301" s="30" t="s">
        <v>805</v>
      </c>
      <c r="K301" s="30" t="s">
        <v>805</v>
      </c>
      <c r="L301" s="30" t="s">
        <v>145</v>
      </c>
    </row>
    <row r="302" spans="1:12">
      <c r="A302" s="30">
        <f t="shared" si="8"/>
        <v>294</v>
      </c>
      <c r="B302" s="22" t="s">
        <v>607</v>
      </c>
      <c r="C302" s="30">
        <v>20160101</v>
      </c>
      <c r="D302" s="30">
        <v>20210917</v>
      </c>
      <c r="F302" s="30" t="s">
        <v>806</v>
      </c>
      <c r="H302" s="30" t="s">
        <v>447</v>
      </c>
      <c r="I302" s="30" t="s">
        <v>129</v>
      </c>
      <c r="J302" s="30" t="s">
        <v>805</v>
      </c>
      <c r="K302" s="30" t="s">
        <v>805</v>
      </c>
      <c r="L302" s="30" t="s">
        <v>145</v>
      </c>
    </row>
    <row r="303" spans="1:12">
      <c r="A303" s="30">
        <f t="shared" si="8"/>
        <v>295</v>
      </c>
      <c r="B303" s="22" t="s">
        <v>607</v>
      </c>
      <c r="C303" s="30">
        <v>20160101</v>
      </c>
      <c r="D303" s="30">
        <v>20210917</v>
      </c>
      <c r="F303" s="30" t="s">
        <v>806</v>
      </c>
      <c r="H303" s="30" t="s">
        <v>447</v>
      </c>
      <c r="I303" s="30" t="s">
        <v>148</v>
      </c>
      <c r="J303" s="30" t="s">
        <v>805</v>
      </c>
      <c r="K303" s="30" t="s">
        <v>805</v>
      </c>
      <c r="L303" s="30" t="s">
        <v>145</v>
      </c>
    </row>
    <row r="304" spans="1:12">
      <c r="A304" s="30">
        <f t="shared" si="8"/>
        <v>296</v>
      </c>
      <c r="B304" s="22" t="s">
        <v>607</v>
      </c>
      <c r="C304" s="30">
        <v>20160101</v>
      </c>
      <c r="D304" s="30">
        <v>20210917</v>
      </c>
      <c r="F304" s="30" t="s">
        <v>806</v>
      </c>
      <c r="H304" s="30" t="s">
        <v>447</v>
      </c>
      <c r="I304" s="30" t="s">
        <v>126</v>
      </c>
      <c r="J304" s="30" t="s">
        <v>805</v>
      </c>
      <c r="K304" s="30" t="s">
        <v>805</v>
      </c>
      <c r="L304" s="30" t="s">
        <v>145</v>
      </c>
    </row>
    <row r="305" spans="1:12">
      <c r="A305" s="30">
        <f t="shared" si="8"/>
        <v>297</v>
      </c>
      <c r="B305" s="22" t="s">
        <v>607</v>
      </c>
      <c r="C305" s="30">
        <v>20160101</v>
      </c>
      <c r="D305" s="30">
        <v>20210917</v>
      </c>
      <c r="F305" s="30" t="s">
        <v>806</v>
      </c>
      <c r="H305" s="30" t="s">
        <v>447</v>
      </c>
      <c r="I305" s="30" t="s">
        <v>615</v>
      </c>
      <c r="J305" s="30" t="s">
        <v>805</v>
      </c>
      <c r="K305" s="30" t="s">
        <v>805</v>
      </c>
      <c r="L305" s="30" t="s">
        <v>145</v>
      </c>
    </row>
    <row r="306" spans="1:12">
      <c r="A306" s="30">
        <f t="shared" si="8"/>
        <v>298</v>
      </c>
      <c r="B306" s="22" t="s">
        <v>607</v>
      </c>
      <c r="C306" s="30">
        <v>20160101</v>
      </c>
      <c r="D306" s="30">
        <v>20210917</v>
      </c>
      <c r="F306" s="30" t="s">
        <v>806</v>
      </c>
      <c r="H306" s="30" t="s">
        <v>447</v>
      </c>
      <c r="I306" s="30" t="s">
        <v>802</v>
      </c>
      <c r="J306" s="30" t="s">
        <v>805</v>
      </c>
      <c r="K306" s="30" t="s">
        <v>805</v>
      </c>
      <c r="L306" s="30" t="s">
        <v>145</v>
      </c>
    </row>
    <row r="307" spans="1:12">
      <c r="A307" s="30">
        <f t="shared" si="8"/>
        <v>299</v>
      </c>
      <c r="B307" s="22" t="s">
        <v>607</v>
      </c>
      <c r="C307" s="30">
        <v>20160101</v>
      </c>
      <c r="D307" s="30">
        <v>20210917</v>
      </c>
      <c r="F307" s="30" t="s">
        <v>806</v>
      </c>
      <c r="H307" s="30" t="s">
        <v>447</v>
      </c>
      <c r="I307" s="30" t="s">
        <v>617</v>
      </c>
      <c r="J307" s="30" t="s">
        <v>805</v>
      </c>
      <c r="K307" s="30" t="s">
        <v>805</v>
      </c>
      <c r="L307" s="30" t="s">
        <v>145</v>
      </c>
    </row>
    <row r="308" spans="1:12">
      <c r="A308" s="30">
        <f t="shared" si="8"/>
        <v>300</v>
      </c>
      <c r="B308" s="22" t="s">
        <v>607</v>
      </c>
      <c r="C308" s="30">
        <v>20160101</v>
      </c>
      <c r="D308" s="30">
        <v>20210917</v>
      </c>
      <c r="F308" s="30" t="s">
        <v>806</v>
      </c>
      <c r="H308" s="30" t="s">
        <v>447</v>
      </c>
      <c r="I308" s="30" t="s">
        <v>127</v>
      </c>
      <c r="J308" s="30" t="s">
        <v>805</v>
      </c>
      <c r="K308" s="30" t="s">
        <v>805</v>
      </c>
      <c r="L308" s="30" t="s">
        <v>145</v>
      </c>
    </row>
    <row r="309" spans="1:12">
      <c r="A309" s="30">
        <f t="shared" si="8"/>
        <v>301</v>
      </c>
      <c r="B309" s="22" t="s">
        <v>607</v>
      </c>
      <c r="C309" s="30">
        <v>20160101</v>
      </c>
      <c r="D309" s="30">
        <v>20210917</v>
      </c>
      <c r="F309" s="30" t="s">
        <v>806</v>
      </c>
      <c r="H309" s="30" t="s">
        <v>447</v>
      </c>
      <c r="I309" s="30" t="s">
        <v>849</v>
      </c>
      <c r="J309" s="30" t="s">
        <v>805</v>
      </c>
      <c r="K309" s="30" t="s">
        <v>805</v>
      </c>
      <c r="L309" s="30" t="s">
        <v>145</v>
      </c>
    </row>
    <row r="310" spans="1:12">
      <c r="A310" s="30">
        <f t="shared" si="8"/>
        <v>302</v>
      </c>
      <c r="B310" s="22" t="s">
        <v>607</v>
      </c>
      <c r="C310" s="30">
        <v>20160101</v>
      </c>
      <c r="D310" s="30">
        <v>20210917</v>
      </c>
      <c r="F310" s="30" t="s">
        <v>806</v>
      </c>
      <c r="H310" s="30" t="s">
        <v>447</v>
      </c>
      <c r="I310" s="30" t="s">
        <v>850</v>
      </c>
      <c r="J310" s="30" t="s">
        <v>805</v>
      </c>
      <c r="K310" s="30" t="s">
        <v>805</v>
      </c>
      <c r="L310" s="30" t="s">
        <v>145</v>
      </c>
    </row>
    <row r="311" spans="1:12">
      <c r="A311" s="30">
        <f t="shared" si="8"/>
        <v>303</v>
      </c>
      <c r="B311" s="22" t="s">
        <v>607</v>
      </c>
      <c r="C311" s="30">
        <v>20160101</v>
      </c>
      <c r="D311" s="30">
        <v>20210917</v>
      </c>
      <c r="F311" s="30" t="s">
        <v>806</v>
      </c>
      <c r="H311" s="30" t="s">
        <v>447</v>
      </c>
      <c r="I311" s="30" t="s">
        <v>851</v>
      </c>
      <c r="J311" s="30" t="s">
        <v>805</v>
      </c>
      <c r="K311" s="30" t="s">
        <v>805</v>
      </c>
      <c r="L311" s="30" t="s">
        <v>145</v>
      </c>
    </row>
    <row r="312" spans="1:12">
      <c r="A312" s="30">
        <f t="shared" si="8"/>
        <v>304</v>
      </c>
      <c r="B312" s="22" t="s">
        <v>607</v>
      </c>
      <c r="C312" s="30">
        <v>20160101</v>
      </c>
      <c r="D312" s="30">
        <v>20210917</v>
      </c>
      <c r="F312" s="30" t="s">
        <v>806</v>
      </c>
      <c r="H312" s="30" t="s">
        <v>447</v>
      </c>
      <c r="I312" s="30" t="s">
        <v>854</v>
      </c>
      <c r="J312" s="30" t="s">
        <v>805</v>
      </c>
      <c r="K312" s="30" t="s">
        <v>805</v>
      </c>
      <c r="L312" s="30" t="s">
        <v>145</v>
      </c>
    </row>
    <row r="313" spans="1:12">
      <c r="A313" s="30">
        <f t="shared" si="8"/>
        <v>305</v>
      </c>
      <c r="B313" s="22" t="s">
        <v>607</v>
      </c>
      <c r="C313" s="30">
        <v>20160101</v>
      </c>
      <c r="D313" s="30">
        <v>20210917</v>
      </c>
      <c r="F313" s="30" t="s">
        <v>806</v>
      </c>
      <c r="H313" s="30" t="s">
        <v>447</v>
      </c>
      <c r="I313" s="30" t="s">
        <v>855</v>
      </c>
      <c r="J313" s="30" t="s">
        <v>805</v>
      </c>
      <c r="K313" s="30" t="s">
        <v>805</v>
      </c>
      <c r="L313" s="30" t="s">
        <v>145</v>
      </c>
    </row>
    <row r="314" spans="1:12">
      <c r="A314" s="30">
        <f t="shared" si="8"/>
        <v>306</v>
      </c>
      <c r="B314" s="22" t="s">
        <v>607</v>
      </c>
      <c r="C314" s="30">
        <v>20160101</v>
      </c>
      <c r="D314" s="30">
        <v>20210917</v>
      </c>
      <c r="F314" s="30" t="s">
        <v>806</v>
      </c>
      <c r="H314" s="30" t="s">
        <v>447</v>
      </c>
      <c r="I314" s="30" t="s">
        <v>856</v>
      </c>
      <c r="J314" s="30" t="s">
        <v>805</v>
      </c>
      <c r="K314" s="30" t="s">
        <v>805</v>
      </c>
      <c r="L314" s="30" t="s">
        <v>145</v>
      </c>
    </row>
    <row r="315" spans="1:12">
      <c r="A315" s="30">
        <f t="shared" si="8"/>
        <v>307</v>
      </c>
      <c r="B315" s="22" t="s">
        <v>607</v>
      </c>
      <c r="C315" s="30">
        <v>20160101</v>
      </c>
      <c r="D315" s="30">
        <v>20210917</v>
      </c>
      <c r="F315" s="30" t="s">
        <v>806</v>
      </c>
      <c r="H315" s="30" t="s">
        <v>447</v>
      </c>
      <c r="I315" s="30" t="s">
        <v>160</v>
      </c>
      <c r="J315" s="30" t="s">
        <v>805</v>
      </c>
      <c r="K315" s="30" t="s">
        <v>805</v>
      </c>
      <c r="L315" s="30" t="s">
        <v>145</v>
      </c>
    </row>
    <row r="316" spans="1:12">
      <c r="A316" s="30">
        <f t="shared" si="8"/>
        <v>308</v>
      </c>
      <c r="B316" s="22" t="s">
        <v>607</v>
      </c>
      <c r="C316" s="30">
        <v>20160101</v>
      </c>
      <c r="D316" s="30">
        <v>20210917</v>
      </c>
      <c r="F316" s="30" t="s">
        <v>806</v>
      </c>
      <c r="H316" s="30" t="s">
        <v>447</v>
      </c>
      <c r="I316" s="30" t="s">
        <v>129</v>
      </c>
      <c r="J316" s="30" t="s">
        <v>805</v>
      </c>
      <c r="K316" s="30" t="s">
        <v>805</v>
      </c>
      <c r="L316" s="30" t="s">
        <v>145</v>
      </c>
    </row>
    <row r="317" spans="1:12">
      <c r="A317" s="30">
        <f t="shared" si="8"/>
        <v>309</v>
      </c>
      <c r="B317" s="22" t="s">
        <v>607</v>
      </c>
      <c r="C317" s="30">
        <v>20160101</v>
      </c>
      <c r="D317" s="30">
        <v>20210917</v>
      </c>
      <c r="F317" s="30" t="s">
        <v>806</v>
      </c>
      <c r="H317" s="30" t="s">
        <v>447</v>
      </c>
      <c r="I317" s="30" t="s">
        <v>148</v>
      </c>
      <c r="J317" s="30" t="s">
        <v>805</v>
      </c>
      <c r="K317" s="30" t="s">
        <v>805</v>
      </c>
      <c r="L317" s="30" t="s">
        <v>145</v>
      </c>
    </row>
    <row r="318" spans="1:12">
      <c r="A318" s="30">
        <f t="shared" si="8"/>
        <v>310</v>
      </c>
      <c r="B318" s="22" t="s">
        <v>607</v>
      </c>
      <c r="C318" s="30">
        <v>20160101</v>
      </c>
      <c r="D318" s="30">
        <v>20210917</v>
      </c>
      <c r="F318" s="30" t="s">
        <v>806</v>
      </c>
      <c r="H318" s="30" t="s">
        <v>447</v>
      </c>
      <c r="I318" s="30" t="s">
        <v>126</v>
      </c>
      <c r="J318" s="30" t="s">
        <v>805</v>
      </c>
      <c r="K318" s="30" t="s">
        <v>805</v>
      </c>
      <c r="L318" s="30" t="s">
        <v>145</v>
      </c>
    </row>
    <row r="319" spans="1:12">
      <c r="A319" s="30">
        <f t="shared" si="8"/>
        <v>311</v>
      </c>
      <c r="B319" s="22" t="s">
        <v>607</v>
      </c>
      <c r="C319" s="30">
        <v>20160101</v>
      </c>
      <c r="D319" s="30">
        <v>20210917</v>
      </c>
      <c r="F319" s="30" t="s">
        <v>806</v>
      </c>
      <c r="H319" s="30" t="s">
        <v>447</v>
      </c>
      <c r="I319" s="30" t="s">
        <v>615</v>
      </c>
      <c r="J319" s="30" t="s">
        <v>805</v>
      </c>
      <c r="K319" s="30" t="s">
        <v>805</v>
      </c>
      <c r="L319" s="30" t="s">
        <v>145</v>
      </c>
    </row>
    <row r="320" spans="1:12">
      <c r="A320" s="30">
        <f t="shared" si="8"/>
        <v>312</v>
      </c>
      <c r="B320" s="22" t="s">
        <v>607</v>
      </c>
      <c r="C320" s="30">
        <v>20160101</v>
      </c>
      <c r="D320" s="30">
        <v>20210917</v>
      </c>
      <c r="F320" s="30" t="s">
        <v>806</v>
      </c>
      <c r="H320" s="30" t="s">
        <v>447</v>
      </c>
      <c r="I320" s="30" t="s">
        <v>802</v>
      </c>
      <c r="J320" s="30" t="s">
        <v>805</v>
      </c>
      <c r="K320" s="30" t="s">
        <v>805</v>
      </c>
      <c r="L320" s="30" t="s">
        <v>145</v>
      </c>
    </row>
    <row r="321" spans="1:12">
      <c r="A321" s="30">
        <f t="shared" si="8"/>
        <v>313</v>
      </c>
      <c r="B321" s="22" t="s">
        <v>607</v>
      </c>
      <c r="C321" s="30">
        <v>20160101</v>
      </c>
      <c r="D321" s="30">
        <v>20210917</v>
      </c>
      <c r="F321" s="30" t="s">
        <v>806</v>
      </c>
      <c r="H321" s="30" t="s">
        <v>447</v>
      </c>
      <c r="I321" s="30" t="s">
        <v>617</v>
      </c>
      <c r="J321" s="30" t="s">
        <v>805</v>
      </c>
      <c r="K321" s="30" t="s">
        <v>805</v>
      </c>
      <c r="L321" s="30" t="s">
        <v>145</v>
      </c>
    </row>
    <row r="322" spans="1:12">
      <c r="A322" s="30">
        <f t="shared" si="8"/>
        <v>314</v>
      </c>
      <c r="B322" s="22" t="s">
        <v>607</v>
      </c>
      <c r="C322" s="30">
        <v>20160101</v>
      </c>
      <c r="D322" s="30">
        <v>20210917</v>
      </c>
      <c r="F322" s="30" t="s">
        <v>806</v>
      </c>
      <c r="H322" s="30" t="s">
        <v>447</v>
      </c>
      <c r="I322" s="30" t="s">
        <v>127</v>
      </c>
      <c r="J322" s="30" t="s">
        <v>805</v>
      </c>
      <c r="K322" s="30" t="s">
        <v>805</v>
      </c>
      <c r="L322" s="30" t="s">
        <v>145</v>
      </c>
    </row>
    <row r="323" spans="1:12">
      <c r="A323" s="30">
        <f t="shared" si="8"/>
        <v>315</v>
      </c>
      <c r="B323" s="22" t="s">
        <v>607</v>
      </c>
      <c r="C323" s="30">
        <v>20160101</v>
      </c>
      <c r="D323" s="30">
        <v>20210917</v>
      </c>
      <c r="F323" s="30" t="s">
        <v>806</v>
      </c>
      <c r="H323" s="30" t="s">
        <v>447</v>
      </c>
      <c r="I323" s="30" t="s">
        <v>849</v>
      </c>
      <c r="J323" s="30" t="s">
        <v>805</v>
      </c>
      <c r="K323" s="30" t="s">
        <v>805</v>
      </c>
      <c r="L323" s="30" t="s">
        <v>145</v>
      </c>
    </row>
    <row r="324" spans="1:12">
      <c r="A324" s="30">
        <f t="shared" si="8"/>
        <v>316</v>
      </c>
      <c r="B324" s="22" t="s">
        <v>607</v>
      </c>
      <c r="C324" s="30">
        <v>20160101</v>
      </c>
      <c r="D324" s="30">
        <v>20210917</v>
      </c>
      <c r="F324" s="30" t="s">
        <v>806</v>
      </c>
      <c r="H324" s="30" t="s">
        <v>447</v>
      </c>
      <c r="I324" s="30" t="s">
        <v>850</v>
      </c>
      <c r="J324" s="30" t="s">
        <v>805</v>
      </c>
      <c r="K324" s="30" t="s">
        <v>805</v>
      </c>
      <c r="L324" s="30" t="s">
        <v>145</v>
      </c>
    </row>
    <row r="325" spans="1:12">
      <c r="A325" s="30">
        <f t="shared" si="8"/>
        <v>317</v>
      </c>
      <c r="B325" s="22" t="s">
        <v>607</v>
      </c>
      <c r="C325" s="30">
        <v>20160101</v>
      </c>
      <c r="D325" s="30">
        <v>20210917</v>
      </c>
      <c r="F325" s="30" t="s">
        <v>806</v>
      </c>
      <c r="H325" s="30" t="s">
        <v>447</v>
      </c>
      <c r="I325" s="30" t="s">
        <v>851</v>
      </c>
      <c r="J325" s="30" t="s">
        <v>805</v>
      </c>
      <c r="K325" s="30" t="s">
        <v>805</v>
      </c>
      <c r="L325" s="30" t="s">
        <v>145</v>
      </c>
    </row>
    <row r="326" spans="1:12">
      <c r="A326" s="30">
        <f t="shared" si="8"/>
        <v>318</v>
      </c>
      <c r="B326" s="22" t="s">
        <v>607</v>
      </c>
      <c r="C326" s="30">
        <v>20160101</v>
      </c>
      <c r="D326" s="30">
        <v>20210917</v>
      </c>
      <c r="F326" s="30" t="s">
        <v>806</v>
      </c>
      <c r="H326" s="30" t="s">
        <v>447</v>
      </c>
      <c r="I326" s="30" t="s">
        <v>854</v>
      </c>
      <c r="J326" s="30" t="s">
        <v>805</v>
      </c>
      <c r="K326" s="30" t="s">
        <v>805</v>
      </c>
      <c r="L326" s="30" t="s">
        <v>145</v>
      </c>
    </row>
    <row r="327" spans="1:12">
      <c r="A327" s="30">
        <f t="shared" si="8"/>
        <v>319</v>
      </c>
      <c r="B327" s="22" t="s">
        <v>607</v>
      </c>
      <c r="C327" s="30">
        <v>20160101</v>
      </c>
      <c r="D327" s="30">
        <v>20210917</v>
      </c>
      <c r="F327" s="30" t="s">
        <v>806</v>
      </c>
      <c r="H327" s="30" t="s">
        <v>447</v>
      </c>
      <c r="I327" s="30" t="s">
        <v>855</v>
      </c>
      <c r="J327" s="30" t="s">
        <v>805</v>
      </c>
      <c r="K327" s="30" t="s">
        <v>805</v>
      </c>
      <c r="L327" s="30" t="s">
        <v>145</v>
      </c>
    </row>
    <row r="328" spans="1:12">
      <c r="A328" s="30">
        <f t="shared" si="8"/>
        <v>320</v>
      </c>
      <c r="B328" s="22" t="s">
        <v>607</v>
      </c>
      <c r="C328" s="30">
        <v>20160101</v>
      </c>
      <c r="D328" s="30">
        <v>20210917</v>
      </c>
      <c r="F328" s="30" t="s">
        <v>806</v>
      </c>
      <c r="H328" s="30" t="s">
        <v>447</v>
      </c>
      <c r="I328" s="30" t="s">
        <v>856</v>
      </c>
      <c r="J328" s="30" t="s">
        <v>805</v>
      </c>
      <c r="K328" s="30" t="s">
        <v>805</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6"/>
  <sheetViews>
    <sheetView zoomScale="115" zoomScaleNormal="115" workbookViewId="0">
      <pane ySplit="1" topLeftCell="A83" activePane="bottomLeft" state="frozen"/>
      <selection activeCell="C2" sqref="C2"/>
      <selection pane="bottomLeft" activeCell="E94" sqref="E94"/>
    </sheetView>
  </sheetViews>
  <sheetFormatPr defaultRowHeight="14"/>
  <cols>
    <col min="1" max="1" width="8.6640625" style="164"/>
    <col min="2" max="2" width="19.25" style="164" customWidth="1"/>
    <col min="3" max="3" width="10.75" style="164" customWidth="1"/>
    <col min="4" max="4" width="43.08203125" style="164" customWidth="1"/>
    <col min="5" max="5" width="40.58203125" style="164" customWidth="1"/>
    <col min="6" max="6" width="6.25" style="164" customWidth="1"/>
    <col min="7" max="7" width="21.25" style="164" customWidth="1"/>
    <col min="8" max="16384" width="8.6640625" style="164"/>
  </cols>
  <sheetData>
    <row r="1" spans="1:7">
      <c r="A1" s="164" t="s">
        <v>1499</v>
      </c>
      <c r="B1" s="164" t="s">
        <v>451</v>
      </c>
      <c r="C1" s="164" t="s">
        <v>452</v>
      </c>
      <c r="D1" s="164" t="s">
        <v>453</v>
      </c>
      <c r="E1" s="164" t="s">
        <v>454</v>
      </c>
      <c r="G1" s="164" t="s">
        <v>2747</v>
      </c>
    </row>
    <row r="2" spans="1:7">
      <c r="A2" s="106" t="s">
        <v>1625</v>
      </c>
      <c r="B2" s="102" t="s">
        <v>1625</v>
      </c>
      <c r="C2" s="164" t="s">
        <v>782</v>
      </c>
      <c r="D2" s="164" t="s">
        <v>1626</v>
      </c>
      <c r="E2" s="164" t="s">
        <v>1626</v>
      </c>
      <c r="G2" s="175" t="s">
        <v>2750</v>
      </c>
    </row>
    <row r="3" spans="1:7">
      <c r="A3" s="102" t="s">
        <v>766</v>
      </c>
      <c r="B3" s="164" t="s">
        <v>764</v>
      </c>
      <c r="C3" s="164" t="s">
        <v>691</v>
      </c>
      <c r="D3" s="164" t="s">
        <v>784</v>
      </c>
      <c r="E3" s="164" t="s">
        <v>784</v>
      </c>
      <c r="G3" s="175" t="s">
        <v>2748</v>
      </c>
    </row>
    <row r="4" spans="1:7">
      <c r="A4" s="102" t="s">
        <v>767</v>
      </c>
      <c r="B4" s="164" t="s">
        <v>765</v>
      </c>
      <c r="C4" s="164" t="s">
        <v>691</v>
      </c>
      <c r="D4" s="164" t="s">
        <v>785</v>
      </c>
      <c r="E4" s="164" t="s">
        <v>785</v>
      </c>
      <c r="G4" s="175" t="s">
        <v>2749</v>
      </c>
    </row>
    <row r="5" spans="1:7">
      <c r="A5" s="102" t="s">
        <v>4783</v>
      </c>
      <c r="B5" s="164" t="s">
        <v>4783</v>
      </c>
      <c r="C5" s="164" t="s">
        <v>775</v>
      </c>
      <c r="D5" s="164" t="s">
        <v>4784</v>
      </c>
      <c r="E5" s="164" t="s">
        <v>4784</v>
      </c>
      <c r="G5" s="175"/>
    </row>
    <row r="6" spans="1:7">
      <c r="A6" s="102" t="s">
        <v>768</v>
      </c>
      <c r="B6" s="164" t="s">
        <v>768</v>
      </c>
      <c r="C6" s="164" t="s">
        <v>691</v>
      </c>
      <c r="D6" s="164" t="s">
        <v>769</v>
      </c>
      <c r="E6" s="164" t="s">
        <v>769</v>
      </c>
      <c r="G6" s="176" t="s">
        <v>2751</v>
      </c>
    </row>
    <row r="7" spans="1:7">
      <c r="A7" s="102" t="s">
        <v>1477</v>
      </c>
      <c r="B7" s="164" t="s">
        <v>1477</v>
      </c>
      <c r="C7" s="164" t="s">
        <v>691</v>
      </c>
      <c r="D7" s="164" t="s">
        <v>1478</v>
      </c>
      <c r="E7" s="164" t="s">
        <v>1478</v>
      </c>
      <c r="G7" s="176" t="s">
        <v>2752</v>
      </c>
    </row>
    <row r="8" spans="1:7">
      <c r="A8" s="102" t="s">
        <v>1479</v>
      </c>
      <c r="B8" s="164" t="s">
        <v>1480</v>
      </c>
      <c r="C8" s="164" t="s">
        <v>691</v>
      </c>
      <c r="D8" s="164" t="s">
        <v>1480</v>
      </c>
      <c r="E8" s="164" t="s">
        <v>1480</v>
      </c>
      <c r="G8" s="176" t="s">
        <v>2753</v>
      </c>
    </row>
    <row r="9" spans="1:7">
      <c r="A9" s="102" t="s">
        <v>4781</v>
      </c>
      <c r="B9" s="164" t="s">
        <v>4781</v>
      </c>
      <c r="C9" s="164" t="s">
        <v>691</v>
      </c>
      <c r="D9" s="164" t="s">
        <v>4781</v>
      </c>
      <c r="E9" s="164" t="s">
        <v>4781</v>
      </c>
      <c r="G9" s="176" t="s">
        <v>4782</v>
      </c>
    </row>
    <row r="10" spans="1:7">
      <c r="A10" s="102" t="s">
        <v>770</v>
      </c>
      <c r="B10" s="164" t="s">
        <v>771</v>
      </c>
      <c r="C10" s="164" t="s">
        <v>691</v>
      </c>
      <c r="D10" s="164" t="s">
        <v>786</v>
      </c>
      <c r="E10" s="164" t="s">
        <v>5574</v>
      </c>
      <c r="G10" s="176" t="s">
        <v>2754</v>
      </c>
    </row>
    <row r="11" spans="1:7">
      <c r="A11" s="106" t="s">
        <v>778</v>
      </c>
      <c r="B11" s="157" t="s">
        <v>779</v>
      </c>
      <c r="C11" s="157" t="s">
        <v>691</v>
      </c>
      <c r="D11" s="157" t="s">
        <v>780</v>
      </c>
      <c r="E11" s="157" t="s">
        <v>780</v>
      </c>
      <c r="G11" s="176" t="s">
        <v>2755</v>
      </c>
    </row>
    <row r="12" spans="1:7">
      <c r="A12" s="102" t="s">
        <v>1473</v>
      </c>
      <c r="B12" s="164" t="s">
        <v>1474</v>
      </c>
      <c r="C12" s="164" t="s">
        <v>775</v>
      </c>
      <c r="D12" s="164" t="s">
        <v>1589</v>
      </c>
      <c r="E12" s="164" t="s">
        <v>1590</v>
      </c>
      <c r="G12" s="176" t="s">
        <v>2756</v>
      </c>
    </row>
    <row r="13" spans="1:7">
      <c r="A13" s="102" t="s">
        <v>773</v>
      </c>
      <c r="B13" s="164" t="s">
        <v>776</v>
      </c>
      <c r="C13" s="164" t="s">
        <v>775</v>
      </c>
      <c r="D13" s="164" t="s">
        <v>774</v>
      </c>
      <c r="E13" s="164" t="s">
        <v>777</v>
      </c>
      <c r="G13" s="176" t="s">
        <v>2757</v>
      </c>
    </row>
    <row r="14" spans="1:7">
      <c r="A14" s="102" t="s">
        <v>4785</v>
      </c>
      <c r="B14" s="164" t="s">
        <v>4785</v>
      </c>
      <c r="C14" s="164" t="s">
        <v>782</v>
      </c>
      <c r="D14" s="164" t="s">
        <v>4785</v>
      </c>
      <c r="E14" s="164" t="s">
        <v>4785</v>
      </c>
      <c r="G14" s="176"/>
    </row>
    <row r="15" spans="1:7">
      <c r="A15" s="164" t="s">
        <v>690</v>
      </c>
      <c r="B15" s="164" t="s">
        <v>149</v>
      </c>
      <c r="C15" s="164" t="s">
        <v>691</v>
      </c>
      <c r="D15" s="164" t="s">
        <v>1687</v>
      </c>
      <c r="E15" s="164" t="s">
        <v>1687</v>
      </c>
      <c r="G15" s="175" t="s">
        <v>2759</v>
      </c>
    </row>
    <row r="16" spans="1:7">
      <c r="A16" s="164" t="s">
        <v>692</v>
      </c>
      <c r="B16" s="164" t="s">
        <v>150</v>
      </c>
      <c r="C16" s="164" t="s">
        <v>691</v>
      </c>
      <c r="D16" s="164" t="s">
        <v>1688</v>
      </c>
      <c r="E16" s="164" t="s">
        <v>1688</v>
      </c>
      <c r="G16" s="175" t="s">
        <v>2759</v>
      </c>
    </row>
    <row r="17" spans="1:7">
      <c r="A17" s="164" t="s">
        <v>693</v>
      </c>
      <c r="B17" s="164" t="s">
        <v>151</v>
      </c>
      <c r="C17" s="164" t="s">
        <v>691</v>
      </c>
      <c r="D17" s="164" t="s">
        <v>1689</v>
      </c>
      <c r="E17" s="164" t="s">
        <v>1689</v>
      </c>
      <c r="G17" s="175" t="s">
        <v>2759</v>
      </c>
    </row>
    <row r="18" spans="1:7">
      <c r="A18" s="164" t="s">
        <v>694</v>
      </c>
      <c r="B18" s="164" t="s">
        <v>153</v>
      </c>
      <c r="C18" s="164" t="s">
        <v>691</v>
      </c>
      <c r="D18" s="164" t="s">
        <v>1690</v>
      </c>
      <c r="E18" s="164" t="s">
        <v>1690</v>
      </c>
      <c r="G18" s="175" t="s">
        <v>2759</v>
      </c>
    </row>
    <row r="19" spans="1:7">
      <c r="A19" s="164" t="s">
        <v>695</v>
      </c>
      <c r="B19" s="164" t="s">
        <v>155</v>
      </c>
      <c r="C19" s="164" t="s">
        <v>691</v>
      </c>
      <c r="D19" s="164" t="s">
        <v>1691</v>
      </c>
      <c r="E19" s="164" t="s">
        <v>1691</v>
      </c>
      <c r="G19" s="175" t="s">
        <v>2759</v>
      </c>
    </row>
    <row r="20" spans="1:7">
      <c r="A20" s="164" t="s">
        <v>696</v>
      </c>
      <c r="B20" s="164" t="s">
        <v>157</v>
      </c>
      <c r="C20" s="164" t="s">
        <v>691</v>
      </c>
      <c r="D20" s="164" t="s">
        <v>1692</v>
      </c>
      <c r="E20" s="164" t="s">
        <v>1692</v>
      </c>
      <c r="G20" s="175" t="s">
        <v>2759</v>
      </c>
    </row>
    <row r="21" spans="1:7">
      <c r="A21" s="102" t="s">
        <v>781</v>
      </c>
      <c r="B21" s="164" t="s">
        <v>617</v>
      </c>
      <c r="C21" s="164" t="s">
        <v>782</v>
      </c>
      <c r="D21" s="164" t="s">
        <v>787</v>
      </c>
      <c r="E21" s="164" t="s">
        <v>787</v>
      </c>
      <c r="G21" s="176" t="s">
        <v>2758</v>
      </c>
    </row>
    <row r="22" spans="1:7">
      <c r="A22" s="102" t="s">
        <v>1579</v>
      </c>
      <c r="B22" s="164" t="s">
        <v>1580</v>
      </c>
      <c r="C22" s="164" t="s">
        <v>782</v>
      </c>
      <c r="D22" s="164" t="s">
        <v>1581</v>
      </c>
      <c r="E22" s="164" t="s">
        <v>1581</v>
      </c>
      <c r="G22" s="176" t="s">
        <v>2758</v>
      </c>
    </row>
    <row r="23" spans="1:7">
      <c r="A23" s="102" t="s">
        <v>1577</v>
      </c>
      <c r="B23" s="164" t="s">
        <v>1578</v>
      </c>
      <c r="C23" s="92" t="s">
        <v>782</v>
      </c>
      <c r="D23" s="164" t="s">
        <v>1583</v>
      </c>
      <c r="E23" s="164" t="s">
        <v>1583</v>
      </c>
      <c r="G23" s="177" t="s">
        <v>2761</v>
      </c>
    </row>
    <row r="24" spans="1:7">
      <c r="A24" s="102" t="s">
        <v>1582</v>
      </c>
      <c r="B24" s="164" t="s">
        <v>1584</v>
      </c>
      <c r="C24" s="92" t="s">
        <v>782</v>
      </c>
      <c r="D24" s="164" t="s">
        <v>1585</v>
      </c>
      <c r="E24" s="164" t="s">
        <v>1585</v>
      </c>
      <c r="G24" s="177" t="s">
        <v>2761</v>
      </c>
    </row>
    <row r="25" spans="1:7">
      <c r="A25" s="102" t="s">
        <v>1587</v>
      </c>
      <c r="B25" s="164" t="s">
        <v>1588</v>
      </c>
      <c r="C25" s="92" t="s">
        <v>782</v>
      </c>
      <c r="D25" s="164" t="s">
        <v>1605</v>
      </c>
      <c r="E25" s="164" t="s">
        <v>1605</v>
      </c>
      <c r="G25" s="177" t="s">
        <v>2761</v>
      </c>
    </row>
    <row r="26" spans="1:7">
      <c r="A26" s="102" t="s">
        <v>1586</v>
      </c>
      <c r="B26" s="164" t="s">
        <v>1634</v>
      </c>
      <c r="C26" s="164" t="s">
        <v>775</v>
      </c>
      <c r="D26" s="164" t="s">
        <v>1635</v>
      </c>
      <c r="E26" s="164" t="s">
        <v>1606</v>
      </c>
      <c r="G26" s="177" t="s">
        <v>2761</v>
      </c>
    </row>
    <row r="27" spans="1:7">
      <c r="A27" s="102" t="s">
        <v>2053</v>
      </c>
      <c r="B27" s="102" t="s">
        <v>2053</v>
      </c>
      <c r="C27" s="92" t="s">
        <v>782</v>
      </c>
      <c r="D27" s="164" t="s">
        <v>2054</v>
      </c>
      <c r="E27" s="164" t="s">
        <v>2055</v>
      </c>
      <c r="G27" s="176" t="s">
        <v>2758</v>
      </c>
    </row>
    <row r="28" spans="1:7">
      <c r="A28" s="102" t="s">
        <v>1455</v>
      </c>
      <c r="B28" s="164" t="s">
        <v>1461</v>
      </c>
      <c r="C28" s="164" t="s">
        <v>782</v>
      </c>
      <c r="D28" s="164" t="s">
        <v>1467</v>
      </c>
      <c r="E28" s="164" t="s">
        <v>1467</v>
      </c>
      <c r="G28" s="176" t="s">
        <v>2758</v>
      </c>
    </row>
    <row r="29" spans="1:7">
      <c r="A29" s="102" t="s">
        <v>1456</v>
      </c>
      <c r="B29" s="164" t="s">
        <v>1462</v>
      </c>
      <c r="C29" s="164" t="s">
        <v>782</v>
      </c>
      <c r="D29" s="164" t="s">
        <v>1468</v>
      </c>
      <c r="E29" s="164" t="s">
        <v>1468</v>
      </c>
      <c r="G29" s="176" t="s">
        <v>2758</v>
      </c>
    </row>
    <row r="30" spans="1:7">
      <c r="A30" s="102" t="s">
        <v>1457</v>
      </c>
      <c r="B30" s="164" t="s">
        <v>1463</v>
      </c>
      <c r="C30" s="164" t="s">
        <v>782</v>
      </c>
      <c r="D30" s="164" t="s">
        <v>1469</v>
      </c>
      <c r="E30" s="164" t="s">
        <v>1469</v>
      </c>
      <c r="G30" s="176" t="s">
        <v>2758</v>
      </c>
    </row>
    <row r="31" spans="1:7">
      <c r="A31" s="102" t="s">
        <v>1458</v>
      </c>
      <c r="B31" s="164" t="s">
        <v>1464</v>
      </c>
      <c r="C31" s="164" t="s">
        <v>782</v>
      </c>
      <c r="D31" s="164" t="s">
        <v>1470</v>
      </c>
      <c r="E31" s="164" t="s">
        <v>1470</v>
      </c>
      <c r="G31" s="176" t="s">
        <v>2758</v>
      </c>
    </row>
    <row r="32" spans="1:7">
      <c r="A32" s="102" t="s">
        <v>1459</v>
      </c>
      <c r="B32" s="164" t="s">
        <v>1465</v>
      </c>
      <c r="C32" s="164" t="s">
        <v>782</v>
      </c>
      <c r="D32" s="164" t="s">
        <v>1471</v>
      </c>
      <c r="E32" s="164" t="s">
        <v>1471</v>
      </c>
      <c r="G32" s="176" t="s">
        <v>2758</v>
      </c>
    </row>
    <row r="33" spans="1:7">
      <c r="A33" s="102" t="s">
        <v>1460</v>
      </c>
      <c r="B33" s="164" t="s">
        <v>1466</v>
      </c>
      <c r="C33" s="164" t="s">
        <v>782</v>
      </c>
      <c r="D33" s="164" t="s">
        <v>1472</v>
      </c>
      <c r="E33" s="164" t="s">
        <v>1472</v>
      </c>
      <c r="G33" s="176" t="s">
        <v>2758</v>
      </c>
    </row>
    <row r="34" spans="1:7">
      <c r="A34" s="164" t="s">
        <v>455</v>
      </c>
      <c r="B34" s="164" t="s">
        <v>456</v>
      </c>
      <c r="C34" s="164" t="s">
        <v>457</v>
      </c>
      <c r="D34" s="164" t="s">
        <v>1699</v>
      </c>
      <c r="E34" s="164" t="s">
        <v>1639</v>
      </c>
      <c r="G34" s="176" t="s">
        <v>2762</v>
      </c>
    </row>
    <row r="35" spans="1:7">
      <c r="A35" s="164" t="s">
        <v>637</v>
      </c>
      <c r="B35" s="164" t="s">
        <v>638</v>
      </c>
      <c r="C35" s="164" t="s">
        <v>457</v>
      </c>
      <c r="D35" s="164" t="s">
        <v>1700</v>
      </c>
      <c r="E35" s="164" t="s">
        <v>1640</v>
      </c>
      <c r="G35" s="176" t="s">
        <v>2762</v>
      </c>
    </row>
    <row r="36" spans="1:7">
      <c r="A36" s="164" t="s">
        <v>639</v>
      </c>
      <c r="B36" s="164" t="s">
        <v>640</v>
      </c>
      <c r="C36" s="164" t="s">
        <v>457</v>
      </c>
      <c r="D36" s="164" t="s">
        <v>1701</v>
      </c>
      <c r="E36" s="164" t="s">
        <v>1641</v>
      </c>
      <c r="G36" s="176" t="s">
        <v>2762</v>
      </c>
    </row>
    <row r="37" spans="1:7">
      <c r="A37" s="164" t="s">
        <v>641</v>
      </c>
      <c r="B37" s="164" t="s">
        <v>642</v>
      </c>
      <c r="C37" s="164" t="s">
        <v>457</v>
      </c>
      <c r="D37" s="164" t="s">
        <v>1702</v>
      </c>
      <c r="E37" s="164" t="s">
        <v>1642</v>
      </c>
      <c r="G37" s="176" t="s">
        <v>2762</v>
      </c>
    </row>
    <row r="38" spans="1:7">
      <c r="A38" s="164" t="s">
        <v>643</v>
      </c>
      <c r="B38" s="164" t="s">
        <v>644</v>
      </c>
      <c r="C38" s="164" t="s">
        <v>457</v>
      </c>
      <c r="D38" s="164" t="s">
        <v>1703</v>
      </c>
      <c r="E38" s="164" t="s">
        <v>1643</v>
      </c>
      <c r="G38" s="176" t="s">
        <v>2762</v>
      </c>
    </row>
    <row r="39" spans="1:7">
      <c r="A39" s="164" t="s">
        <v>645</v>
      </c>
      <c r="B39" s="164" t="s">
        <v>646</v>
      </c>
      <c r="C39" s="164" t="s">
        <v>457</v>
      </c>
      <c r="D39" s="164" t="s">
        <v>1704</v>
      </c>
      <c r="E39" s="164" t="s">
        <v>1644</v>
      </c>
      <c r="G39" s="176" t="s">
        <v>2762</v>
      </c>
    </row>
    <row r="40" spans="1:7">
      <c r="A40" s="164" t="s">
        <v>647</v>
      </c>
      <c r="B40" s="164" t="s">
        <v>152</v>
      </c>
      <c r="C40" s="164" t="s">
        <v>457</v>
      </c>
      <c r="D40" s="164" t="s">
        <v>1705</v>
      </c>
      <c r="E40" s="164" t="s">
        <v>1645</v>
      </c>
      <c r="G40" s="176" t="s">
        <v>2763</v>
      </c>
    </row>
    <row r="41" spans="1:7">
      <c r="A41" s="164" t="s">
        <v>648</v>
      </c>
      <c r="B41" s="164" t="s">
        <v>154</v>
      </c>
      <c r="C41" s="164" t="s">
        <v>457</v>
      </c>
      <c r="D41" s="164" t="s">
        <v>1706</v>
      </c>
      <c r="E41" s="164" t="s">
        <v>1646</v>
      </c>
      <c r="G41" s="176" t="s">
        <v>2763</v>
      </c>
    </row>
    <row r="42" spans="1:7">
      <c r="A42" s="164" t="s">
        <v>649</v>
      </c>
      <c r="B42" s="164" t="s">
        <v>156</v>
      </c>
      <c r="C42" s="164" t="s">
        <v>457</v>
      </c>
      <c r="D42" s="164" t="s">
        <v>1707</v>
      </c>
      <c r="E42" s="164" t="s">
        <v>1647</v>
      </c>
      <c r="G42" s="176" t="s">
        <v>2763</v>
      </c>
    </row>
    <row r="43" spans="1:7">
      <c r="A43" s="164" t="s">
        <v>650</v>
      </c>
      <c r="B43" s="164" t="s">
        <v>158</v>
      </c>
      <c r="C43" s="164" t="s">
        <v>457</v>
      </c>
      <c r="D43" s="164" t="s">
        <v>1708</v>
      </c>
      <c r="E43" s="164" t="s">
        <v>1648</v>
      </c>
      <c r="G43" s="176" t="s">
        <v>2763</v>
      </c>
    </row>
    <row r="44" spans="1:7">
      <c r="A44" s="164" t="s">
        <v>651</v>
      </c>
      <c r="B44" s="164" t="s">
        <v>159</v>
      </c>
      <c r="C44" s="164" t="s">
        <v>457</v>
      </c>
      <c r="D44" s="164" t="s">
        <v>1709</v>
      </c>
      <c r="E44" s="164" t="s">
        <v>1649</v>
      </c>
      <c r="G44" s="176" t="s">
        <v>2763</v>
      </c>
    </row>
    <row r="45" spans="1:7">
      <c r="A45" s="164" t="s">
        <v>652</v>
      </c>
      <c r="B45" s="164" t="s">
        <v>161</v>
      </c>
      <c r="C45" s="164" t="s">
        <v>457</v>
      </c>
      <c r="D45" s="164" t="s">
        <v>1710</v>
      </c>
      <c r="E45" s="164" t="s">
        <v>1650</v>
      </c>
      <c r="G45" s="176" t="s">
        <v>2763</v>
      </c>
    </row>
    <row r="46" spans="1:7">
      <c r="A46" s="164" t="s">
        <v>653</v>
      </c>
      <c r="B46" s="164" t="s">
        <v>162</v>
      </c>
      <c r="C46" s="164" t="s">
        <v>457</v>
      </c>
      <c r="D46" s="164" t="s">
        <v>1711</v>
      </c>
      <c r="E46" s="164" t="s">
        <v>1651</v>
      </c>
      <c r="G46" s="176" t="s">
        <v>2764</v>
      </c>
    </row>
    <row r="47" spans="1:7">
      <c r="A47" s="164" t="s">
        <v>654</v>
      </c>
      <c r="B47" s="164" t="s">
        <v>655</v>
      </c>
      <c r="C47" s="164" t="s">
        <v>457</v>
      </c>
      <c r="D47" s="164" t="s">
        <v>1712</v>
      </c>
      <c r="E47" s="164" t="s">
        <v>1652</v>
      </c>
      <c r="G47" s="176" t="s">
        <v>2764</v>
      </c>
    </row>
    <row r="48" spans="1:7">
      <c r="A48" s="164" t="s">
        <v>656</v>
      </c>
      <c r="B48" s="164" t="s">
        <v>164</v>
      </c>
      <c r="C48" s="164" t="s">
        <v>457</v>
      </c>
      <c r="D48" s="164" t="s">
        <v>1713</v>
      </c>
      <c r="E48" s="164" t="s">
        <v>1653</v>
      </c>
      <c r="G48" s="176" t="s">
        <v>2764</v>
      </c>
    </row>
    <row r="49" spans="1:7">
      <c r="A49" s="164" t="s">
        <v>657</v>
      </c>
      <c r="B49" s="164" t="s">
        <v>165</v>
      </c>
      <c r="C49" s="164" t="s">
        <v>457</v>
      </c>
      <c r="D49" s="164" t="s">
        <v>1714</v>
      </c>
      <c r="E49" s="164" t="s">
        <v>1654</v>
      </c>
      <c r="G49" s="176" t="s">
        <v>2764</v>
      </c>
    </row>
    <row r="50" spans="1:7">
      <c r="A50" s="164" t="s">
        <v>658</v>
      </c>
      <c r="B50" s="164" t="s">
        <v>166</v>
      </c>
      <c r="C50" s="164" t="s">
        <v>457</v>
      </c>
      <c r="D50" s="164" t="s">
        <v>1715</v>
      </c>
      <c r="E50" s="164" t="s">
        <v>1655</v>
      </c>
      <c r="G50" s="176" t="s">
        <v>2764</v>
      </c>
    </row>
    <row r="51" spans="1:7">
      <c r="A51" s="164" t="s">
        <v>659</v>
      </c>
      <c r="B51" s="164" t="s">
        <v>167</v>
      </c>
      <c r="C51" s="164" t="s">
        <v>457</v>
      </c>
      <c r="D51" s="164" t="s">
        <v>1716</v>
      </c>
      <c r="E51" s="164" t="s">
        <v>1656</v>
      </c>
      <c r="G51" s="176" t="s">
        <v>2764</v>
      </c>
    </row>
    <row r="52" spans="1:7">
      <c r="A52" s="164" t="s">
        <v>660</v>
      </c>
      <c r="B52" s="164" t="s">
        <v>168</v>
      </c>
      <c r="C52" s="164" t="s">
        <v>457</v>
      </c>
      <c r="D52" s="164" t="s">
        <v>1717</v>
      </c>
      <c r="E52" s="164" t="s">
        <v>1657</v>
      </c>
      <c r="G52" s="176" t="s">
        <v>2765</v>
      </c>
    </row>
    <row r="53" spans="1:7">
      <c r="A53" s="164" t="s">
        <v>661</v>
      </c>
      <c r="B53" s="164" t="s">
        <v>169</v>
      </c>
      <c r="C53" s="164" t="s">
        <v>457</v>
      </c>
      <c r="D53" s="164" t="s">
        <v>1718</v>
      </c>
      <c r="E53" s="164" t="s">
        <v>1658</v>
      </c>
      <c r="G53" s="176" t="s">
        <v>2765</v>
      </c>
    </row>
    <row r="54" spans="1:7">
      <c r="A54" s="164" t="s">
        <v>662</v>
      </c>
      <c r="B54" s="164" t="s">
        <v>170</v>
      </c>
      <c r="C54" s="164" t="s">
        <v>457</v>
      </c>
      <c r="D54" s="164" t="s">
        <v>1719</v>
      </c>
      <c r="E54" s="164" t="s">
        <v>1659</v>
      </c>
      <c r="G54" s="176" t="s">
        <v>2765</v>
      </c>
    </row>
    <row r="55" spans="1:7">
      <c r="A55" s="164" t="s">
        <v>663</v>
      </c>
      <c r="B55" s="164" t="s">
        <v>171</v>
      </c>
      <c r="C55" s="164" t="s">
        <v>457</v>
      </c>
      <c r="D55" s="164" t="s">
        <v>1720</v>
      </c>
      <c r="E55" s="164" t="s">
        <v>1660</v>
      </c>
      <c r="G55" s="176" t="s">
        <v>2765</v>
      </c>
    </row>
    <row r="56" spans="1:7">
      <c r="A56" s="164" t="s">
        <v>664</v>
      </c>
      <c r="B56" s="164" t="s">
        <v>172</v>
      </c>
      <c r="C56" s="164" t="s">
        <v>457</v>
      </c>
      <c r="D56" s="164" t="s">
        <v>1721</v>
      </c>
      <c r="E56" s="164" t="s">
        <v>1661</v>
      </c>
      <c r="G56" s="176" t="s">
        <v>2765</v>
      </c>
    </row>
    <row r="57" spans="1:7">
      <c r="A57" s="164" t="s">
        <v>665</v>
      </c>
      <c r="B57" s="164" t="s">
        <v>173</v>
      </c>
      <c r="C57" s="164" t="s">
        <v>457</v>
      </c>
      <c r="D57" s="164" t="s">
        <v>1722</v>
      </c>
      <c r="E57" s="164" t="s">
        <v>1662</v>
      </c>
      <c r="G57" s="176" t="s">
        <v>2765</v>
      </c>
    </row>
    <row r="58" spans="1:7">
      <c r="A58" s="164" t="s">
        <v>666</v>
      </c>
      <c r="B58" s="164" t="s">
        <v>174</v>
      </c>
      <c r="C58" s="164" t="s">
        <v>457</v>
      </c>
      <c r="D58" s="164" t="s">
        <v>1723</v>
      </c>
      <c r="E58" s="164" t="s">
        <v>1663</v>
      </c>
      <c r="G58" s="176" t="s">
        <v>2766</v>
      </c>
    </row>
    <row r="59" spans="1:7">
      <c r="A59" s="164" t="s">
        <v>667</v>
      </c>
      <c r="B59" s="164" t="s">
        <v>175</v>
      </c>
      <c r="C59" s="164" t="s">
        <v>457</v>
      </c>
      <c r="D59" s="164" t="s">
        <v>1724</v>
      </c>
      <c r="E59" s="164" t="s">
        <v>1664</v>
      </c>
      <c r="G59" s="176" t="s">
        <v>2766</v>
      </c>
    </row>
    <row r="60" spans="1:7">
      <c r="A60" s="164" t="s">
        <v>668</v>
      </c>
      <c r="B60" s="164" t="s">
        <v>176</v>
      </c>
      <c r="C60" s="164" t="s">
        <v>457</v>
      </c>
      <c r="D60" s="164" t="s">
        <v>1725</v>
      </c>
      <c r="E60" s="164" t="s">
        <v>1665</v>
      </c>
      <c r="G60" s="176" t="s">
        <v>2766</v>
      </c>
    </row>
    <row r="61" spans="1:7">
      <c r="A61" s="164" t="s">
        <v>669</v>
      </c>
      <c r="B61" s="164" t="s">
        <v>177</v>
      </c>
      <c r="C61" s="164" t="s">
        <v>457</v>
      </c>
      <c r="D61" s="164" t="s">
        <v>1726</v>
      </c>
      <c r="E61" s="164" t="s">
        <v>1666</v>
      </c>
      <c r="G61" s="176" t="s">
        <v>2766</v>
      </c>
    </row>
    <row r="62" spans="1:7">
      <c r="A62" s="164" t="s">
        <v>670</v>
      </c>
      <c r="B62" s="164" t="s">
        <v>178</v>
      </c>
      <c r="C62" s="164" t="s">
        <v>457</v>
      </c>
      <c r="D62" s="164" t="s">
        <v>1727</v>
      </c>
      <c r="E62" s="164" t="s">
        <v>1667</v>
      </c>
      <c r="G62" s="176" t="s">
        <v>2766</v>
      </c>
    </row>
    <row r="63" spans="1:7">
      <c r="A63" s="164" t="s">
        <v>671</v>
      </c>
      <c r="B63" s="164" t="s">
        <v>179</v>
      </c>
      <c r="C63" s="164" t="s">
        <v>457</v>
      </c>
      <c r="D63" s="164" t="s">
        <v>1728</v>
      </c>
      <c r="E63" s="164" t="s">
        <v>1668</v>
      </c>
      <c r="G63" s="176" t="s">
        <v>2766</v>
      </c>
    </row>
    <row r="64" spans="1:7">
      <c r="A64" s="164" t="s">
        <v>672</v>
      </c>
      <c r="B64" s="164" t="s">
        <v>180</v>
      </c>
      <c r="C64" s="164" t="s">
        <v>457</v>
      </c>
      <c r="D64" s="164" t="s">
        <v>1729</v>
      </c>
      <c r="E64" s="164" t="s">
        <v>1669</v>
      </c>
      <c r="G64" s="176" t="s">
        <v>2767</v>
      </c>
    </row>
    <row r="65" spans="1:7">
      <c r="A65" s="164" t="s">
        <v>673</v>
      </c>
      <c r="B65" s="164" t="s">
        <v>181</v>
      </c>
      <c r="C65" s="164" t="s">
        <v>457</v>
      </c>
      <c r="D65" s="164" t="s">
        <v>1730</v>
      </c>
      <c r="E65" s="164" t="s">
        <v>1670</v>
      </c>
      <c r="G65" s="176" t="s">
        <v>2767</v>
      </c>
    </row>
    <row r="66" spans="1:7">
      <c r="A66" s="164" t="s">
        <v>674</v>
      </c>
      <c r="B66" s="164" t="s">
        <v>182</v>
      </c>
      <c r="C66" s="164" t="s">
        <v>457</v>
      </c>
      <c r="D66" s="164" t="s">
        <v>1731</v>
      </c>
      <c r="E66" s="164" t="s">
        <v>1671</v>
      </c>
      <c r="G66" s="176" t="s">
        <v>2767</v>
      </c>
    </row>
    <row r="67" spans="1:7">
      <c r="A67" s="164" t="s">
        <v>675</v>
      </c>
      <c r="B67" s="164" t="s">
        <v>183</v>
      </c>
      <c r="C67" s="164" t="s">
        <v>457</v>
      </c>
      <c r="D67" s="164" t="s">
        <v>1732</v>
      </c>
      <c r="E67" s="164" t="s">
        <v>1672</v>
      </c>
      <c r="G67" s="176" t="s">
        <v>2767</v>
      </c>
    </row>
    <row r="68" spans="1:7">
      <c r="A68" s="164" t="s">
        <v>676</v>
      </c>
      <c r="B68" s="164" t="s">
        <v>184</v>
      </c>
      <c r="C68" s="164" t="s">
        <v>457</v>
      </c>
      <c r="D68" s="164" t="s">
        <v>1733</v>
      </c>
      <c r="E68" s="164" t="s">
        <v>1673</v>
      </c>
      <c r="G68" s="176" t="s">
        <v>2767</v>
      </c>
    </row>
    <row r="69" spans="1:7">
      <c r="A69" s="164" t="s">
        <v>677</v>
      </c>
      <c r="B69" s="164" t="s">
        <v>185</v>
      </c>
      <c r="C69" s="164" t="s">
        <v>457</v>
      </c>
      <c r="D69" s="164" t="s">
        <v>1734</v>
      </c>
      <c r="E69" s="164" t="s">
        <v>1674</v>
      </c>
      <c r="G69" s="176" t="s">
        <v>2767</v>
      </c>
    </row>
    <row r="70" spans="1:7">
      <c r="A70" s="164" t="s">
        <v>678</v>
      </c>
      <c r="B70" s="164" t="s">
        <v>186</v>
      </c>
      <c r="C70" s="164" t="s">
        <v>457</v>
      </c>
      <c r="D70" s="164" t="s">
        <v>1735</v>
      </c>
      <c r="E70" s="164" t="s">
        <v>1675</v>
      </c>
      <c r="G70" s="176" t="s">
        <v>2768</v>
      </c>
    </row>
    <row r="71" spans="1:7">
      <c r="A71" s="164" t="s">
        <v>679</v>
      </c>
      <c r="B71" s="164" t="s">
        <v>187</v>
      </c>
      <c r="C71" s="164" t="s">
        <v>457</v>
      </c>
      <c r="D71" s="164" t="s">
        <v>1736</v>
      </c>
      <c r="E71" s="164" t="s">
        <v>1676</v>
      </c>
      <c r="G71" s="176" t="s">
        <v>2768</v>
      </c>
    </row>
    <row r="72" spans="1:7">
      <c r="A72" s="164" t="s">
        <v>680</v>
      </c>
      <c r="B72" s="164" t="s">
        <v>188</v>
      </c>
      <c r="C72" s="164" t="s">
        <v>457</v>
      </c>
      <c r="D72" s="164" t="s">
        <v>1737</v>
      </c>
      <c r="E72" s="164" t="s">
        <v>1677</v>
      </c>
      <c r="G72" s="176" t="s">
        <v>2768</v>
      </c>
    </row>
    <row r="73" spans="1:7">
      <c r="A73" s="164" t="s">
        <v>681</v>
      </c>
      <c r="B73" s="164" t="s">
        <v>189</v>
      </c>
      <c r="C73" s="164" t="s">
        <v>457</v>
      </c>
      <c r="D73" s="164" t="s">
        <v>1738</v>
      </c>
      <c r="E73" s="164" t="s">
        <v>1678</v>
      </c>
      <c r="G73" s="176" t="s">
        <v>2768</v>
      </c>
    </row>
    <row r="74" spans="1:7">
      <c r="A74" s="164" t="s">
        <v>682</v>
      </c>
      <c r="B74" s="164" t="s">
        <v>190</v>
      </c>
      <c r="C74" s="164" t="s">
        <v>457</v>
      </c>
      <c r="D74" s="164" t="s">
        <v>1739</v>
      </c>
      <c r="E74" s="164" t="s">
        <v>1679</v>
      </c>
      <c r="G74" s="176" t="s">
        <v>2768</v>
      </c>
    </row>
    <row r="75" spans="1:7">
      <c r="A75" s="164" t="s">
        <v>683</v>
      </c>
      <c r="B75" s="164" t="s">
        <v>191</v>
      </c>
      <c r="C75" s="164" t="s">
        <v>457</v>
      </c>
      <c r="D75" s="164" t="s">
        <v>1740</v>
      </c>
      <c r="E75" s="164" t="s">
        <v>1680</v>
      </c>
      <c r="G75" s="176" t="s">
        <v>2768</v>
      </c>
    </row>
    <row r="76" spans="1:7">
      <c r="A76" s="92" t="s">
        <v>684</v>
      </c>
      <c r="B76" s="164" t="s">
        <v>192</v>
      </c>
      <c r="C76" s="164" t="s">
        <v>457</v>
      </c>
      <c r="D76" s="164" t="s">
        <v>1741</v>
      </c>
      <c r="E76" s="164" t="s">
        <v>1681</v>
      </c>
      <c r="G76" s="176" t="s">
        <v>2769</v>
      </c>
    </row>
    <row r="77" spans="1:7">
      <c r="A77" s="92" t="s">
        <v>685</v>
      </c>
      <c r="B77" s="164" t="s">
        <v>193</v>
      </c>
      <c r="C77" s="164" t="s">
        <v>457</v>
      </c>
      <c r="D77" s="164" t="s">
        <v>1742</v>
      </c>
      <c r="E77" s="164" t="s">
        <v>1682</v>
      </c>
      <c r="G77" s="176" t="s">
        <v>2769</v>
      </c>
    </row>
    <row r="78" spans="1:7">
      <c r="A78" s="92" t="s">
        <v>686</v>
      </c>
      <c r="B78" s="164" t="s">
        <v>194</v>
      </c>
      <c r="C78" s="164" t="s">
        <v>457</v>
      </c>
      <c r="D78" s="164" t="s">
        <v>1743</v>
      </c>
      <c r="E78" s="164" t="s">
        <v>1683</v>
      </c>
      <c r="G78" s="176" t="s">
        <v>2769</v>
      </c>
    </row>
    <row r="79" spans="1:7">
      <c r="A79" s="92" t="s">
        <v>687</v>
      </c>
      <c r="B79" s="164" t="s">
        <v>195</v>
      </c>
      <c r="C79" s="164" t="s">
        <v>457</v>
      </c>
      <c r="D79" s="164" t="s">
        <v>1744</v>
      </c>
      <c r="E79" s="164" t="s">
        <v>1684</v>
      </c>
      <c r="G79" s="176" t="s">
        <v>2769</v>
      </c>
    </row>
    <row r="80" spans="1:7">
      <c r="A80" s="92" t="s">
        <v>688</v>
      </c>
      <c r="B80" s="164" t="s">
        <v>196</v>
      </c>
      <c r="C80" s="164" t="s">
        <v>457</v>
      </c>
      <c r="D80" s="164" t="s">
        <v>1745</v>
      </c>
      <c r="E80" s="164" t="s">
        <v>1685</v>
      </c>
      <c r="G80" s="176" t="s">
        <v>2769</v>
      </c>
    </row>
    <row r="81" spans="1:7">
      <c r="A81" s="92" t="s">
        <v>689</v>
      </c>
      <c r="B81" s="164" t="s">
        <v>197</v>
      </c>
      <c r="C81" s="164" t="s">
        <v>457</v>
      </c>
      <c r="D81" s="164" t="s">
        <v>1746</v>
      </c>
      <c r="E81" s="164" t="s">
        <v>1686</v>
      </c>
      <c r="G81" s="176" t="s">
        <v>2769</v>
      </c>
    </row>
    <row r="82" spans="1:7">
      <c r="A82" s="102" t="s">
        <v>1481</v>
      </c>
      <c r="B82" s="102" t="s">
        <v>1481</v>
      </c>
      <c r="C82" s="164" t="s">
        <v>775</v>
      </c>
      <c r="D82" s="164" t="s">
        <v>1849</v>
      </c>
      <c r="E82" s="164" t="s">
        <v>1827</v>
      </c>
      <c r="G82" s="176" t="s">
        <v>2770</v>
      </c>
    </row>
    <row r="83" spans="1:7">
      <c r="A83" s="102" t="s">
        <v>1482</v>
      </c>
      <c r="B83" s="102" t="s">
        <v>1482</v>
      </c>
      <c r="C83" s="164" t="s">
        <v>775</v>
      </c>
      <c r="D83" s="164" t="s">
        <v>1850</v>
      </c>
      <c r="E83" s="164" t="s">
        <v>1828</v>
      </c>
      <c r="G83" s="176" t="s">
        <v>2770</v>
      </c>
    </row>
    <row r="84" spans="1:7">
      <c r="A84" s="102" t="s">
        <v>1483</v>
      </c>
      <c r="B84" s="102" t="s">
        <v>1483</v>
      </c>
      <c r="C84" s="164" t="s">
        <v>775</v>
      </c>
      <c r="D84" s="164" t="s">
        <v>1851</v>
      </c>
      <c r="E84" s="164" t="s">
        <v>1829</v>
      </c>
      <c r="G84" s="176" t="s">
        <v>2770</v>
      </c>
    </row>
    <row r="85" spans="1:7">
      <c r="A85" s="102" t="s">
        <v>1484</v>
      </c>
      <c r="B85" s="102" t="s">
        <v>1484</v>
      </c>
      <c r="C85" s="164" t="s">
        <v>775</v>
      </c>
      <c r="D85" s="164" t="s">
        <v>1852</v>
      </c>
      <c r="E85" s="164" t="s">
        <v>1830</v>
      </c>
      <c r="G85" s="176" t="s">
        <v>2770</v>
      </c>
    </row>
    <row r="86" spans="1:7">
      <c r="A86" s="102" t="s">
        <v>1485</v>
      </c>
      <c r="B86" s="102" t="s">
        <v>1485</v>
      </c>
      <c r="C86" s="164" t="s">
        <v>775</v>
      </c>
      <c r="D86" s="164" t="s">
        <v>1853</v>
      </c>
      <c r="E86" s="164" t="s">
        <v>1831</v>
      </c>
      <c r="G86" s="176" t="s">
        <v>2770</v>
      </c>
    </row>
    <row r="87" spans="1:7">
      <c r="A87" s="102" t="s">
        <v>1486</v>
      </c>
      <c r="B87" s="102" t="s">
        <v>1486</v>
      </c>
      <c r="C87" s="164" t="s">
        <v>775</v>
      </c>
      <c r="D87" s="164" t="s">
        <v>1854</v>
      </c>
      <c r="E87" s="164" t="s">
        <v>1832</v>
      </c>
      <c r="G87" s="176" t="s">
        <v>2770</v>
      </c>
    </row>
    <row r="88" spans="1:7">
      <c r="A88" s="102" t="s">
        <v>1825</v>
      </c>
      <c r="B88" s="102" t="s">
        <v>1826</v>
      </c>
      <c r="C88" s="164" t="s">
        <v>775</v>
      </c>
      <c r="D88" s="164" t="s">
        <v>1855</v>
      </c>
      <c r="E88" s="164" t="s">
        <v>1833</v>
      </c>
      <c r="G88" s="176" t="s">
        <v>2758</v>
      </c>
    </row>
    <row r="89" spans="1:7">
      <c r="A89" s="102" t="s">
        <v>1838</v>
      </c>
      <c r="B89" s="102" t="s">
        <v>1843</v>
      </c>
      <c r="C89" s="164" t="s">
        <v>775</v>
      </c>
      <c r="D89" s="164" t="s">
        <v>1856</v>
      </c>
      <c r="E89" s="164" t="s">
        <v>1834</v>
      </c>
      <c r="G89" s="176" t="s">
        <v>2758</v>
      </c>
    </row>
    <row r="90" spans="1:7">
      <c r="A90" s="102" t="s">
        <v>1839</v>
      </c>
      <c r="B90" s="102" t="s">
        <v>1844</v>
      </c>
      <c r="C90" s="164" t="s">
        <v>775</v>
      </c>
      <c r="D90" s="164" t="s">
        <v>1857</v>
      </c>
      <c r="E90" s="164" t="s">
        <v>3612</v>
      </c>
      <c r="G90" s="176" t="s">
        <v>2758</v>
      </c>
    </row>
    <row r="91" spans="1:7">
      <c r="A91" s="102" t="s">
        <v>1840</v>
      </c>
      <c r="B91" s="102" t="s">
        <v>1845</v>
      </c>
      <c r="C91" s="164" t="s">
        <v>775</v>
      </c>
      <c r="D91" s="164" t="s">
        <v>2105</v>
      </c>
      <c r="E91" s="164" t="s">
        <v>1835</v>
      </c>
      <c r="G91" s="176" t="s">
        <v>2758</v>
      </c>
    </row>
    <row r="92" spans="1:7">
      <c r="A92" s="102" t="s">
        <v>1841</v>
      </c>
      <c r="B92" s="102" t="s">
        <v>1846</v>
      </c>
      <c r="C92" s="164" t="s">
        <v>775</v>
      </c>
      <c r="D92" s="164" t="s">
        <v>1858</v>
      </c>
      <c r="E92" s="164" t="s">
        <v>1836</v>
      </c>
      <c r="G92" s="176" t="s">
        <v>2758</v>
      </c>
    </row>
    <row r="93" spans="1:7">
      <c r="A93" s="102" t="s">
        <v>1842</v>
      </c>
      <c r="B93" s="102" t="s">
        <v>1847</v>
      </c>
      <c r="C93" s="164" t="s">
        <v>775</v>
      </c>
      <c r="D93" s="164" t="s">
        <v>1859</v>
      </c>
      <c r="E93" s="164" t="s">
        <v>1837</v>
      </c>
      <c r="G93" s="176" t="s">
        <v>2758</v>
      </c>
    </row>
    <row r="94" spans="1:7">
      <c r="A94" s="102" t="s">
        <v>1848</v>
      </c>
      <c r="B94" s="102" t="s">
        <v>1848</v>
      </c>
      <c r="C94" s="164" t="s">
        <v>775</v>
      </c>
      <c r="D94" s="164" t="s">
        <v>1860</v>
      </c>
      <c r="E94" s="164" t="s">
        <v>1866</v>
      </c>
      <c r="G94" s="176" t="s">
        <v>2771</v>
      </c>
    </row>
    <row r="95" spans="1:7">
      <c r="A95" s="102" t="s">
        <v>1872</v>
      </c>
      <c r="B95" s="102" t="s">
        <v>1872</v>
      </c>
      <c r="C95" s="164" t="s">
        <v>775</v>
      </c>
      <c r="D95" s="164" t="s">
        <v>1861</v>
      </c>
      <c r="E95" s="164" t="s">
        <v>1867</v>
      </c>
      <c r="G95" s="176" t="s">
        <v>2771</v>
      </c>
    </row>
    <row r="96" spans="1:7">
      <c r="A96" s="102" t="s">
        <v>1873</v>
      </c>
      <c r="B96" s="102" t="s">
        <v>1873</v>
      </c>
      <c r="C96" s="164" t="s">
        <v>775</v>
      </c>
      <c r="D96" s="164" t="s">
        <v>1862</v>
      </c>
      <c r="E96" s="164" t="s">
        <v>1868</v>
      </c>
      <c r="G96" s="176" t="s">
        <v>2771</v>
      </c>
    </row>
    <row r="97" spans="1:7">
      <c r="A97" s="102" t="s">
        <v>1874</v>
      </c>
      <c r="B97" s="102" t="s">
        <v>1874</v>
      </c>
      <c r="C97" s="164" t="s">
        <v>775</v>
      </c>
      <c r="D97" s="164" t="s">
        <v>1863</v>
      </c>
      <c r="E97" s="164" t="s">
        <v>1869</v>
      </c>
      <c r="G97" s="176" t="s">
        <v>2771</v>
      </c>
    </row>
    <row r="98" spans="1:7">
      <c r="A98" s="102" t="s">
        <v>1875</v>
      </c>
      <c r="B98" s="102" t="s">
        <v>1875</v>
      </c>
      <c r="C98" s="164" t="s">
        <v>775</v>
      </c>
      <c r="D98" s="164" t="s">
        <v>1864</v>
      </c>
      <c r="E98" s="164" t="s">
        <v>1870</v>
      </c>
      <c r="G98" s="176" t="s">
        <v>2771</v>
      </c>
    </row>
    <row r="99" spans="1:7">
      <c r="A99" s="102" t="s">
        <v>1876</v>
      </c>
      <c r="B99" s="102" t="s">
        <v>1876</v>
      </c>
      <c r="C99" s="164" t="s">
        <v>775</v>
      </c>
      <c r="D99" s="164" t="s">
        <v>1865</v>
      </c>
      <c r="E99" s="164" t="s">
        <v>1871</v>
      </c>
      <c r="G99" s="176" t="s">
        <v>2771</v>
      </c>
    </row>
    <row r="100" spans="1:7">
      <c r="A100" s="164" t="s">
        <v>1877</v>
      </c>
      <c r="B100" s="164" t="s">
        <v>1877</v>
      </c>
      <c r="C100" s="164" t="s">
        <v>457</v>
      </c>
      <c r="D100" s="164" t="s">
        <v>1883</v>
      </c>
      <c r="E100" s="164" t="s">
        <v>1889</v>
      </c>
      <c r="G100" s="176" t="s">
        <v>2772</v>
      </c>
    </row>
    <row r="101" spans="1:7">
      <c r="A101" s="164" t="s">
        <v>1878</v>
      </c>
      <c r="B101" s="164" t="s">
        <v>1878</v>
      </c>
      <c r="C101" s="164" t="s">
        <v>457</v>
      </c>
      <c r="D101" s="164" t="s">
        <v>1884</v>
      </c>
      <c r="E101" s="164" t="s">
        <v>1890</v>
      </c>
      <c r="G101" s="176" t="s">
        <v>2772</v>
      </c>
    </row>
    <row r="102" spans="1:7">
      <c r="A102" s="164" t="s">
        <v>1879</v>
      </c>
      <c r="B102" s="164" t="s">
        <v>1879</v>
      </c>
      <c r="C102" s="164" t="s">
        <v>457</v>
      </c>
      <c r="D102" s="164" t="s">
        <v>1885</v>
      </c>
      <c r="E102" s="164" t="s">
        <v>1891</v>
      </c>
      <c r="G102" s="176" t="s">
        <v>2772</v>
      </c>
    </row>
    <row r="103" spans="1:7">
      <c r="A103" s="164" t="s">
        <v>1880</v>
      </c>
      <c r="B103" s="164" t="s">
        <v>1880</v>
      </c>
      <c r="C103" s="164" t="s">
        <v>457</v>
      </c>
      <c r="D103" s="164" t="s">
        <v>1886</v>
      </c>
      <c r="E103" s="164" t="s">
        <v>1892</v>
      </c>
      <c r="G103" s="176" t="s">
        <v>2772</v>
      </c>
    </row>
    <row r="104" spans="1:7">
      <c r="A104" s="164" t="s">
        <v>1881</v>
      </c>
      <c r="B104" s="164" t="s">
        <v>1881</v>
      </c>
      <c r="C104" s="164" t="s">
        <v>457</v>
      </c>
      <c r="D104" s="164" t="s">
        <v>1887</v>
      </c>
      <c r="E104" s="164" t="s">
        <v>1893</v>
      </c>
      <c r="G104" s="176" t="s">
        <v>2772</v>
      </c>
    </row>
    <row r="105" spans="1:7">
      <c r="A105" s="164" t="s">
        <v>1882</v>
      </c>
      <c r="B105" s="164" t="s">
        <v>1882</v>
      </c>
      <c r="C105" s="164" t="s">
        <v>457</v>
      </c>
      <c r="D105" s="164" t="s">
        <v>1888</v>
      </c>
      <c r="E105" s="164" t="s">
        <v>1894</v>
      </c>
      <c r="G105" s="176" t="s">
        <v>2772</v>
      </c>
    </row>
    <row r="106" spans="1:7">
      <c r="A106" s="164" t="s">
        <v>1895</v>
      </c>
      <c r="B106" s="164" t="s">
        <v>1895</v>
      </c>
      <c r="C106" s="164" t="s">
        <v>457</v>
      </c>
      <c r="D106" s="164" t="s">
        <v>1896</v>
      </c>
      <c r="E106" s="164" t="s">
        <v>1907</v>
      </c>
      <c r="G106" s="176" t="s">
        <v>2773</v>
      </c>
    </row>
    <row r="107" spans="1:7">
      <c r="A107" s="164" t="s">
        <v>1897</v>
      </c>
      <c r="B107" s="164" t="s">
        <v>1897</v>
      </c>
      <c r="C107" s="164" t="s">
        <v>457</v>
      </c>
      <c r="D107" s="164" t="s">
        <v>1898</v>
      </c>
      <c r="E107" s="164" t="s">
        <v>1908</v>
      </c>
      <c r="G107" s="176" t="s">
        <v>2773</v>
      </c>
    </row>
    <row r="108" spans="1:7">
      <c r="A108" s="164" t="s">
        <v>1899</v>
      </c>
      <c r="B108" s="164" t="s">
        <v>1899</v>
      </c>
      <c r="C108" s="164" t="s">
        <v>457</v>
      </c>
      <c r="D108" s="164" t="s">
        <v>1900</v>
      </c>
      <c r="E108" s="164" t="s">
        <v>1909</v>
      </c>
      <c r="G108" s="176" t="s">
        <v>2773</v>
      </c>
    </row>
    <row r="109" spans="1:7">
      <c r="A109" s="164" t="s">
        <v>1901</v>
      </c>
      <c r="B109" s="164" t="s">
        <v>1901</v>
      </c>
      <c r="C109" s="164" t="s">
        <v>457</v>
      </c>
      <c r="D109" s="164" t="s">
        <v>1902</v>
      </c>
      <c r="E109" s="164" t="s">
        <v>1910</v>
      </c>
      <c r="G109" s="176" t="s">
        <v>2773</v>
      </c>
    </row>
    <row r="110" spans="1:7">
      <c r="A110" s="164" t="s">
        <v>1903</v>
      </c>
      <c r="B110" s="164" t="s">
        <v>1903</v>
      </c>
      <c r="C110" s="164" t="s">
        <v>457</v>
      </c>
      <c r="D110" s="164" t="s">
        <v>1904</v>
      </c>
      <c r="E110" s="164" t="s">
        <v>1911</v>
      </c>
      <c r="G110" s="176" t="s">
        <v>2773</v>
      </c>
    </row>
    <row r="111" spans="1:7">
      <c r="A111" s="164" t="s">
        <v>1905</v>
      </c>
      <c r="B111" s="164" t="s">
        <v>1905</v>
      </c>
      <c r="C111" s="164" t="s">
        <v>457</v>
      </c>
      <c r="D111" s="164" t="s">
        <v>1906</v>
      </c>
      <c r="E111" s="164" t="s">
        <v>1912</v>
      </c>
      <c r="G111" s="176" t="s">
        <v>2773</v>
      </c>
    </row>
    <row r="112" spans="1:7">
      <c r="A112" s="164" t="s">
        <v>1913</v>
      </c>
      <c r="B112" s="164" t="s">
        <v>1913</v>
      </c>
      <c r="C112" s="164" t="s">
        <v>457</v>
      </c>
      <c r="D112" s="164" t="s">
        <v>1914</v>
      </c>
      <c r="E112" s="164" t="s">
        <v>1925</v>
      </c>
      <c r="G112" s="176" t="s">
        <v>2774</v>
      </c>
    </row>
    <row r="113" spans="1:7">
      <c r="A113" s="164" t="s">
        <v>1915</v>
      </c>
      <c r="B113" s="164" t="s">
        <v>1915</v>
      </c>
      <c r="C113" s="164" t="s">
        <v>457</v>
      </c>
      <c r="D113" s="164" t="s">
        <v>1916</v>
      </c>
      <c r="E113" s="164" t="s">
        <v>1926</v>
      </c>
      <c r="G113" s="176" t="s">
        <v>2774</v>
      </c>
    </row>
    <row r="114" spans="1:7">
      <c r="A114" s="164" t="s">
        <v>1917</v>
      </c>
      <c r="B114" s="164" t="s">
        <v>1917</v>
      </c>
      <c r="C114" s="164" t="s">
        <v>457</v>
      </c>
      <c r="D114" s="164" t="s">
        <v>1918</v>
      </c>
      <c r="E114" s="164" t="s">
        <v>1927</v>
      </c>
      <c r="G114" s="176" t="s">
        <v>2774</v>
      </c>
    </row>
    <row r="115" spans="1:7">
      <c r="A115" s="164" t="s">
        <v>1919</v>
      </c>
      <c r="B115" s="164" t="s">
        <v>1919</v>
      </c>
      <c r="C115" s="164" t="s">
        <v>457</v>
      </c>
      <c r="D115" s="164" t="s">
        <v>1920</v>
      </c>
      <c r="E115" s="164" t="s">
        <v>1928</v>
      </c>
      <c r="G115" s="176" t="s">
        <v>2774</v>
      </c>
    </row>
    <row r="116" spans="1:7">
      <c r="A116" s="164" t="s">
        <v>1921</v>
      </c>
      <c r="B116" s="164" t="s">
        <v>1921</v>
      </c>
      <c r="C116" s="164" t="s">
        <v>457</v>
      </c>
      <c r="D116" s="164" t="s">
        <v>1922</v>
      </c>
      <c r="E116" s="164" t="s">
        <v>1929</v>
      </c>
      <c r="G116" s="176" t="s">
        <v>2774</v>
      </c>
    </row>
    <row r="117" spans="1:7">
      <c r="A117" s="164" t="s">
        <v>1923</v>
      </c>
      <c r="B117" s="164" t="s">
        <v>1923</v>
      </c>
      <c r="C117" s="164" t="s">
        <v>457</v>
      </c>
      <c r="D117" s="164" t="s">
        <v>1924</v>
      </c>
      <c r="E117" s="164" t="s">
        <v>1930</v>
      </c>
      <c r="G117" s="176" t="s">
        <v>2774</v>
      </c>
    </row>
    <row r="118" spans="1:7">
      <c r="A118" s="164" t="s">
        <v>1931</v>
      </c>
      <c r="B118" s="164" t="s">
        <v>1931</v>
      </c>
      <c r="C118" s="164" t="s">
        <v>457</v>
      </c>
      <c r="D118" s="164" t="s">
        <v>1932</v>
      </c>
      <c r="E118" s="164" t="s">
        <v>1943</v>
      </c>
      <c r="G118" s="176" t="s">
        <v>2775</v>
      </c>
    </row>
    <row r="119" spans="1:7">
      <c r="A119" s="164" t="s">
        <v>1933</v>
      </c>
      <c r="B119" s="164" t="s">
        <v>1933</v>
      </c>
      <c r="C119" s="164" t="s">
        <v>457</v>
      </c>
      <c r="D119" s="164" t="s">
        <v>1934</v>
      </c>
      <c r="E119" s="164" t="s">
        <v>1944</v>
      </c>
      <c r="G119" s="176" t="s">
        <v>2775</v>
      </c>
    </row>
    <row r="120" spans="1:7">
      <c r="A120" s="164" t="s">
        <v>1935</v>
      </c>
      <c r="B120" s="164" t="s">
        <v>1935</v>
      </c>
      <c r="C120" s="164" t="s">
        <v>457</v>
      </c>
      <c r="D120" s="164" t="s">
        <v>1936</v>
      </c>
      <c r="E120" s="164" t="s">
        <v>1945</v>
      </c>
      <c r="G120" s="176" t="s">
        <v>2775</v>
      </c>
    </row>
    <row r="121" spans="1:7">
      <c r="A121" s="164" t="s">
        <v>1937</v>
      </c>
      <c r="B121" s="164" t="s">
        <v>1937</v>
      </c>
      <c r="C121" s="164" t="s">
        <v>457</v>
      </c>
      <c r="D121" s="164" t="s">
        <v>1938</v>
      </c>
      <c r="E121" s="164" t="s">
        <v>1946</v>
      </c>
      <c r="G121" s="176" t="s">
        <v>2775</v>
      </c>
    </row>
    <row r="122" spans="1:7">
      <c r="A122" s="164" t="s">
        <v>1939</v>
      </c>
      <c r="B122" s="164" t="s">
        <v>1939</v>
      </c>
      <c r="C122" s="164" t="s">
        <v>457</v>
      </c>
      <c r="D122" s="164" t="s">
        <v>1940</v>
      </c>
      <c r="E122" s="164" t="s">
        <v>1947</v>
      </c>
      <c r="G122" s="176" t="s">
        <v>2775</v>
      </c>
    </row>
    <row r="123" spans="1:7">
      <c r="A123" s="164" t="s">
        <v>1941</v>
      </c>
      <c r="B123" s="164" t="s">
        <v>1941</v>
      </c>
      <c r="C123" s="164" t="s">
        <v>457</v>
      </c>
      <c r="D123" s="164" t="s">
        <v>1942</v>
      </c>
      <c r="E123" s="164" t="s">
        <v>1948</v>
      </c>
      <c r="G123" s="176" t="s">
        <v>2775</v>
      </c>
    </row>
    <row r="124" spans="1:7">
      <c r="A124" s="164" t="s">
        <v>1949</v>
      </c>
      <c r="B124" s="164" t="s">
        <v>1949</v>
      </c>
      <c r="C124" s="164" t="s">
        <v>457</v>
      </c>
      <c r="D124" s="164" t="s">
        <v>1950</v>
      </c>
      <c r="E124" s="164" t="s">
        <v>1961</v>
      </c>
      <c r="G124" s="176" t="s">
        <v>2776</v>
      </c>
    </row>
    <row r="125" spans="1:7">
      <c r="A125" s="164" t="s">
        <v>1951</v>
      </c>
      <c r="B125" s="164" t="s">
        <v>1951</v>
      </c>
      <c r="C125" s="164" t="s">
        <v>457</v>
      </c>
      <c r="D125" s="164" t="s">
        <v>1952</v>
      </c>
      <c r="E125" s="164" t="s">
        <v>1962</v>
      </c>
      <c r="G125" s="176" t="s">
        <v>2776</v>
      </c>
    </row>
    <row r="126" spans="1:7">
      <c r="A126" s="164" t="s">
        <v>1953</v>
      </c>
      <c r="B126" s="164" t="s">
        <v>1953</v>
      </c>
      <c r="C126" s="164" t="s">
        <v>457</v>
      </c>
      <c r="D126" s="164" t="s">
        <v>1954</v>
      </c>
      <c r="E126" s="164" t="s">
        <v>1963</v>
      </c>
      <c r="G126" s="176" t="s">
        <v>2776</v>
      </c>
    </row>
    <row r="127" spans="1:7">
      <c r="A127" s="164" t="s">
        <v>1955</v>
      </c>
      <c r="B127" s="164" t="s">
        <v>1955</v>
      </c>
      <c r="C127" s="164" t="s">
        <v>457</v>
      </c>
      <c r="D127" s="164" t="s">
        <v>1956</v>
      </c>
      <c r="E127" s="164" t="s">
        <v>1964</v>
      </c>
      <c r="G127" s="176" t="s">
        <v>2776</v>
      </c>
    </row>
    <row r="128" spans="1:7">
      <c r="A128" s="164" t="s">
        <v>1957</v>
      </c>
      <c r="B128" s="164" t="s">
        <v>1957</v>
      </c>
      <c r="C128" s="164" t="s">
        <v>457</v>
      </c>
      <c r="D128" s="164" t="s">
        <v>1958</v>
      </c>
      <c r="E128" s="164" t="s">
        <v>3610</v>
      </c>
      <c r="G128" s="176" t="s">
        <v>2776</v>
      </c>
    </row>
    <row r="129" spans="1:7">
      <c r="A129" s="164" t="s">
        <v>1959</v>
      </c>
      <c r="B129" s="164" t="s">
        <v>1959</v>
      </c>
      <c r="C129" s="164" t="s">
        <v>457</v>
      </c>
      <c r="D129" s="164" t="s">
        <v>1960</v>
      </c>
      <c r="E129" s="164" t="s">
        <v>1965</v>
      </c>
      <c r="G129" s="176" t="s">
        <v>2776</v>
      </c>
    </row>
    <row r="130" spans="1:7">
      <c r="A130" s="164" t="s">
        <v>1966</v>
      </c>
      <c r="B130" s="164" t="s">
        <v>1966</v>
      </c>
      <c r="C130" s="164" t="s">
        <v>457</v>
      </c>
      <c r="D130" s="164" t="s">
        <v>1967</v>
      </c>
      <c r="E130" s="164" t="s">
        <v>1978</v>
      </c>
      <c r="G130" s="176" t="s">
        <v>2777</v>
      </c>
    </row>
    <row r="131" spans="1:7">
      <c r="A131" s="164" t="s">
        <v>1968</v>
      </c>
      <c r="B131" s="164" t="s">
        <v>1968</v>
      </c>
      <c r="C131" s="164" t="s">
        <v>457</v>
      </c>
      <c r="D131" s="164" t="s">
        <v>1969</v>
      </c>
      <c r="E131" s="164" t="s">
        <v>1979</v>
      </c>
      <c r="G131" s="176" t="s">
        <v>2777</v>
      </c>
    </row>
    <row r="132" spans="1:7">
      <c r="A132" s="164" t="s">
        <v>1970</v>
      </c>
      <c r="B132" s="164" t="s">
        <v>1970</v>
      </c>
      <c r="C132" s="164" t="s">
        <v>457</v>
      </c>
      <c r="D132" s="164" t="s">
        <v>1971</v>
      </c>
      <c r="E132" s="164" t="s">
        <v>1980</v>
      </c>
      <c r="G132" s="176" t="s">
        <v>2777</v>
      </c>
    </row>
    <row r="133" spans="1:7">
      <c r="A133" s="164" t="s">
        <v>1972</v>
      </c>
      <c r="B133" s="164" t="s">
        <v>1972</v>
      </c>
      <c r="C133" s="164" t="s">
        <v>457</v>
      </c>
      <c r="D133" s="164" t="s">
        <v>1973</v>
      </c>
      <c r="E133" s="164" t="s">
        <v>1981</v>
      </c>
      <c r="G133" s="176" t="s">
        <v>2777</v>
      </c>
    </row>
    <row r="134" spans="1:7">
      <c r="A134" s="164" t="s">
        <v>1974</v>
      </c>
      <c r="B134" s="164" t="s">
        <v>1974</v>
      </c>
      <c r="C134" s="164" t="s">
        <v>457</v>
      </c>
      <c r="D134" s="164" t="s">
        <v>1975</v>
      </c>
      <c r="E134" s="164" t="s">
        <v>1982</v>
      </c>
      <c r="G134" s="176" t="s">
        <v>2777</v>
      </c>
    </row>
    <row r="135" spans="1:7">
      <c r="A135" s="164" t="s">
        <v>1976</v>
      </c>
      <c r="B135" s="164" t="s">
        <v>1976</v>
      </c>
      <c r="C135" s="164" t="s">
        <v>457</v>
      </c>
      <c r="D135" s="164" t="s">
        <v>1977</v>
      </c>
      <c r="E135" s="164" t="s">
        <v>1983</v>
      </c>
      <c r="G135" s="176" t="s">
        <v>2777</v>
      </c>
    </row>
    <row r="136" spans="1:7">
      <c r="A136" s="164" t="s">
        <v>1984</v>
      </c>
      <c r="B136" s="164" t="s">
        <v>1984</v>
      </c>
      <c r="C136" s="164" t="s">
        <v>457</v>
      </c>
      <c r="D136" s="164" t="s">
        <v>1985</v>
      </c>
      <c r="E136" s="164" t="s">
        <v>1996</v>
      </c>
      <c r="G136" s="176" t="s">
        <v>2778</v>
      </c>
    </row>
    <row r="137" spans="1:7">
      <c r="A137" s="164" t="s">
        <v>1986</v>
      </c>
      <c r="B137" s="164" t="s">
        <v>1986</v>
      </c>
      <c r="C137" s="164" t="s">
        <v>457</v>
      </c>
      <c r="D137" s="164" t="s">
        <v>1987</v>
      </c>
      <c r="E137" s="164" t="s">
        <v>1997</v>
      </c>
      <c r="G137" s="176" t="s">
        <v>2778</v>
      </c>
    </row>
    <row r="138" spans="1:7">
      <c r="A138" s="164" t="s">
        <v>1988</v>
      </c>
      <c r="B138" s="164" t="s">
        <v>1988</v>
      </c>
      <c r="C138" s="164" t="s">
        <v>457</v>
      </c>
      <c r="D138" s="164" t="s">
        <v>1989</v>
      </c>
      <c r="E138" s="164" t="s">
        <v>1998</v>
      </c>
      <c r="G138" s="176" t="s">
        <v>2778</v>
      </c>
    </row>
    <row r="139" spans="1:7">
      <c r="A139" s="164" t="s">
        <v>1990</v>
      </c>
      <c r="B139" s="164" t="s">
        <v>1990</v>
      </c>
      <c r="C139" s="164" t="s">
        <v>457</v>
      </c>
      <c r="D139" s="164" t="s">
        <v>1991</v>
      </c>
      <c r="E139" s="164" t="s">
        <v>1999</v>
      </c>
      <c r="G139" s="176" t="s">
        <v>2778</v>
      </c>
    </row>
    <row r="140" spans="1:7">
      <c r="A140" s="164" t="s">
        <v>1992</v>
      </c>
      <c r="B140" s="164" t="s">
        <v>1992</v>
      </c>
      <c r="C140" s="164" t="s">
        <v>457</v>
      </c>
      <c r="D140" s="164" t="s">
        <v>1993</v>
      </c>
      <c r="E140" s="164" t="s">
        <v>2000</v>
      </c>
      <c r="G140" s="176" t="s">
        <v>2778</v>
      </c>
    </row>
    <row r="141" spans="1:7">
      <c r="A141" s="164" t="s">
        <v>1994</v>
      </c>
      <c r="B141" s="164" t="s">
        <v>1994</v>
      </c>
      <c r="C141" s="164" t="s">
        <v>457</v>
      </c>
      <c r="D141" s="164" t="s">
        <v>1995</v>
      </c>
      <c r="E141" s="164" t="s">
        <v>2001</v>
      </c>
      <c r="G141" s="176" t="s">
        <v>2778</v>
      </c>
    </row>
    <row r="142" spans="1:7">
      <c r="A142" s="164" t="s">
        <v>2528</v>
      </c>
      <c r="B142" s="164" t="s">
        <v>2528</v>
      </c>
      <c r="C142" s="164" t="s">
        <v>782</v>
      </c>
      <c r="D142" s="164" t="s">
        <v>2529</v>
      </c>
      <c r="E142" s="164" t="s">
        <v>2529</v>
      </c>
      <c r="G142" s="178" t="s">
        <v>2779</v>
      </c>
    </row>
    <row r="143" spans="1:7">
      <c r="A143" s="164" t="s">
        <v>2530</v>
      </c>
      <c r="B143" s="164" t="s">
        <v>2530</v>
      </c>
      <c r="C143" s="164" t="s">
        <v>782</v>
      </c>
      <c r="D143" s="164" t="s">
        <v>2543</v>
      </c>
      <c r="E143" s="164" t="s">
        <v>2532</v>
      </c>
      <c r="G143" s="178" t="s">
        <v>2779</v>
      </c>
    </row>
    <row r="144" spans="1:7">
      <c r="A144" s="164" t="s">
        <v>2531</v>
      </c>
      <c r="B144" s="164" t="s">
        <v>2531</v>
      </c>
      <c r="C144" s="164" t="s">
        <v>782</v>
      </c>
      <c r="D144" s="164" t="s">
        <v>2544</v>
      </c>
      <c r="E144" s="164" t="s">
        <v>2533</v>
      </c>
      <c r="G144" s="178" t="s">
        <v>2779</v>
      </c>
    </row>
    <row r="145" spans="1:7">
      <c r="A145" s="164" t="s">
        <v>849</v>
      </c>
      <c r="B145" s="164" t="s">
        <v>849</v>
      </c>
      <c r="C145" s="164" t="s">
        <v>775</v>
      </c>
      <c r="D145" s="164" t="s">
        <v>2545</v>
      </c>
      <c r="E145" s="164" t="s">
        <v>2534</v>
      </c>
      <c r="G145" s="178" t="s">
        <v>2779</v>
      </c>
    </row>
    <row r="146" spans="1:7">
      <c r="A146" s="164" t="s">
        <v>2535</v>
      </c>
      <c r="B146" s="164" t="s">
        <v>2535</v>
      </c>
      <c r="C146" s="164" t="s">
        <v>775</v>
      </c>
      <c r="D146" s="164" t="s">
        <v>2546</v>
      </c>
      <c r="E146" s="164" t="s">
        <v>2537</v>
      </c>
      <c r="G146" s="178" t="s">
        <v>2779</v>
      </c>
    </row>
    <row r="147" spans="1:7">
      <c r="A147" s="164" t="s">
        <v>2536</v>
      </c>
      <c r="B147" s="164" t="s">
        <v>2536</v>
      </c>
      <c r="C147" s="164" t="s">
        <v>775</v>
      </c>
      <c r="D147" s="164" t="s">
        <v>2547</v>
      </c>
      <c r="E147" s="164" t="s">
        <v>2538</v>
      </c>
      <c r="G147" s="178" t="s">
        <v>2779</v>
      </c>
    </row>
    <row r="148" spans="1:7">
      <c r="A148" s="164" t="s">
        <v>3690</v>
      </c>
      <c r="G148" s="178"/>
    </row>
    <row r="149" spans="1:7">
      <c r="A149" s="164" t="s">
        <v>3688</v>
      </c>
      <c r="B149" s="164" t="s">
        <v>3598</v>
      </c>
      <c r="C149" s="164" t="s">
        <v>782</v>
      </c>
      <c r="D149" s="164" t="s">
        <v>3608</v>
      </c>
      <c r="E149" s="164" t="s">
        <v>3604</v>
      </c>
      <c r="G149" s="178" t="s">
        <v>3599</v>
      </c>
    </row>
    <row r="150" spans="1:7">
      <c r="A150" s="164" t="s">
        <v>3689</v>
      </c>
      <c r="B150" s="164" t="s">
        <v>3602</v>
      </c>
      <c r="C150" s="164" t="s">
        <v>775</v>
      </c>
      <c r="D150" s="164" t="s">
        <v>3609</v>
      </c>
      <c r="E150" s="164" t="s">
        <v>3611</v>
      </c>
      <c r="G150" s="178"/>
    </row>
    <row r="151" spans="1:7">
      <c r="A151" s="164" t="s">
        <v>1400</v>
      </c>
      <c r="B151" s="164" t="s">
        <v>1400</v>
      </c>
      <c r="C151" s="164" t="s">
        <v>782</v>
      </c>
      <c r="D151" s="164" t="s">
        <v>3601</v>
      </c>
      <c r="E151" s="164" t="s">
        <v>3601</v>
      </c>
      <c r="G151" s="178"/>
    </row>
    <row r="152" spans="1:7">
      <c r="A152" s="164" t="s">
        <v>3600</v>
      </c>
      <c r="B152" s="164" t="s">
        <v>3600</v>
      </c>
      <c r="C152" s="164" t="s">
        <v>775</v>
      </c>
      <c r="D152" s="164" t="s">
        <v>3607</v>
      </c>
      <c r="E152" s="164" t="s">
        <v>3607</v>
      </c>
    </row>
    <row r="153" spans="1:7">
      <c r="A153" s="164" t="s">
        <v>3691</v>
      </c>
    </row>
    <row r="154" spans="1:7">
      <c r="A154" s="164" t="s">
        <v>3598</v>
      </c>
      <c r="B154" s="164" t="s">
        <v>3598</v>
      </c>
      <c r="C154" s="164" t="s">
        <v>775</v>
      </c>
      <c r="D154" s="29" t="s">
        <v>3692</v>
      </c>
      <c r="E154" s="29" t="s">
        <v>3694</v>
      </c>
    </row>
    <row r="155" spans="1:7">
      <c r="A155" s="164" t="s">
        <v>3602</v>
      </c>
      <c r="B155" s="164" t="s">
        <v>3602</v>
      </c>
      <c r="C155" s="164" t="s">
        <v>775</v>
      </c>
      <c r="D155" s="29" t="s">
        <v>3693</v>
      </c>
      <c r="E155" s="29" t="s">
        <v>3695</v>
      </c>
    </row>
    <row r="156" spans="1:7">
      <c r="A156" s="164" t="s">
        <v>3836</v>
      </c>
    </row>
    <row r="157" spans="1:7">
      <c r="A157" s="164" t="s">
        <v>3837</v>
      </c>
      <c r="B157" s="164" t="s">
        <v>3837</v>
      </c>
      <c r="C157" s="164" t="s">
        <v>775</v>
      </c>
      <c r="D157" s="164" t="s">
        <v>3895</v>
      </c>
      <c r="E157" s="164" t="s">
        <v>3849</v>
      </c>
    </row>
    <row r="158" spans="1:7">
      <c r="A158" s="164" t="s">
        <v>3838</v>
      </c>
      <c r="B158" s="164" t="s">
        <v>3838</v>
      </c>
      <c r="C158" s="164" t="s">
        <v>775</v>
      </c>
      <c r="D158" s="164" t="s">
        <v>3896</v>
      </c>
      <c r="E158" s="164" t="s">
        <v>3850</v>
      </c>
    </row>
    <row r="159" spans="1:7">
      <c r="A159" s="164" t="s">
        <v>3839</v>
      </c>
      <c r="B159" s="164" t="s">
        <v>3839</v>
      </c>
      <c r="C159" s="164" t="s">
        <v>775</v>
      </c>
      <c r="D159" s="164" t="s">
        <v>3897</v>
      </c>
      <c r="E159" s="164" t="s">
        <v>3851</v>
      </c>
    </row>
    <row r="160" spans="1:7">
      <c r="A160" s="164" t="s">
        <v>3840</v>
      </c>
      <c r="B160" s="164" t="s">
        <v>3840</v>
      </c>
      <c r="C160" s="164" t="s">
        <v>775</v>
      </c>
      <c r="D160" s="164" t="s">
        <v>3898</v>
      </c>
      <c r="E160" s="164" t="s">
        <v>3852</v>
      </c>
    </row>
    <row r="161" spans="1:5">
      <c r="A161" s="164" t="s">
        <v>3841</v>
      </c>
      <c r="B161" s="164" t="s">
        <v>3841</v>
      </c>
      <c r="C161" s="164" t="s">
        <v>775</v>
      </c>
      <c r="D161" s="164" t="s">
        <v>3899</v>
      </c>
      <c r="E161" s="164" t="s">
        <v>3853</v>
      </c>
    </row>
    <row r="162" spans="1:5">
      <c r="A162" s="164" t="s">
        <v>3842</v>
      </c>
      <c r="B162" s="164" t="s">
        <v>3842</v>
      </c>
      <c r="C162" s="164" t="s">
        <v>775</v>
      </c>
      <c r="D162" s="164" t="s">
        <v>3900</v>
      </c>
      <c r="E162" s="164" t="s">
        <v>3854</v>
      </c>
    </row>
    <row r="163" spans="1:5">
      <c r="A163" s="164" t="s">
        <v>3843</v>
      </c>
      <c r="B163" s="164" t="s">
        <v>3843</v>
      </c>
      <c r="C163" s="164" t="s">
        <v>775</v>
      </c>
      <c r="D163" s="164" t="s">
        <v>3845</v>
      </c>
      <c r="E163" s="164" t="s">
        <v>3847</v>
      </c>
    </row>
    <row r="164" spans="1:5">
      <c r="A164" s="164" t="s">
        <v>3844</v>
      </c>
      <c r="B164" s="164" t="s">
        <v>3844</v>
      </c>
      <c r="C164" s="164" t="s">
        <v>775</v>
      </c>
      <c r="D164" s="164" t="s">
        <v>3846</v>
      </c>
      <c r="E164" s="164" t="s">
        <v>3848</v>
      </c>
    </row>
    <row r="165" spans="1:5">
      <c r="A165" s="164" t="s">
        <v>3855</v>
      </c>
      <c r="B165" s="164" t="s">
        <v>3855</v>
      </c>
      <c r="C165" s="164" t="s">
        <v>775</v>
      </c>
      <c r="D165" s="164" t="s">
        <v>3901</v>
      </c>
      <c r="E165" s="164" t="s">
        <v>3863</v>
      </c>
    </row>
    <row r="166" spans="1:5">
      <c r="A166" s="164" t="s">
        <v>3856</v>
      </c>
      <c r="B166" s="164" t="s">
        <v>3856</v>
      </c>
      <c r="C166" s="164" t="s">
        <v>775</v>
      </c>
      <c r="D166" s="164" t="s">
        <v>3902</v>
      </c>
      <c r="E166" s="164" t="s">
        <v>3864</v>
      </c>
    </row>
    <row r="167" spans="1:5">
      <c r="A167" s="164" t="s">
        <v>3857</v>
      </c>
      <c r="B167" s="164" t="s">
        <v>3857</v>
      </c>
      <c r="C167" s="164" t="s">
        <v>775</v>
      </c>
      <c r="D167" s="164" t="s">
        <v>3903</v>
      </c>
      <c r="E167" s="164" t="s">
        <v>3865</v>
      </c>
    </row>
    <row r="168" spans="1:5">
      <c r="A168" s="164" t="s">
        <v>3858</v>
      </c>
      <c r="B168" s="164" t="s">
        <v>3858</v>
      </c>
      <c r="C168" s="164" t="s">
        <v>775</v>
      </c>
      <c r="D168" s="164" t="s">
        <v>3904</v>
      </c>
      <c r="E168" s="164" t="s">
        <v>3866</v>
      </c>
    </row>
    <row r="169" spans="1:5">
      <c r="A169" s="164" t="s">
        <v>3859</v>
      </c>
      <c r="B169" s="164" t="s">
        <v>3859</v>
      </c>
      <c r="C169" s="164" t="s">
        <v>775</v>
      </c>
      <c r="D169" s="164" t="s">
        <v>3905</v>
      </c>
      <c r="E169" s="164" t="s">
        <v>3867</v>
      </c>
    </row>
    <row r="170" spans="1:5">
      <c r="A170" s="164" t="s">
        <v>3860</v>
      </c>
      <c r="B170" s="164" t="s">
        <v>3860</v>
      </c>
      <c r="C170" s="164" t="s">
        <v>775</v>
      </c>
      <c r="D170" s="164" t="s">
        <v>3906</v>
      </c>
      <c r="E170" s="164" t="s">
        <v>3868</v>
      </c>
    </row>
    <row r="171" spans="1:5">
      <c r="A171" s="164" t="s">
        <v>3861</v>
      </c>
      <c r="B171" s="164" t="s">
        <v>3861</v>
      </c>
      <c r="C171" s="164" t="s">
        <v>775</v>
      </c>
      <c r="D171" s="164" t="s">
        <v>3869</v>
      </c>
      <c r="E171" s="164" t="s">
        <v>3871</v>
      </c>
    </row>
    <row r="172" spans="1:5">
      <c r="A172" s="164" t="s">
        <v>3862</v>
      </c>
      <c r="B172" s="164" t="s">
        <v>3862</v>
      </c>
      <c r="C172" s="164" t="s">
        <v>775</v>
      </c>
      <c r="D172" s="164" t="s">
        <v>3870</v>
      </c>
      <c r="E172" s="164" t="s">
        <v>3872</v>
      </c>
    </row>
    <row r="173" spans="1:5">
      <c r="A173" s="164" t="s">
        <v>3873</v>
      </c>
      <c r="B173" s="164" t="s">
        <v>3873</v>
      </c>
      <c r="C173" s="164" t="s">
        <v>775</v>
      </c>
      <c r="D173" s="164" t="s">
        <v>3907</v>
      </c>
      <c r="E173" s="164" t="s">
        <v>3874</v>
      </c>
    </row>
    <row r="174" spans="1:5">
      <c r="A174" s="164" t="s">
        <v>3875</v>
      </c>
      <c r="B174" s="164" t="s">
        <v>3875</v>
      </c>
      <c r="C174" s="164" t="s">
        <v>775</v>
      </c>
      <c r="D174" s="164" t="s">
        <v>3908</v>
      </c>
      <c r="E174" s="164" t="s">
        <v>3876</v>
      </c>
    </row>
    <row r="175" spans="1:5">
      <c r="A175" s="164" t="s">
        <v>3877</v>
      </c>
      <c r="B175" s="164" t="s">
        <v>3877</v>
      </c>
      <c r="C175" s="164" t="s">
        <v>775</v>
      </c>
      <c r="D175" s="164" t="s">
        <v>3909</v>
      </c>
      <c r="E175" s="164" t="s">
        <v>3878</v>
      </c>
    </row>
    <row r="176" spans="1:5">
      <c r="A176" s="164" t="s">
        <v>3879</v>
      </c>
      <c r="B176" s="164" t="s">
        <v>3879</v>
      </c>
      <c r="C176" s="164" t="s">
        <v>775</v>
      </c>
      <c r="D176" s="164" t="s">
        <v>3910</v>
      </c>
      <c r="E176" s="164" t="s">
        <v>3880</v>
      </c>
    </row>
    <row r="177" spans="1:5">
      <c r="A177" s="164" t="s">
        <v>3881</v>
      </c>
      <c r="B177" s="164" t="s">
        <v>3881</v>
      </c>
      <c r="C177" s="164" t="s">
        <v>775</v>
      </c>
      <c r="D177" s="164" t="s">
        <v>3911</v>
      </c>
      <c r="E177" s="164" t="s">
        <v>3882</v>
      </c>
    </row>
    <row r="178" spans="1:5">
      <c r="A178" s="164" t="s">
        <v>3883</v>
      </c>
      <c r="B178" s="164" t="s">
        <v>3883</v>
      </c>
      <c r="C178" s="164" t="s">
        <v>775</v>
      </c>
      <c r="D178" s="164" t="s">
        <v>3912</v>
      </c>
      <c r="E178" s="164" t="s">
        <v>3884</v>
      </c>
    </row>
    <row r="179" spans="1:5">
      <c r="A179" s="164" t="s">
        <v>3885</v>
      </c>
      <c r="B179" s="164" t="s">
        <v>3885</v>
      </c>
      <c r="C179" s="164" t="s">
        <v>775</v>
      </c>
      <c r="D179" s="164" t="s">
        <v>3887</v>
      </c>
      <c r="E179" s="164" t="s">
        <v>3890</v>
      </c>
    </row>
    <row r="180" spans="1:5">
      <c r="A180" s="164" t="s">
        <v>3886</v>
      </c>
      <c r="B180" s="164" t="s">
        <v>3886</v>
      </c>
      <c r="C180" s="164" t="s">
        <v>775</v>
      </c>
      <c r="D180" s="164" t="s">
        <v>3888</v>
      </c>
      <c r="E180" s="164" t="s">
        <v>3889</v>
      </c>
    </row>
    <row r="181" spans="1:5">
      <c r="A181" s="164" t="s">
        <v>4338</v>
      </c>
    </row>
    <row r="182" spans="1:5">
      <c r="A182" s="164" t="s">
        <v>4214</v>
      </c>
      <c r="B182" s="164" t="s">
        <v>4214</v>
      </c>
      <c r="C182" s="164" t="s">
        <v>782</v>
      </c>
      <c r="D182" s="164" t="s">
        <v>4215</v>
      </c>
      <c r="E182" s="164" t="s">
        <v>4216</v>
      </c>
    </row>
    <row r="183" spans="1:5">
      <c r="A183" s="164" t="s">
        <v>4217</v>
      </c>
      <c r="B183" s="164" t="s">
        <v>4217</v>
      </c>
      <c r="C183" s="164" t="s">
        <v>782</v>
      </c>
      <c r="D183" s="164" t="s">
        <v>4236</v>
      </c>
      <c r="E183" s="164" t="s">
        <v>4255</v>
      </c>
    </row>
    <row r="184" spans="1:5">
      <c r="A184" s="164" t="s">
        <v>4218</v>
      </c>
      <c r="B184" s="164" t="s">
        <v>4218</v>
      </c>
      <c r="C184" s="164" t="s">
        <v>782</v>
      </c>
      <c r="D184" s="164" t="s">
        <v>4237</v>
      </c>
      <c r="E184" s="164" t="s">
        <v>4256</v>
      </c>
    </row>
    <row r="185" spans="1:5">
      <c r="A185" s="164" t="s">
        <v>4219</v>
      </c>
      <c r="B185" s="164" t="s">
        <v>4219</v>
      </c>
      <c r="C185" s="164" t="s">
        <v>782</v>
      </c>
      <c r="D185" s="164" t="s">
        <v>4238</v>
      </c>
      <c r="E185" s="164" t="s">
        <v>4257</v>
      </c>
    </row>
    <row r="186" spans="1:5">
      <c r="A186" s="164" t="s">
        <v>4220</v>
      </c>
      <c r="B186" s="164" t="s">
        <v>4220</v>
      </c>
      <c r="C186" s="164" t="s">
        <v>782</v>
      </c>
      <c r="D186" s="164" t="s">
        <v>4239</v>
      </c>
      <c r="E186" s="164" t="s">
        <v>4258</v>
      </c>
    </row>
    <row r="187" spans="1:5">
      <c r="A187" s="164" t="s">
        <v>4221</v>
      </c>
      <c r="B187" s="164" t="s">
        <v>4221</v>
      </c>
      <c r="C187" s="164" t="s">
        <v>782</v>
      </c>
      <c r="D187" s="164" t="s">
        <v>4240</v>
      </c>
      <c r="E187" s="164" t="s">
        <v>4259</v>
      </c>
    </row>
    <row r="188" spans="1:5">
      <c r="A188" s="164" t="s">
        <v>4222</v>
      </c>
      <c r="B188" s="164" t="s">
        <v>4222</v>
      </c>
      <c r="C188" s="164" t="s">
        <v>782</v>
      </c>
      <c r="D188" s="164" t="s">
        <v>4241</v>
      </c>
      <c r="E188" s="164" t="s">
        <v>4260</v>
      </c>
    </row>
    <row r="189" spans="1:5">
      <c r="A189" s="164" t="s">
        <v>4223</v>
      </c>
      <c r="B189" s="164" t="s">
        <v>4223</v>
      </c>
      <c r="C189" s="164" t="s">
        <v>782</v>
      </c>
      <c r="D189" s="164" t="s">
        <v>4242</v>
      </c>
      <c r="E189" s="164" t="s">
        <v>4261</v>
      </c>
    </row>
    <row r="190" spans="1:5">
      <c r="A190" s="164" t="s">
        <v>4224</v>
      </c>
      <c r="B190" s="164" t="s">
        <v>4224</v>
      </c>
      <c r="C190" s="164" t="s">
        <v>782</v>
      </c>
      <c r="D190" s="164" t="s">
        <v>4243</v>
      </c>
      <c r="E190" s="164" t="s">
        <v>4262</v>
      </c>
    </row>
    <row r="191" spans="1:5">
      <c r="A191" s="164" t="s">
        <v>4225</v>
      </c>
      <c r="B191" s="164" t="s">
        <v>4225</v>
      </c>
      <c r="C191" s="164" t="s">
        <v>782</v>
      </c>
      <c r="D191" s="164" t="s">
        <v>4244</v>
      </c>
      <c r="E191" s="164" t="s">
        <v>4263</v>
      </c>
    </row>
    <row r="192" spans="1:5">
      <c r="A192" s="164" t="s">
        <v>4226</v>
      </c>
      <c r="B192" s="164" t="s">
        <v>4226</v>
      </c>
      <c r="C192" s="164" t="s">
        <v>782</v>
      </c>
      <c r="D192" s="164" t="s">
        <v>4245</v>
      </c>
      <c r="E192" s="164" t="s">
        <v>4264</v>
      </c>
    </row>
    <row r="193" spans="1:5">
      <c r="A193" s="164" t="s">
        <v>4227</v>
      </c>
      <c r="B193" s="164" t="s">
        <v>4227</v>
      </c>
      <c r="C193" s="164" t="s">
        <v>782</v>
      </c>
      <c r="D193" s="164" t="s">
        <v>4246</v>
      </c>
      <c r="E193" s="164" t="s">
        <v>4265</v>
      </c>
    </row>
    <row r="194" spans="1:5">
      <c r="A194" s="164" t="s">
        <v>4228</v>
      </c>
      <c r="B194" s="164" t="s">
        <v>4228</v>
      </c>
      <c r="C194" s="164" t="s">
        <v>782</v>
      </c>
      <c r="D194" s="164" t="s">
        <v>4247</v>
      </c>
      <c r="E194" s="164" t="s">
        <v>4266</v>
      </c>
    </row>
    <row r="195" spans="1:5">
      <c r="A195" s="164" t="s">
        <v>4229</v>
      </c>
      <c r="B195" s="164" t="s">
        <v>4229</v>
      </c>
      <c r="C195" s="164" t="s">
        <v>782</v>
      </c>
      <c r="D195" s="164" t="s">
        <v>4248</v>
      </c>
      <c r="E195" s="164" t="s">
        <v>4267</v>
      </c>
    </row>
    <row r="196" spans="1:5">
      <c r="A196" s="164" t="s">
        <v>4230</v>
      </c>
      <c r="B196" s="164" t="s">
        <v>4230</v>
      </c>
      <c r="C196" s="164" t="s">
        <v>782</v>
      </c>
      <c r="D196" s="164" t="s">
        <v>4249</v>
      </c>
      <c r="E196" s="164" t="s">
        <v>4268</v>
      </c>
    </row>
    <row r="197" spans="1:5">
      <c r="A197" s="164" t="s">
        <v>4231</v>
      </c>
      <c r="B197" s="164" t="s">
        <v>4231</v>
      </c>
      <c r="C197" s="164" t="s">
        <v>782</v>
      </c>
      <c r="D197" s="164" t="s">
        <v>4250</v>
      </c>
      <c r="E197" s="164" t="s">
        <v>4269</v>
      </c>
    </row>
    <row r="198" spans="1:5">
      <c r="A198" s="164" t="s">
        <v>4232</v>
      </c>
      <c r="B198" s="164" t="s">
        <v>4232</v>
      </c>
      <c r="C198" s="164" t="s">
        <v>782</v>
      </c>
      <c r="D198" s="164" t="s">
        <v>4251</v>
      </c>
      <c r="E198" s="164" t="s">
        <v>4270</v>
      </c>
    </row>
    <row r="199" spans="1:5">
      <c r="A199" s="164" t="s">
        <v>4233</v>
      </c>
      <c r="B199" s="164" t="s">
        <v>4233</v>
      </c>
      <c r="C199" s="164" t="s">
        <v>782</v>
      </c>
      <c r="D199" s="164" t="s">
        <v>4252</v>
      </c>
      <c r="E199" s="164" t="s">
        <v>4271</v>
      </c>
    </row>
    <row r="200" spans="1:5">
      <c r="A200" s="164" t="s">
        <v>4234</v>
      </c>
      <c r="B200" s="164" t="s">
        <v>4234</v>
      </c>
      <c r="C200" s="164" t="s">
        <v>782</v>
      </c>
      <c r="D200" s="164" t="s">
        <v>4253</v>
      </c>
      <c r="E200" s="164" t="s">
        <v>4272</v>
      </c>
    </row>
    <row r="201" spans="1:5">
      <c r="A201" s="164" t="s">
        <v>4235</v>
      </c>
      <c r="B201" s="164" t="s">
        <v>4235</v>
      </c>
      <c r="C201" s="164" t="s">
        <v>782</v>
      </c>
      <c r="D201" s="164" t="s">
        <v>4254</v>
      </c>
      <c r="E201" s="164" t="s">
        <v>4273</v>
      </c>
    </row>
    <row r="202" spans="1:5">
      <c r="A202" s="102" t="s">
        <v>4339</v>
      </c>
      <c r="B202" s="102"/>
    </row>
    <row r="203" spans="1:5">
      <c r="A203" s="102" t="s">
        <v>4299</v>
      </c>
      <c r="B203" s="102" t="s">
        <v>4275</v>
      </c>
      <c r="C203" s="164" t="s">
        <v>775</v>
      </c>
      <c r="D203" s="164" t="s">
        <v>4277</v>
      </c>
      <c r="E203" s="164" t="s">
        <v>4279</v>
      </c>
    </row>
    <row r="204" spans="1:5">
      <c r="A204" s="164" t="s">
        <v>4274</v>
      </c>
      <c r="B204" s="164" t="s">
        <v>4274</v>
      </c>
      <c r="C204" s="164" t="s">
        <v>775</v>
      </c>
      <c r="D204" s="164" t="s">
        <v>4276</v>
      </c>
      <c r="E204" s="164" t="s">
        <v>4278</v>
      </c>
    </row>
    <row r="205" spans="1:5">
      <c r="A205" s="164" t="s">
        <v>4280</v>
      </c>
      <c r="B205" s="164" t="s">
        <v>4280</v>
      </c>
      <c r="C205" s="164" t="s">
        <v>775</v>
      </c>
      <c r="D205" s="164" t="s">
        <v>4300</v>
      </c>
      <c r="E205" s="164" t="s">
        <v>4319</v>
      </c>
    </row>
    <row r="206" spans="1:5">
      <c r="A206" s="164" t="s">
        <v>4281</v>
      </c>
      <c r="B206" s="164" t="s">
        <v>4281</v>
      </c>
      <c r="C206" s="164" t="s">
        <v>775</v>
      </c>
      <c r="D206" s="164" t="s">
        <v>4301</v>
      </c>
      <c r="E206" s="164" t="s">
        <v>4320</v>
      </c>
    </row>
    <row r="207" spans="1:5">
      <c r="A207" s="164" t="s">
        <v>4282</v>
      </c>
      <c r="B207" s="164" t="s">
        <v>4282</v>
      </c>
      <c r="C207" s="164" t="s">
        <v>775</v>
      </c>
      <c r="D207" s="164" t="s">
        <v>4302</v>
      </c>
      <c r="E207" s="164" t="s">
        <v>4321</v>
      </c>
    </row>
    <row r="208" spans="1:5">
      <c r="A208" s="164" t="s">
        <v>4283</v>
      </c>
      <c r="B208" s="164" t="s">
        <v>4283</v>
      </c>
      <c r="C208" s="164" t="s">
        <v>775</v>
      </c>
      <c r="D208" s="164" t="s">
        <v>4303</v>
      </c>
      <c r="E208" s="164" t="s">
        <v>4322</v>
      </c>
    </row>
    <row r="209" spans="1:5">
      <c r="A209" s="164" t="s">
        <v>4284</v>
      </c>
      <c r="B209" s="164" t="s">
        <v>4284</v>
      </c>
      <c r="C209" s="164" t="s">
        <v>775</v>
      </c>
      <c r="D209" s="164" t="s">
        <v>4304</v>
      </c>
      <c r="E209" s="164" t="s">
        <v>4323</v>
      </c>
    </row>
    <row r="210" spans="1:5">
      <c r="A210" s="164" t="s">
        <v>4285</v>
      </c>
      <c r="B210" s="164" t="s">
        <v>4285</v>
      </c>
      <c r="C210" s="164" t="s">
        <v>775</v>
      </c>
      <c r="D210" s="164" t="s">
        <v>4305</v>
      </c>
      <c r="E210" s="164" t="s">
        <v>4324</v>
      </c>
    </row>
    <row r="211" spans="1:5">
      <c r="A211" s="164" t="s">
        <v>4286</v>
      </c>
      <c r="B211" s="164" t="s">
        <v>4286</v>
      </c>
      <c r="C211" s="164" t="s">
        <v>775</v>
      </c>
      <c r="D211" s="164" t="s">
        <v>4306</v>
      </c>
      <c r="E211" s="164" t="s">
        <v>4325</v>
      </c>
    </row>
    <row r="212" spans="1:5">
      <c r="A212" s="164" t="s">
        <v>4287</v>
      </c>
      <c r="B212" s="164" t="s">
        <v>4287</v>
      </c>
      <c r="C212" s="164" t="s">
        <v>775</v>
      </c>
      <c r="D212" s="164" t="s">
        <v>4307</v>
      </c>
      <c r="E212" s="164" t="s">
        <v>4326</v>
      </c>
    </row>
    <row r="213" spans="1:5">
      <c r="A213" s="164" t="s">
        <v>4288</v>
      </c>
      <c r="B213" s="164" t="s">
        <v>4288</v>
      </c>
      <c r="C213" s="164" t="s">
        <v>775</v>
      </c>
      <c r="D213" s="164" t="s">
        <v>4308</v>
      </c>
      <c r="E213" s="164" t="s">
        <v>4327</v>
      </c>
    </row>
    <row r="214" spans="1:5">
      <c r="A214" s="164" t="s">
        <v>4289</v>
      </c>
      <c r="B214" s="164" t="s">
        <v>4289</v>
      </c>
      <c r="C214" s="164" t="s">
        <v>775</v>
      </c>
      <c r="D214" s="164" t="s">
        <v>4309</v>
      </c>
      <c r="E214" s="164" t="s">
        <v>4328</v>
      </c>
    </row>
    <row r="215" spans="1:5">
      <c r="A215" s="164" t="s">
        <v>4290</v>
      </c>
      <c r="B215" s="164" t="s">
        <v>4290</v>
      </c>
      <c r="C215" s="164" t="s">
        <v>775</v>
      </c>
      <c r="D215" s="164" t="s">
        <v>4310</v>
      </c>
      <c r="E215" s="164" t="s">
        <v>4329</v>
      </c>
    </row>
    <row r="216" spans="1:5">
      <c r="A216" s="164" t="s">
        <v>4291</v>
      </c>
      <c r="B216" s="164" t="s">
        <v>4291</v>
      </c>
      <c r="C216" s="164" t="s">
        <v>775</v>
      </c>
      <c r="D216" s="164" t="s">
        <v>4311</v>
      </c>
      <c r="E216" s="164" t="s">
        <v>4330</v>
      </c>
    </row>
    <row r="217" spans="1:5">
      <c r="A217" s="164" t="s">
        <v>4292</v>
      </c>
      <c r="B217" s="164" t="s">
        <v>4292</v>
      </c>
      <c r="C217" s="164" t="s">
        <v>775</v>
      </c>
      <c r="D217" s="164" t="s">
        <v>4312</v>
      </c>
      <c r="E217" s="164" t="s">
        <v>4331</v>
      </c>
    </row>
    <row r="218" spans="1:5">
      <c r="A218" s="164" t="s">
        <v>4293</v>
      </c>
      <c r="B218" s="164" t="s">
        <v>4293</v>
      </c>
      <c r="C218" s="164" t="s">
        <v>775</v>
      </c>
      <c r="D218" s="164" t="s">
        <v>4313</v>
      </c>
      <c r="E218" s="164" t="s">
        <v>4332</v>
      </c>
    </row>
    <row r="219" spans="1:5">
      <c r="A219" s="164" t="s">
        <v>4294</v>
      </c>
      <c r="B219" s="164" t="s">
        <v>4294</v>
      </c>
      <c r="C219" s="164" t="s">
        <v>775</v>
      </c>
      <c r="D219" s="164" t="s">
        <v>4314</v>
      </c>
      <c r="E219" s="164" t="s">
        <v>4333</v>
      </c>
    </row>
    <row r="220" spans="1:5">
      <c r="A220" s="164" t="s">
        <v>4295</v>
      </c>
      <c r="B220" s="164" t="s">
        <v>4295</v>
      </c>
      <c r="C220" s="164" t="s">
        <v>775</v>
      </c>
      <c r="D220" s="164" t="s">
        <v>4315</v>
      </c>
      <c r="E220" s="164" t="s">
        <v>4334</v>
      </c>
    </row>
    <row r="221" spans="1:5">
      <c r="A221" s="164" t="s">
        <v>4296</v>
      </c>
      <c r="B221" s="164" t="s">
        <v>4296</v>
      </c>
      <c r="C221" s="164" t="s">
        <v>775</v>
      </c>
      <c r="D221" s="164" t="s">
        <v>4316</v>
      </c>
      <c r="E221" s="164" t="s">
        <v>4335</v>
      </c>
    </row>
    <row r="222" spans="1:5">
      <c r="A222" s="164" t="s">
        <v>4297</v>
      </c>
      <c r="B222" s="164" t="s">
        <v>4297</v>
      </c>
      <c r="C222" s="164" t="s">
        <v>775</v>
      </c>
      <c r="D222" s="164" t="s">
        <v>4317</v>
      </c>
      <c r="E222" s="164" t="s">
        <v>4336</v>
      </c>
    </row>
    <row r="223" spans="1:5">
      <c r="A223" s="164" t="s">
        <v>4298</v>
      </c>
      <c r="B223" s="164" t="s">
        <v>4298</v>
      </c>
      <c r="C223" s="164" t="s">
        <v>775</v>
      </c>
      <c r="D223" s="164" t="s">
        <v>4318</v>
      </c>
      <c r="E223" s="164" t="s">
        <v>4337</v>
      </c>
    </row>
    <row r="224" spans="1:5">
      <c r="A224" s="164" t="s">
        <v>4340</v>
      </c>
    </row>
    <row r="225" spans="1:5">
      <c r="A225" s="164" t="s">
        <v>4341</v>
      </c>
      <c r="B225" s="164" t="s">
        <v>4341</v>
      </c>
      <c r="C225" s="164" t="s">
        <v>457</v>
      </c>
      <c r="D225" s="164" t="s">
        <v>4342</v>
      </c>
      <c r="E225" s="164" t="s">
        <v>4343</v>
      </c>
    </row>
    <row r="226" spans="1:5">
      <c r="A226" s="164" t="s">
        <v>4344</v>
      </c>
      <c r="B226" s="164" t="s">
        <v>4344</v>
      </c>
      <c r="C226" s="164" t="s">
        <v>457</v>
      </c>
      <c r="D226" s="164" t="s">
        <v>4345</v>
      </c>
      <c r="E226" s="164" t="s">
        <v>4346</v>
      </c>
    </row>
    <row r="227" spans="1:5">
      <c r="A227" s="164" t="s">
        <v>4347</v>
      </c>
      <c r="B227" s="164" t="s">
        <v>4347</v>
      </c>
      <c r="C227" s="164" t="s">
        <v>457</v>
      </c>
      <c r="D227" s="164" t="s">
        <v>4348</v>
      </c>
      <c r="E227" s="164" t="s">
        <v>4349</v>
      </c>
    </row>
    <row r="228" spans="1:5">
      <c r="A228" s="164" t="s">
        <v>4350</v>
      </c>
      <c r="B228" s="164" t="s">
        <v>4350</v>
      </c>
      <c r="C228" s="164" t="s">
        <v>457</v>
      </c>
      <c r="D228" s="164" t="s">
        <v>4351</v>
      </c>
      <c r="E228" s="164" t="s">
        <v>4352</v>
      </c>
    </row>
    <row r="229" spans="1:5">
      <c r="A229" s="164" t="s">
        <v>4353</v>
      </c>
      <c r="B229" s="164" t="s">
        <v>4353</v>
      </c>
      <c r="C229" s="164" t="s">
        <v>457</v>
      </c>
      <c r="D229" s="164" t="s">
        <v>4354</v>
      </c>
      <c r="E229" s="164" t="s">
        <v>4355</v>
      </c>
    </row>
    <row r="230" spans="1:5">
      <c r="A230" s="164" t="s">
        <v>4356</v>
      </c>
      <c r="B230" s="164" t="s">
        <v>4356</v>
      </c>
      <c r="C230" s="164" t="s">
        <v>457</v>
      </c>
      <c r="D230" s="164" t="s">
        <v>4357</v>
      </c>
      <c r="E230" s="164" t="s">
        <v>4358</v>
      </c>
    </row>
    <row r="231" spans="1:5">
      <c r="A231" s="164" t="s">
        <v>4359</v>
      </c>
      <c r="B231" s="164" t="s">
        <v>4359</v>
      </c>
      <c r="C231" s="164" t="s">
        <v>457</v>
      </c>
      <c r="D231" s="164" t="s">
        <v>4360</v>
      </c>
      <c r="E231" s="164" t="s">
        <v>4361</v>
      </c>
    </row>
    <row r="232" spans="1:5">
      <c r="A232" s="164" t="s">
        <v>4362</v>
      </c>
      <c r="B232" s="164" t="s">
        <v>4362</v>
      </c>
      <c r="C232" s="164" t="s">
        <v>457</v>
      </c>
      <c r="D232" s="164" t="s">
        <v>4363</v>
      </c>
      <c r="E232" s="164" t="s">
        <v>4364</v>
      </c>
    </row>
    <row r="233" spans="1:5">
      <c r="A233" s="164" t="s">
        <v>4365</v>
      </c>
      <c r="B233" s="164" t="s">
        <v>4365</v>
      </c>
      <c r="C233" s="164" t="s">
        <v>457</v>
      </c>
      <c r="D233" s="164" t="s">
        <v>4366</v>
      </c>
      <c r="E233" s="164" t="s">
        <v>4367</v>
      </c>
    </row>
    <row r="234" spans="1:5">
      <c r="A234" s="164" t="s">
        <v>4368</v>
      </c>
      <c r="B234" s="164" t="s">
        <v>4368</v>
      </c>
      <c r="C234" s="164" t="s">
        <v>457</v>
      </c>
      <c r="D234" s="164" t="s">
        <v>4369</v>
      </c>
      <c r="E234" s="164" t="s">
        <v>4370</v>
      </c>
    </row>
    <row r="235" spans="1:5">
      <c r="A235" s="164" t="s">
        <v>4371</v>
      </c>
      <c r="B235" s="164" t="s">
        <v>4371</v>
      </c>
      <c r="C235" s="164" t="s">
        <v>457</v>
      </c>
      <c r="D235" s="164" t="s">
        <v>4372</v>
      </c>
      <c r="E235" s="164" t="s">
        <v>4373</v>
      </c>
    </row>
    <row r="236" spans="1:5">
      <c r="A236" s="164" t="s">
        <v>4374</v>
      </c>
      <c r="B236" s="164" t="s">
        <v>4374</v>
      </c>
      <c r="C236" s="164" t="s">
        <v>457</v>
      </c>
      <c r="D236" s="164" t="s">
        <v>4375</v>
      </c>
      <c r="E236" s="164" t="s">
        <v>4376</v>
      </c>
    </row>
    <row r="237" spans="1:5">
      <c r="A237" s="164" t="s">
        <v>4377</v>
      </c>
      <c r="B237" s="164" t="s">
        <v>4377</v>
      </c>
      <c r="C237" s="164" t="s">
        <v>457</v>
      </c>
      <c r="D237" s="164" t="s">
        <v>4378</v>
      </c>
      <c r="E237" s="164" t="s">
        <v>4379</v>
      </c>
    </row>
    <row r="238" spans="1:5">
      <c r="A238" s="164" t="s">
        <v>4380</v>
      </c>
      <c r="B238" s="164" t="s">
        <v>4380</v>
      </c>
      <c r="C238" s="164" t="s">
        <v>457</v>
      </c>
      <c r="D238" s="164" t="s">
        <v>4381</v>
      </c>
      <c r="E238" s="164" t="s">
        <v>4382</v>
      </c>
    </row>
    <row r="239" spans="1:5">
      <c r="A239" s="164" t="s">
        <v>4383</v>
      </c>
      <c r="B239" s="164" t="s">
        <v>4383</v>
      </c>
      <c r="C239" s="164" t="s">
        <v>457</v>
      </c>
      <c r="D239" s="164" t="s">
        <v>4384</v>
      </c>
      <c r="E239" s="164" t="s">
        <v>4385</v>
      </c>
    </row>
    <row r="240" spans="1:5">
      <c r="A240" s="164" t="s">
        <v>4386</v>
      </c>
      <c r="B240" s="164" t="s">
        <v>4386</v>
      </c>
      <c r="C240" s="164" t="s">
        <v>457</v>
      </c>
      <c r="D240" s="164" t="s">
        <v>4387</v>
      </c>
      <c r="E240" s="164" t="s">
        <v>4388</v>
      </c>
    </row>
    <row r="241" spans="1:5">
      <c r="A241" s="164" t="s">
        <v>4389</v>
      </c>
      <c r="B241" s="164" t="s">
        <v>4389</v>
      </c>
      <c r="C241" s="164" t="s">
        <v>457</v>
      </c>
      <c r="D241" s="164" t="s">
        <v>4390</v>
      </c>
      <c r="E241" s="164" t="s">
        <v>4391</v>
      </c>
    </row>
    <row r="242" spans="1:5">
      <c r="A242" s="164" t="s">
        <v>4392</v>
      </c>
      <c r="B242" s="164" t="s">
        <v>4392</v>
      </c>
      <c r="C242" s="164" t="s">
        <v>457</v>
      </c>
      <c r="D242" s="164" t="s">
        <v>4393</v>
      </c>
      <c r="E242" s="164" t="s">
        <v>4394</v>
      </c>
    </row>
    <row r="243" spans="1:5">
      <c r="A243" s="164" t="s">
        <v>4395</v>
      </c>
      <c r="B243" s="164" t="s">
        <v>4395</v>
      </c>
      <c r="C243" s="164" t="s">
        <v>457</v>
      </c>
      <c r="D243" s="164" t="s">
        <v>4396</v>
      </c>
      <c r="E243" s="164" t="s">
        <v>4397</v>
      </c>
    </row>
    <row r="244" spans="1:5">
      <c r="A244" s="164" t="s">
        <v>4398</v>
      </c>
      <c r="B244" s="164" t="s">
        <v>4398</v>
      </c>
      <c r="C244" s="164" t="s">
        <v>457</v>
      </c>
      <c r="D244" s="164" t="s">
        <v>4399</v>
      </c>
      <c r="E244" s="164" t="s">
        <v>4400</v>
      </c>
    </row>
    <row r="245" spans="1:5">
      <c r="A245" s="164" t="s">
        <v>4401</v>
      </c>
    </row>
    <row r="246" spans="1:5">
      <c r="A246" s="164" t="s">
        <v>4402</v>
      </c>
      <c r="B246" s="164" t="s">
        <v>4402</v>
      </c>
      <c r="C246" s="164" t="s">
        <v>457</v>
      </c>
      <c r="D246" s="164" t="s">
        <v>4403</v>
      </c>
      <c r="E246" s="164" t="s">
        <v>4404</v>
      </c>
    </row>
    <row r="247" spans="1:5">
      <c r="A247" s="164" t="s">
        <v>4405</v>
      </c>
      <c r="B247" s="164" t="s">
        <v>4405</v>
      </c>
      <c r="C247" s="164" t="s">
        <v>457</v>
      </c>
      <c r="D247" s="164" t="s">
        <v>4406</v>
      </c>
      <c r="E247" s="164" t="s">
        <v>4407</v>
      </c>
    </row>
    <row r="248" spans="1:5">
      <c r="A248" s="164" t="s">
        <v>4408</v>
      </c>
      <c r="B248" s="164" t="s">
        <v>4408</v>
      </c>
      <c r="C248" s="164" t="s">
        <v>457</v>
      </c>
      <c r="D248" s="164" t="s">
        <v>4409</v>
      </c>
      <c r="E248" s="164" t="s">
        <v>4410</v>
      </c>
    </row>
    <row r="249" spans="1:5">
      <c r="A249" s="164" t="s">
        <v>4411</v>
      </c>
      <c r="B249" s="164" t="s">
        <v>4411</v>
      </c>
      <c r="C249" s="164" t="s">
        <v>457</v>
      </c>
      <c r="D249" s="164" t="s">
        <v>4412</v>
      </c>
      <c r="E249" s="164" t="s">
        <v>4413</v>
      </c>
    </row>
    <row r="250" spans="1:5">
      <c r="A250" s="164" t="s">
        <v>4414</v>
      </c>
      <c r="B250" s="164" t="s">
        <v>4414</v>
      </c>
      <c r="C250" s="164" t="s">
        <v>457</v>
      </c>
      <c r="D250" s="164" t="s">
        <v>4415</v>
      </c>
      <c r="E250" s="164" t="s">
        <v>4416</v>
      </c>
    </row>
    <row r="251" spans="1:5">
      <c r="A251" s="164" t="s">
        <v>4417</v>
      </c>
      <c r="B251" s="164" t="s">
        <v>4417</v>
      </c>
      <c r="C251" s="164" t="s">
        <v>457</v>
      </c>
      <c r="D251" s="164" t="s">
        <v>4418</v>
      </c>
      <c r="E251" s="164" t="s">
        <v>4419</v>
      </c>
    </row>
    <row r="252" spans="1:5">
      <c r="A252" s="164" t="s">
        <v>4420</v>
      </c>
      <c r="B252" s="164" t="s">
        <v>4420</v>
      </c>
      <c r="C252" s="164" t="s">
        <v>457</v>
      </c>
      <c r="D252" s="164" t="s">
        <v>4421</v>
      </c>
      <c r="E252" s="164" t="s">
        <v>4422</v>
      </c>
    </row>
    <row r="253" spans="1:5">
      <c r="A253" s="164" t="s">
        <v>4423</v>
      </c>
      <c r="B253" s="164" t="s">
        <v>4423</v>
      </c>
      <c r="C253" s="164" t="s">
        <v>457</v>
      </c>
      <c r="D253" s="164" t="s">
        <v>4424</v>
      </c>
      <c r="E253" s="164" t="s">
        <v>4425</v>
      </c>
    </row>
    <row r="254" spans="1:5">
      <c r="A254" s="164" t="s">
        <v>4426</v>
      </c>
      <c r="B254" s="164" t="s">
        <v>4426</v>
      </c>
      <c r="C254" s="164" t="s">
        <v>457</v>
      </c>
      <c r="D254" s="164" t="s">
        <v>4427</v>
      </c>
      <c r="E254" s="164" t="s">
        <v>4428</v>
      </c>
    </row>
    <row r="255" spans="1:5">
      <c r="A255" s="164" t="s">
        <v>4429</v>
      </c>
      <c r="B255" s="164" t="s">
        <v>4429</v>
      </c>
      <c r="C255" s="164" t="s">
        <v>457</v>
      </c>
      <c r="D255" s="164" t="s">
        <v>4430</v>
      </c>
      <c r="E255" s="164" t="s">
        <v>4431</v>
      </c>
    </row>
    <row r="256" spans="1:5">
      <c r="A256" s="164" t="s">
        <v>4432</v>
      </c>
      <c r="B256" s="164" t="s">
        <v>4432</v>
      </c>
      <c r="C256" s="164" t="s">
        <v>457</v>
      </c>
      <c r="D256" s="164" t="s">
        <v>4433</v>
      </c>
      <c r="E256" s="164" t="s">
        <v>4434</v>
      </c>
    </row>
    <row r="257" spans="1:5">
      <c r="A257" s="164" t="s">
        <v>4435</v>
      </c>
      <c r="B257" s="164" t="s">
        <v>4435</v>
      </c>
      <c r="C257" s="164" t="s">
        <v>457</v>
      </c>
      <c r="D257" s="164" t="s">
        <v>4436</v>
      </c>
      <c r="E257" s="164" t="s">
        <v>4437</v>
      </c>
    </row>
    <row r="258" spans="1:5">
      <c r="A258" s="164" t="s">
        <v>4438</v>
      </c>
      <c r="B258" s="164" t="s">
        <v>4438</v>
      </c>
      <c r="C258" s="164" t="s">
        <v>457</v>
      </c>
      <c r="D258" s="164" t="s">
        <v>4439</v>
      </c>
      <c r="E258" s="164" t="s">
        <v>4440</v>
      </c>
    </row>
    <row r="259" spans="1:5">
      <c r="A259" s="164" t="s">
        <v>4441</v>
      </c>
      <c r="B259" s="164" t="s">
        <v>4441</v>
      </c>
      <c r="C259" s="164" t="s">
        <v>457</v>
      </c>
      <c r="D259" s="164" t="s">
        <v>4442</v>
      </c>
      <c r="E259" s="164" t="s">
        <v>4443</v>
      </c>
    </row>
    <row r="260" spans="1:5">
      <c r="A260" s="164" t="s">
        <v>4444</v>
      </c>
      <c r="B260" s="164" t="s">
        <v>4444</v>
      </c>
      <c r="C260" s="164" t="s">
        <v>457</v>
      </c>
      <c r="D260" s="164" t="s">
        <v>4445</v>
      </c>
      <c r="E260" s="164" t="s">
        <v>4446</v>
      </c>
    </row>
    <row r="261" spans="1:5">
      <c r="A261" s="164" t="s">
        <v>4447</v>
      </c>
      <c r="B261" s="164" t="s">
        <v>4447</v>
      </c>
      <c r="C261" s="164" t="s">
        <v>457</v>
      </c>
      <c r="D261" s="164" t="s">
        <v>4448</v>
      </c>
      <c r="E261" s="164" t="s">
        <v>4449</v>
      </c>
    </row>
    <row r="262" spans="1:5">
      <c r="A262" s="164" t="s">
        <v>4450</v>
      </c>
      <c r="B262" s="164" t="s">
        <v>4450</v>
      </c>
      <c r="C262" s="164" t="s">
        <v>457</v>
      </c>
      <c r="D262" s="164" t="s">
        <v>4451</v>
      </c>
      <c r="E262" s="164" t="s">
        <v>4452</v>
      </c>
    </row>
    <row r="263" spans="1:5">
      <c r="A263" s="164" t="s">
        <v>4453</v>
      </c>
      <c r="B263" s="164" t="s">
        <v>4453</v>
      </c>
      <c r="C263" s="164" t="s">
        <v>457</v>
      </c>
      <c r="D263" s="164" t="s">
        <v>4454</v>
      </c>
      <c r="E263" s="164" t="s">
        <v>4455</v>
      </c>
    </row>
    <row r="264" spans="1:5">
      <c r="A264" s="164" t="s">
        <v>4456</v>
      </c>
      <c r="B264" s="164" t="s">
        <v>4456</v>
      </c>
      <c r="C264" s="164" t="s">
        <v>457</v>
      </c>
      <c r="D264" s="164" t="s">
        <v>4457</v>
      </c>
      <c r="E264" s="164" t="s">
        <v>4458</v>
      </c>
    </row>
    <row r="265" spans="1:5">
      <c r="A265" s="164" t="s">
        <v>4459</v>
      </c>
      <c r="B265" s="164" t="s">
        <v>4459</v>
      </c>
      <c r="C265" s="164" t="s">
        <v>457</v>
      </c>
      <c r="D265" s="164" t="s">
        <v>4460</v>
      </c>
      <c r="E265" s="164" t="s">
        <v>4461</v>
      </c>
    </row>
    <row r="266" spans="1:5">
      <c r="A266" s="164" t="s">
        <v>2451</v>
      </c>
      <c r="B266" s="164" t="s">
        <v>2451</v>
      </c>
      <c r="C266" s="164" t="s">
        <v>782</v>
      </c>
      <c r="D266" s="164" t="s">
        <v>4465</v>
      </c>
      <c r="E266" s="164" t="s">
        <v>4465</v>
      </c>
    </row>
    <row r="267" spans="1:5">
      <c r="A267" s="164" t="s">
        <v>4478</v>
      </c>
      <c r="B267" s="164" t="s">
        <v>4478</v>
      </c>
      <c r="C267" s="164" t="s">
        <v>457</v>
      </c>
      <c r="D267" s="164" t="s">
        <v>4477</v>
      </c>
      <c r="E267" s="164" t="s">
        <v>4479</v>
      </c>
    </row>
    <row r="268" spans="1:5">
      <c r="A268" s="164" t="s">
        <v>4562</v>
      </c>
      <c r="B268" s="164" t="s">
        <v>4562</v>
      </c>
      <c r="C268" s="164" t="s">
        <v>457</v>
      </c>
      <c r="D268" s="164" t="s">
        <v>4482</v>
      </c>
      <c r="E268" s="164" t="s">
        <v>4642</v>
      </c>
    </row>
    <row r="269" spans="1:5">
      <c r="A269" s="164" t="s">
        <v>4563</v>
      </c>
      <c r="B269" s="164" t="s">
        <v>4563</v>
      </c>
      <c r="C269" s="164" t="s">
        <v>457</v>
      </c>
      <c r="D269" s="164" t="s">
        <v>4483</v>
      </c>
      <c r="E269" s="164" t="s">
        <v>4643</v>
      </c>
    </row>
    <row r="270" spans="1:5">
      <c r="A270" s="164" t="s">
        <v>4564</v>
      </c>
      <c r="B270" s="164" t="s">
        <v>4564</v>
      </c>
      <c r="C270" s="164" t="s">
        <v>457</v>
      </c>
      <c r="D270" s="164" t="s">
        <v>4484</v>
      </c>
      <c r="E270" s="164" t="s">
        <v>4644</v>
      </c>
    </row>
    <row r="271" spans="1:5">
      <c r="A271" s="164" t="s">
        <v>4565</v>
      </c>
      <c r="B271" s="164" t="s">
        <v>4565</v>
      </c>
      <c r="C271" s="164" t="s">
        <v>457</v>
      </c>
      <c r="D271" s="164" t="s">
        <v>4485</v>
      </c>
      <c r="E271" s="164" t="s">
        <v>4645</v>
      </c>
    </row>
    <row r="272" spans="1:5">
      <c r="A272" s="164" t="s">
        <v>4566</v>
      </c>
      <c r="B272" s="164" t="s">
        <v>4566</v>
      </c>
      <c r="C272" s="164" t="s">
        <v>457</v>
      </c>
      <c r="D272" s="164" t="s">
        <v>4486</v>
      </c>
      <c r="E272" s="164" t="s">
        <v>4646</v>
      </c>
    </row>
    <row r="273" spans="1:5">
      <c r="A273" s="164" t="s">
        <v>4567</v>
      </c>
      <c r="B273" s="164" t="s">
        <v>4567</v>
      </c>
      <c r="C273" s="164" t="s">
        <v>457</v>
      </c>
      <c r="D273" s="164" t="s">
        <v>4487</v>
      </c>
      <c r="E273" s="164" t="s">
        <v>4647</v>
      </c>
    </row>
    <row r="274" spans="1:5">
      <c r="A274" s="164" t="s">
        <v>4568</v>
      </c>
      <c r="B274" s="164" t="s">
        <v>4568</v>
      </c>
      <c r="C274" s="164" t="s">
        <v>457</v>
      </c>
      <c r="D274" s="164" t="s">
        <v>4488</v>
      </c>
      <c r="E274" s="164" t="s">
        <v>4648</v>
      </c>
    </row>
    <row r="275" spans="1:5">
      <c r="A275" s="164" t="s">
        <v>4569</v>
      </c>
      <c r="B275" s="164" t="s">
        <v>4569</v>
      </c>
      <c r="C275" s="164" t="s">
        <v>457</v>
      </c>
      <c r="D275" s="164" t="s">
        <v>4489</v>
      </c>
      <c r="E275" s="164" t="s">
        <v>4649</v>
      </c>
    </row>
    <row r="276" spans="1:5">
      <c r="A276" s="164" t="s">
        <v>4570</v>
      </c>
      <c r="B276" s="164" t="s">
        <v>4570</v>
      </c>
      <c r="C276" s="164" t="s">
        <v>457</v>
      </c>
      <c r="D276" s="164" t="s">
        <v>4490</v>
      </c>
      <c r="E276" s="164" t="s">
        <v>4650</v>
      </c>
    </row>
    <row r="277" spans="1:5">
      <c r="A277" s="164" t="s">
        <v>4571</v>
      </c>
      <c r="B277" s="164" t="s">
        <v>4571</v>
      </c>
      <c r="C277" s="164" t="s">
        <v>457</v>
      </c>
      <c r="D277" s="164" t="s">
        <v>4491</v>
      </c>
      <c r="E277" s="164" t="s">
        <v>4651</v>
      </c>
    </row>
    <row r="278" spans="1:5">
      <c r="A278" s="164" t="s">
        <v>4572</v>
      </c>
      <c r="B278" s="164" t="s">
        <v>4572</v>
      </c>
      <c r="C278" s="164" t="s">
        <v>457</v>
      </c>
      <c r="D278" s="164" t="s">
        <v>4492</v>
      </c>
      <c r="E278" s="164" t="s">
        <v>4652</v>
      </c>
    </row>
    <row r="279" spans="1:5">
      <c r="A279" s="164" t="s">
        <v>4573</v>
      </c>
      <c r="B279" s="164" t="s">
        <v>4573</v>
      </c>
      <c r="C279" s="164" t="s">
        <v>457</v>
      </c>
      <c r="D279" s="164" t="s">
        <v>4493</v>
      </c>
      <c r="E279" s="164" t="s">
        <v>4653</v>
      </c>
    </row>
    <row r="280" spans="1:5">
      <c r="A280" s="164" t="s">
        <v>4574</v>
      </c>
      <c r="B280" s="164" t="s">
        <v>4574</v>
      </c>
      <c r="C280" s="164" t="s">
        <v>457</v>
      </c>
      <c r="D280" s="164" t="s">
        <v>4494</v>
      </c>
      <c r="E280" s="164" t="s">
        <v>4654</v>
      </c>
    </row>
    <row r="281" spans="1:5">
      <c r="A281" s="164" t="s">
        <v>4575</v>
      </c>
      <c r="B281" s="164" t="s">
        <v>4575</v>
      </c>
      <c r="C281" s="164" t="s">
        <v>457</v>
      </c>
      <c r="D281" s="164" t="s">
        <v>4495</v>
      </c>
      <c r="E281" s="164" t="s">
        <v>4655</v>
      </c>
    </row>
    <row r="282" spans="1:5">
      <c r="A282" s="164" t="s">
        <v>4576</v>
      </c>
      <c r="B282" s="164" t="s">
        <v>4576</v>
      </c>
      <c r="C282" s="164" t="s">
        <v>457</v>
      </c>
      <c r="D282" s="164" t="s">
        <v>4496</v>
      </c>
      <c r="E282" s="164" t="s">
        <v>4656</v>
      </c>
    </row>
    <row r="283" spans="1:5">
      <c r="A283" s="164" t="s">
        <v>4577</v>
      </c>
      <c r="B283" s="164" t="s">
        <v>4577</v>
      </c>
      <c r="C283" s="164" t="s">
        <v>457</v>
      </c>
      <c r="D283" s="164" t="s">
        <v>4497</v>
      </c>
      <c r="E283" s="164" t="s">
        <v>4657</v>
      </c>
    </row>
    <row r="284" spans="1:5">
      <c r="A284" s="164" t="s">
        <v>4578</v>
      </c>
      <c r="B284" s="164" t="s">
        <v>4578</v>
      </c>
      <c r="C284" s="164" t="s">
        <v>457</v>
      </c>
      <c r="D284" s="164" t="s">
        <v>4498</v>
      </c>
      <c r="E284" s="164" t="s">
        <v>4658</v>
      </c>
    </row>
    <row r="285" spans="1:5">
      <c r="A285" s="164" t="s">
        <v>4579</v>
      </c>
      <c r="B285" s="164" t="s">
        <v>4579</v>
      </c>
      <c r="C285" s="164" t="s">
        <v>457</v>
      </c>
      <c r="D285" s="164" t="s">
        <v>4499</v>
      </c>
      <c r="E285" s="164" t="s">
        <v>4659</v>
      </c>
    </row>
    <row r="286" spans="1:5">
      <c r="A286" s="164" t="s">
        <v>4580</v>
      </c>
      <c r="B286" s="164" t="s">
        <v>4580</v>
      </c>
      <c r="C286" s="164" t="s">
        <v>457</v>
      </c>
      <c r="D286" s="164" t="s">
        <v>4500</v>
      </c>
      <c r="E286" s="164" t="s">
        <v>4660</v>
      </c>
    </row>
    <row r="287" spans="1:5">
      <c r="A287" s="164" t="s">
        <v>4581</v>
      </c>
      <c r="B287" s="164" t="s">
        <v>4581</v>
      </c>
      <c r="C287" s="164" t="s">
        <v>457</v>
      </c>
      <c r="D287" s="164" t="s">
        <v>4501</v>
      </c>
      <c r="E287" s="164" t="s">
        <v>4661</v>
      </c>
    </row>
    <row r="288" spans="1:5">
      <c r="A288" s="164" t="s">
        <v>4582</v>
      </c>
      <c r="B288" s="164" t="s">
        <v>4582</v>
      </c>
      <c r="C288" s="164" t="s">
        <v>457</v>
      </c>
      <c r="D288" s="164" t="s">
        <v>4502</v>
      </c>
      <c r="E288" s="164" t="s">
        <v>4662</v>
      </c>
    </row>
    <row r="289" spans="1:5">
      <c r="A289" s="164" t="s">
        <v>4583</v>
      </c>
      <c r="B289" s="164" t="s">
        <v>4583</v>
      </c>
      <c r="C289" s="164" t="s">
        <v>457</v>
      </c>
      <c r="D289" s="164" t="s">
        <v>4503</v>
      </c>
      <c r="E289" s="164" t="s">
        <v>4663</v>
      </c>
    </row>
    <row r="290" spans="1:5">
      <c r="A290" s="164" t="s">
        <v>4584</v>
      </c>
      <c r="B290" s="164" t="s">
        <v>4584</v>
      </c>
      <c r="C290" s="164" t="s">
        <v>457</v>
      </c>
      <c r="D290" s="164" t="s">
        <v>4504</v>
      </c>
      <c r="E290" s="164" t="s">
        <v>4664</v>
      </c>
    </row>
    <row r="291" spans="1:5">
      <c r="A291" s="164" t="s">
        <v>4585</v>
      </c>
      <c r="B291" s="164" t="s">
        <v>4585</v>
      </c>
      <c r="C291" s="164" t="s">
        <v>457</v>
      </c>
      <c r="D291" s="164" t="s">
        <v>4505</v>
      </c>
      <c r="E291" s="164" t="s">
        <v>4665</v>
      </c>
    </row>
    <row r="292" spans="1:5">
      <c r="A292" s="164" t="s">
        <v>4586</v>
      </c>
      <c r="B292" s="164" t="s">
        <v>4586</v>
      </c>
      <c r="C292" s="164" t="s">
        <v>457</v>
      </c>
      <c r="D292" s="164" t="s">
        <v>4506</v>
      </c>
      <c r="E292" s="164" t="s">
        <v>4666</v>
      </c>
    </row>
    <row r="293" spans="1:5">
      <c r="A293" s="164" t="s">
        <v>4587</v>
      </c>
      <c r="B293" s="164" t="s">
        <v>4587</v>
      </c>
      <c r="C293" s="164" t="s">
        <v>457</v>
      </c>
      <c r="D293" s="164" t="s">
        <v>4507</v>
      </c>
      <c r="E293" s="164" t="s">
        <v>4667</v>
      </c>
    </row>
    <row r="294" spans="1:5">
      <c r="A294" s="164" t="s">
        <v>4588</v>
      </c>
      <c r="B294" s="164" t="s">
        <v>4588</v>
      </c>
      <c r="C294" s="164" t="s">
        <v>457</v>
      </c>
      <c r="D294" s="164" t="s">
        <v>4508</v>
      </c>
      <c r="E294" s="164" t="s">
        <v>4668</v>
      </c>
    </row>
    <row r="295" spans="1:5">
      <c r="A295" s="164" t="s">
        <v>4589</v>
      </c>
      <c r="B295" s="164" t="s">
        <v>4589</v>
      </c>
      <c r="C295" s="164" t="s">
        <v>457</v>
      </c>
      <c r="D295" s="164" t="s">
        <v>4509</v>
      </c>
      <c r="E295" s="164" t="s">
        <v>4669</v>
      </c>
    </row>
    <row r="296" spans="1:5">
      <c r="A296" s="164" t="s">
        <v>4590</v>
      </c>
      <c r="B296" s="164" t="s">
        <v>4590</v>
      </c>
      <c r="C296" s="164" t="s">
        <v>457</v>
      </c>
      <c r="D296" s="164" t="s">
        <v>4510</v>
      </c>
      <c r="E296" s="164" t="s">
        <v>4670</v>
      </c>
    </row>
    <row r="297" spans="1:5">
      <c r="A297" s="164" t="s">
        <v>4591</v>
      </c>
      <c r="B297" s="164" t="s">
        <v>4591</v>
      </c>
      <c r="C297" s="164" t="s">
        <v>457</v>
      </c>
      <c r="D297" s="164" t="s">
        <v>4511</v>
      </c>
      <c r="E297" s="164" t="s">
        <v>4671</v>
      </c>
    </row>
    <row r="298" spans="1:5">
      <c r="A298" s="164" t="s">
        <v>4592</v>
      </c>
      <c r="B298" s="164" t="s">
        <v>4592</v>
      </c>
      <c r="C298" s="164" t="s">
        <v>457</v>
      </c>
      <c r="D298" s="164" t="s">
        <v>4512</v>
      </c>
      <c r="E298" s="164" t="s">
        <v>4672</v>
      </c>
    </row>
    <row r="299" spans="1:5">
      <c r="A299" s="164" t="s">
        <v>4593</v>
      </c>
      <c r="B299" s="164" t="s">
        <v>4593</v>
      </c>
      <c r="C299" s="164" t="s">
        <v>457</v>
      </c>
      <c r="D299" s="164" t="s">
        <v>4513</v>
      </c>
      <c r="E299" s="164" t="s">
        <v>4673</v>
      </c>
    </row>
    <row r="300" spans="1:5">
      <c r="A300" s="164" t="s">
        <v>4594</v>
      </c>
      <c r="B300" s="164" t="s">
        <v>4594</v>
      </c>
      <c r="C300" s="164" t="s">
        <v>457</v>
      </c>
      <c r="D300" s="164" t="s">
        <v>4514</v>
      </c>
      <c r="E300" s="164" t="s">
        <v>4674</v>
      </c>
    </row>
    <row r="301" spans="1:5">
      <c r="A301" s="164" t="s">
        <v>4595</v>
      </c>
      <c r="B301" s="164" t="s">
        <v>4595</v>
      </c>
      <c r="C301" s="164" t="s">
        <v>457</v>
      </c>
      <c r="D301" s="164" t="s">
        <v>4515</v>
      </c>
      <c r="E301" s="164" t="s">
        <v>4675</v>
      </c>
    </row>
    <row r="302" spans="1:5">
      <c r="A302" s="164" t="s">
        <v>4596</v>
      </c>
      <c r="B302" s="164" t="s">
        <v>4596</v>
      </c>
      <c r="C302" s="164" t="s">
        <v>457</v>
      </c>
      <c r="D302" s="164" t="s">
        <v>4516</v>
      </c>
      <c r="E302" s="164" t="s">
        <v>4676</v>
      </c>
    </row>
    <row r="303" spans="1:5">
      <c r="A303" s="164" t="s">
        <v>4597</v>
      </c>
      <c r="B303" s="164" t="s">
        <v>4597</v>
      </c>
      <c r="C303" s="164" t="s">
        <v>457</v>
      </c>
      <c r="D303" s="164" t="s">
        <v>4517</v>
      </c>
      <c r="E303" s="164" t="s">
        <v>4677</v>
      </c>
    </row>
    <row r="304" spans="1:5">
      <c r="A304" s="164" t="s">
        <v>4598</v>
      </c>
      <c r="B304" s="164" t="s">
        <v>4598</v>
      </c>
      <c r="C304" s="164" t="s">
        <v>457</v>
      </c>
      <c r="D304" s="164" t="s">
        <v>4518</v>
      </c>
      <c r="E304" s="164" t="s">
        <v>4678</v>
      </c>
    </row>
    <row r="305" spans="1:5">
      <c r="A305" s="164" t="s">
        <v>4599</v>
      </c>
      <c r="B305" s="164" t="s">
        <v>4599</v>
      </c>
      <c r="C305" s="164" t="s">
        <v>457</v>
      </c>
      <c r="D305" s="164" t="s">
        <v>4519</v>
      </c>
      <c r="E305" s="164" t="s">
        <v>4679</v>
      </c>
    </row>
    <row r="306" spans="1:5">
      <c r="A306" s="164" t="s">
        <v>4600</v>
      </c>
      <c r="B306" s="164" t="s">
        <v>4600</v>
      </c>
      <c r="C306" s="164" t="s">
        <v>457</v>
      </c>
      <c r="D306" s="164" t="s">
        <v>4520</v>
      </c>
      <c r="E306" s="164" t="s">
        <v>4680</v>
      </c>
    </row>
    <row r="307" spans="1:5">
      <c r="A307" s="164" t="s">
        <v>4601</v>
      </c>
      <c r="B307" s="164" t="s">
        <v>4601</v>
      </c>
      <c r="C307" s="164" t="s">
        <v>457</v>
      </c>
      <c r="D307" s="164" t="s">
        <v>4521</v>
      </c>
      <c r="E307" s="164" t="s">
        <v>4681</v>
      </c>
    </row>
    <row r="308" spans="1:5">
      <c r="A308" s="164" t="s">
        <v>4602</v>
      </c>
      <c r="B308" s="164" t="s">
        <v>4602</v>
      </c>
      <c r="C308" s="164" t="s">
        <v>457</v>
      </c>
      <c r="D308" s="164" t="s">
        <v>4522</v>
      </c>
      <c r="E308" s="164" t="s">
        <v>4682</v>
      </c>
    </row>
    <row r="309" spans="1:5">
      <c r="A309" s="164" t="s">
        <v>4603</v>
      </c>
      <c r="B309" s="164" t="s">
        <v>4603</v>
      </c>
      <c r="C309" s="164" t="s">
        <v>457</v>
      </c>
      <c r="D309" s="164" t="s">
        <v>4523</v>
      </c>
      <c r="E309" s="164" t="s">
        <v>4683</v>
      </c>
    </row>
    <row r="310" spans="1:5">
      <c r="A310" s="164" t="s">
        <v>4604</v>
      </c>
      <c r="B310" s="164" t="s">
        <v>4604</v>
      </c>
      <c r="C310" s="164" t="s">
        <v>457</v>
      </c>
      <c r="D310" s="164" t="s">
        <v>4524</v>
      </c>
      <c r="E310" s="164" t="s">
        <v>4684</v>
      </c>
    </row>
    <row r="311" spans="1:5">
      <c r="A311" s="164" t="s">
        <v>4605</v>
      </c>
      <c r="B311" s="164" t="s">
        <v>4605</v>
      </c>
      <c r="C311" s="164" t="s">
        <v>457</v>
      </c>
      <c r="D311" s="164" t="s">
        <v>4525</v>
      </c>
      <c r="E311" s="164" t="s">
        <v>4685</v>
      </c>
    </row>
    <row r="312" spans="1:5">
      <c r="A312" s="164" t="s">
        <v>4606</v>
      </c>
      <c r="B312" s="164" t="s">
        <v>4606</v>
      </c>
      <c r="C312" s="164" t="s">
        <v>457</v>
      </c>
      <c r="D312" s="164" t="s">
        <v>4526</v>
      </c>
      <c r="E312" s="164" t="s">
        <v>4686</v>
      </c>
    </row>
    <row r="313" spans="1:5">
      <c r="A313" s="164" t="s">
        <v>4607</v>
      </c>
      <c r="B313" s="164" t="s">
        <v>4607</v>
      </c>
      <c r="C313" s="164" t="s">
        <v>457</v>
      </c>
      <c r="D313" s="164" t="s">
        <v>4527</v>
      </c>
      <c r="E313" s="164" t="s">
        <v>4687</v>
      </c>
    </row>
    <row r="314" spans="1:5">
      <c r="A314" s="164" t="s">
        <v>4608</v>
      </c>
      <c r="B314" s="164" t="s">
        <v>4608</v>
      </c>
      <c r="C314" s="164" t="s">
        <v>457</v>
      </c>
      <c r="D314" s="164" t="s">
        <v>4528</v>
      </c>
      <c r="E314" s="164" t="s">
        <v>4688</v>
      </c>
    </row>
    <row r="315" spans="1:5">
      <c r="A315" s="164" t="s">
        <v>4609</v>
      </c>
      <c r="B315" s="164" t="s">
        <v>4609</v>
      </c>
      <c r="C315" s="164" t="s">
        <v>457</v>
      </c>
      <c r="D315" s="164" t="s">
        <v>4529</v>
      </c>
      <c r="E315" s="164" t="s">
        <v>4689</v>
      </c>
    </row>
    <row r="316" spans="1:5">
      <c r="A316" s="164" t="s">
        <v>4610</v>
      </c>
      <c r="B316" s="164" t="s">
        <v>4610</v>
      </c>
      <c r="C316" s="164" t="s">
        <v>457</v>
      </c>
      <c r="D316" s="164" t="s">
        <v>4530</v>
      </c>
      <c r="E316" s="164" t="s">
        <v>4690</v>
      </c>
    </row>
    <row r="317" spans="1:5">
      <c r="A317" s="164" t="s">
        <v>4611</v>
      </c>
      <c r="B317" s="164" t="s">
        <v>4611</v>
      </c>
      <c r="C317" s="164" t="s">
        <v>457</v>
      </c>
      <c r="D317" s="164" t="s">
        <v>4531</v>
      </c>
      <c r="E317" s="164" t="s">
        <v>4691</v>
      </c>
    </row>
    <row r="318" spans="1:5">
      <c r="A318" s="164" t="s">
        <v>4612</v>
      </c>
      <c r="B318" s="164" t="s">
        <v>4612</v>
      </c>
      <c r="C318" s="164" t="s">
        <v>457</v>
      </c>
      <c r="D318" s="164" t="s">
        <v>4532</v>
      </c>
      <c r="E318" s="164" t="s">
        <v>4692</v>
      </c>
    </row>
    <row r="319" spans="1:5">
      <c r="A319" s="164" t="s">
        <v>4613</v>
      </c>
      <c r="B319" s="164" t="s">
        <v>4613</v>
      </c>
      <c r="C319" s="164" t="s">
        <v>457</v>
      </c>
      <c r="D319" s="164" t="s">
        <v>4533</v>
      </c>
      <c r="E319" s="164" t="s">
        <v>4693</v>
      </c>
    </row>
    <row r="320" spans="1:5">
      <c r="A320" s="164" t="s">
        <v>4614</v>
      </c>
      <c r="B320" s="164" t="s">
        <v>4614</v>
      </c>
      <c r="C320" s="164" t="s">
        <v>457</v>
      </c>
      <c r="D320" s="164" t="s">
        <v>4534</v>
      </c>
      <c r="E320" s="164" t="s">
        <v>4694</v>
      </c>
    </row>
    <row r="321" spans="1:5">
      <c r="A321" s="164" t="s">
        <v>4615</v>
      </c>
      <c r="B321" s="164" t="s">
        <v>4615</v>
      </c>
      <c r="C321" s="164" t="s">
        <v>457</v>
      </c>
      <c r="D321" s="164" t="s">
        <v>4535</v>
      </c>
      <c r="E321" s="164" t="s">
        <v>4695</v>
      </c>
    </row>
    <row r="322" spans="1:5">
      <c r="A322" s="164" t="s">
        <v>4616</v>
      </c>
      <c r="B322" s="164" t="s">
        <v>4616</v>
      </c>
      <c r="C322" s="164" t="s">
        <v>457</v>
      </c>
      <c r="D322" s="164" t="s">
        <v>4536</v>
      </c>
      <c r="E322" s="164" t="s">
        <v>4696</v>
      </c>
    </row>
    <row r="323" spans="1:5">
      <c r="A323" s="164" t="s">
        <v>4617</v>
      </c>
      <c r="B323" s="164" t="s">
        <v>4617</v>
      </c>
      <c r="C323" s="164" t="s">
        <v>457</v>
      </c>
      <c r="D323" s="164" t="s">
        <v>4537</v>
      </c>
      <c r="E323" s="164" t="s">
        <v>4697</v>
      </c>
    </row>
    <row r="324" spans="1:5">
      <c r="A324" s="164" t="s">
        <v>4618</v>
      </c>
      <c r="B324" s="164" t="s">
        <v>4618</v>
      </c>
      <c r="C324" s="164" t="s">
        <v>457</v>
      </c>
      <c r="D324" s="164" t="s">
        <v>4538</v>
      </c>
      <c r="E324" s="164" t="s">
        <v>4698</v>
      </c>
    </row>
    <row r="325" spans="1:5">
      <c r="A325" s="164" t="s">
        <v>4619</v>
      </c>
      <c r="B325" s="164" t="s">
        <v>4619</v>
      </c>
      <c r="C325" s="164" t="s">
        <v>457</v>
      </c>
      <c r="D325" s="164" t="s">
        <v>4539</v>
      </c>
      <c r="E325" s="164" t="s">
        <v>4699</v>
      </c>
    </row>
    <row r="326" spans="1:5">
      <c r="A326" s="164" t="s">
        <v>4620</v>
      </c>
      <c r="B326" s="164" t="s">
        <v>4620</v>
      </c>
      <c r="C326" s="164" t="s">
        <v>457</v>
      </c>
      <c r="D326" s="164" t="s">
        <v>4540</v>
      </c>
      <c r="E326" s="164" t="s">
        <v>4700</v>
      </c>
    </row>
    <row r="327" spans="1:5">
      <c r="A327" s="164" t="s">
        <v>4621</v>
      </c>
      <c r="B327" s="164" t="s">
        <v>4621</v>
      </c>
      <c r="C327" s="164" t="s">
        <v>457</v>
      </c>
      <c r="D327" s="164" t="s">
        <v>4541</v>
      </c>
      <c r="E327" s="164" t="s">
        <v>4701</v>
      </c>
    </row>
    <row r="328" spans="1:5">
      <c r="A328" s="164" t="s">
        <v>4622</v>
      </c>
      <c r="B328" s="164" t="s">
        <v>4622</v>
      </c>
      <c r="C328" s="164" t="s">
        <v>457</v>
      </c>
      <c r="D328" s="164" t="s">
        <v>4542</v>
      </c>
      <c r="E328" s="164" t="s">
        <v>4702</v>
      </c>
    </row>
    <row r="329" spans="1:5">
      <c r="A329" s="164" t="s">
        <v>4623</v>
      </c>
      <c r="B329" s="164" t="s">
        <v>4623</v>
      </c>
      <c r="C329" s="164" t="s">
        <v>457</v>
      </c>
      <c r="D329" s="164" t="s">
        <v>4543</v>
      </c>
      <c r="E329" s="164" t="s">
        <v>4703</v>
      </c>
    </row>
    <row r="330" spans="1:5">
      <c r="A330" s="164" t="s">
        <v>4624</v>
      </c>
      <c r="B330" s="164" t="s">
        <v>4624</v>
      </c>
      <c r="C330" s="164" t="s">
        <v>457</v>
      </c>
      <c r="D330" s="164" t="s">
        <v>4544</v>
      </c>
      <c r="E330" s="164" t="s">
        <v>4704</v>
      </c>
    </row>
    <row r="331" spans="1:5">
      <c r="A331" s="164" t="s">
        <v>4625</v>
      </c>
      <c r="B331" s="164" t="s">
        <v>4625</v>
      </c>
      <c r="C331" s="164" t="s">
        <v>457</v>
      </c>
      <c r="D331" s="164" t="s">
        <v>4545</v>
      </c>
      <c r="E331" s="164" t="s">
        <v>4705</v>
      </c>
    </row>
    <row r="332" spans="1:5">
      <c r="A332" s="164" t="s">
        <v>4626</v>
      </c>
      <c r="B332" s="164" t="s">
        <v>4626</v>
      </c>
      <c r="C332" s="164" t="s">
        <v>457</v>
      </c>
      <c r="D332" s="164" t="s">
        <v>4546</v>
      </c>
      <c r="E332" s="164" t="s">
        <v>4706</v>
      </c>
    </row>
    <row r="333" spans="1:5">
      <c r="A333" s="164" t="s">
        <v>4627</v>
      </c>
      <c r="B333" s="164" t="s">
        <v>4627</v>
      </c>
      <c r="C333" s="164" t="s">
        <v>457</v>
      </c>
      <c r="D333" s="164" t="s">
        <v>4547</v>
      </c>
      <c r="E333" s="164" t="s">
        <v>4707</v>
      </c>
    </row>
    <row r="334" spans="1:5">
      <c r="A334" s="164" t="s">
        <v>4628</v>
      </c>
      <c r="B334" s="164" t="s">
        <v>4628</v>
      </c>
      <c r="C334" s="164" t="s">
        <v>457</v>
      </c>
      <c r="D334" s="164" t="s">
        <v>4548</v>
      </c>
      <c r="E334" s="164" t="s">
        <v>4708</v>
      </c>
    </row>
    <row r="335" spans="1:5">
      <c r="A335" s="164" t="s">
        <v>4629</v>
      </c>
      <c r="B335" s="164" t="s">
        <v>4629</v>
      </c>
      <c r="C335" s="164" t="s">
        <v>457</v>
      </c>
      <c r="D335" s="164" t="s">
        <v>4549</v>
      </c>
      <c r="E335" s="164" t="s">
        <v>4709</v>
      </c>
    </row>
    <row r="336" spans="1:5">
      <c r="A336" s="164" t="s">
        <v>4630</v>
      </c>
      <c r="B336" s="164" t="s">
        <v>4630</v>
      </c>
      <c r="C336" s="164" t="s">
        <v>457</v>
      </c>
      <c r="D336" s="164" t="s">
        <v>4550</v>
      </c>
      <c r="E336" s="164" t="s">
        <v>4710</v>
      </c>
    </row>
    <row r="337" spans="1:5">
      <c r="A337" s="164" t="s">
        <v>4631</v>
      </c>
      <c r="B337" s="164" t="s">
        <v>4631</v>
      </c>
      <c r="C337" s="164" t="s">
        <v>457</v>
      </c>
      <c r="D337" s="164" t="s">
        <v>4551</v>
      </c>
      <c r="E337" s="164" t="s">
        <v>4711</v>
      </c>
    </row>
    <row r="338" spans="1:5">
      <c r="A338" s="164" t="s">
        <v>4632</v>
      </c>
      <c r="B338" s="164" t="s">
        <v>4632</v>
      </c>
      <c r="C338" s="164" t="s">
        <v>457</v>
      </c>
      <c r="D338" s="164" t="s">
        <v>4552</v>
      </c>
      <c r="E338" s="164" t="s">
        <v>4712</v>
      </c>
    </row>
    <row r="339" spans="1:5">
      <c r="A339" s="164" t="s">
        <v>4633</v>
      </c>
      <c r="B339" s="164" t="s">
        <v>4633</v>
      </c>
      <c r="C339" s="164" t="s">
        <v>457</v>
      </c>
      <c r="D339" s="164" t="s">
        <v>4553</v>
      </c>
      <c r="E339" s="164" t="s">
        <v>4713</v>
      </c>
    </row>
    <row r="340" spans="1:5">
      <c r="A340" s="164" t="s">
        <v>4634</v>
      </c>
      <c r="B340" s="164" t="s">
        <v>4634</v>
      </c>
      <c r="C340" s="164" t="s">
        <v>457</v>
      </c>
      <c r="D340" s="164" t="s">
        <v>4554</v>
      </c>
      <c r="E340" s="164" t="s">
        <v>4714</v>
      </c>
    </row>
    <row r="341" spans="1:5">
      <c r="A341" s="164" t="s">
        <v>4635</v>
      </c>
      <c r="B341" s="164" t="s">
        <v>4635</v>
      </c>
      <c r="C341" s="164" t="s">
        <v>457</v>
      </c>
      <c r="D341" s="164" t="s">
        <v>4555</v>
      </c>
      <c r="E341" s="164" t="s">
        <v>4715</v>
      </c>
    </row>
    <row r="342" spans="1:5">
      <c r="A342" s="164" t="s">
        <v>4636</v>
      </c>
      <c r="B342" s="164" t="s">
        <v>4636</v>
      </c>
      <c r="C342" s="164" t="s">
        <v>457</v>
      </c>
      <c r="D342" s="164" t="s">
        <v>4556</v>
      </c>
      <c r="E342" s="164" t="s">
        <v>4716</v>
      </c>
    </row>
    <row r="343" spans="1:5">
      <c r="A343" s="164" t="s">
        <v>4637</v>
      </c>
      <c r="B343" s="164" t="s">
        <v>4637</v>
      </c>
      <c r="C343" s="164" t="s">
        <v>457</v>
      </c>
      <c r="D343" s="164" t="s">
        <v>4557</v>
      </c>
      <c r="E343" s="164" t="s">
        <v>4717</v>
      </c>
    </row>
    <row r="344" spans="1:5">
      <c r="A344" s="164" t="s">
        <v>4638</v>
      </c>
      <c r="B344" s="164" t="s">
        <v>4638</v>
      </c>
      <c r="C344" s="164" t="s">
        <v>457</v>
      </c>
      <c r="D344" s="164" t="s">
        <v>4558</v>
      </c>
      <c r="E344" s="164" t="s">
        <v>4718</v>
      </c>
    </row>
    <row r="345" spans="1:5">
      <c r="A345" s="164" t="s">
        <v>4639</v>
      </c>
      <c r="B345" s="164" t="s">
        <v>4639</v>
      </c>
      <c r="C345" s="164" t="s">
        <v>457</v>
      </c>
      <c r="D345" s="164" t="s">
        <v>4559</v>
      </c>
      <c r="E345" s="164" t="s">
        <v>4719</v>
      </c>
    </row>
    <row r="346" spans="1:5">
      <c r="A346" s="164" t="s">
        <v>4640</v>
      </c>
      <c r="B346" s="164" t="s">
        <v>4640</v>
      </c>
      <c r="C346" s="164" t="s">
        <v>457</v>
      </c>
      <c r="D346" s="164" t="s">
        <v>4560</v>
      </c>
      <c r="E346" s="164" t="s">
        <v>4720</v>
      </c>
    </row>
    <row r="347" spans="1:5">
      <c r="A347" s="164" t="s">
        <v>4837</v>
      </c>
      <c r="B347" s="164" t="s">
        <v>4837</v>
      </c>
      <c r="C347" s="164" t="s">
        <v>457</v>
      </c>
      <c r="D347" s="164" t="s">
        <v>4838</v>
      </c>
      <c r="E347" s="164" t="s">
        <v>4839</v>
      </c>
    </row>
    <row r="348" spans="1:5">
      <c r="A348" s="164" t="s">
        <v>4840</v>
      </c>
      <c r="B348" s="164" t="s">
        <v>4840</v>
      </c>
      <c r="C348" s="164" t="s">
        <v>457</v>
      </c>
      <c r="D348" s="164" t="s">
        <v>4845</v>
      </c>
      <c r="E348" s="164" t="s">
        <v>4846</v>
      </c>
    </row>
    <row r="349" spans="1:5">
      <c r="A349" s="164" t="s">
        <v>4841</v>
      </c>
      <c r="B349" s="164" t="s">
        <v>4841</v>
      </c>
      <c r="C349" s="164" t="s">
        <v>457</v>
      </c>
      <c r="D349" s="164" t="s">
        <v>4847</v>
      </c>
      <c r="E349" s="164" t="s">
        <v>4848</v>
      </c>
    </row>
    <row r="350" spans="1:5">
      <c r="A350" s="164" t="s">
        <v>4842</v>
      </c>
      <c r="B350" s="164" t="s">
        <v>4842</v>
      </c>
      <c r="C350" s="164" t="s">
        <v>457</v>
      </c>
      <c r="D350" s="164" t="s">
        <v>4849</v>
      </c>
      <c r="E350" s="164" t="s">
        <v>4850</v>
      </c>
    </row>
    <row r="351" spans="1:5">
      <c r="A351" s="164" t="s">
        <v>4843</v>
      </c>
      <c r="B351" s="164" t="s">
        <v>4843</v>
      </c>
      <c r="C351" s="164" t="s">
        <v>457</v>
      </c>
      <c r="D351" s="164" t="s">
        <v>4851</v>
      </c>
      <c r="E351" s="164" t="s">
        <v>4852</v>
      </c>
    </row>
    <row r="352" spans="1:5">
      <c r="A352" s="164" t="s">
        <v>4844</v>
      </c>
      <c r="B352" s="164" t="s">
        <v>4844</v>
      </c>
      <c r="C352" s="164" t="s">
        <v>457</v>
      </c>
      <c r="D352" s="164" t="s">
        <v>4853</v>
      </c>
      <c r="E352" s="164" t="s">
        <v>4854</v>
      </c>
    </row>
    <row r="353" spans="1:5">
      <c r="A353" s="164" t="s">
        <v>4855</v>
      </c>
      <c r="B353" s="164" t="s">
        <v>4855</v>
      </c>
      <c r="C353" s="164" t="s">
        <v>457</v>
      </c>
      <c r="D353" s="164" t="s">
        <v>4856</v>
      </c>
      <c r="E353" s="164" t="s">
        <v>4857</v>
      </c>
    </row>
    <row r="354" spans="1:5">
      <c r="A354" s="164" t="s">
        <v>4858</v>
      </c>
      <c r="B354" s="164" t="s">
        <v>4858</v>
      </c>
      <c r="C354" s="164" t="s">
        <v>457</v>
      </c>
      <c r="D354" s="164" t="s">
        <v>4859</v>
      </c>
      <c r="E354" s="164" t="s">
        <v>4860</v>
      </c>
    </row>
    <row r="355" spans="1:5">
      <c r="A355" s="164" t="s">
        <v>4861</v>
      </c>
      <c r="B355" s="164" t="s">
        <v>4861</v>
      </c>
      <c r="C355" s="164" t="s">
        <v>457</v>
      </c>
      <c r="D355" s="164" t="s">
        <v>4862</v>
      </c>
      <c r="E355" s="164" t="s">
        <v>4863</v>
      </c>
    </row>
    <row r="356" spans="1:5">
      <c r="A356" s="164" t="s">
        <v>4864</v>
      </c>
      <c r="B356" s="164" t="s">
        <v>4864</v>
      </c>
      <c r="C356" s="164" t="s">
        <v>457</v>
      </c>
      <c r="D356" s="164" t="s">
        <v>4865</v>
      </c>
      <c r="E356" s="164" t="s">
        <v>4866</v>
      </c>
    </row>
    <row r="357" spans="1:5">
      <c r="A357" s="164" t="s">
        <v>4867</v>
      </c>
      <c r="B357" s="164" t="s">
        <v>4867</v>
      </c>
      <c r="C357" s="164" t="s">
        <v>457</v>
      </c>
      <c r="D357" s="164" t="s">
        <v>4868</v>
      </c>
      <c r="E357" s="164" t="s">
        <v>4869</v>
      </c>
    </row>
    <row r="358" spans="1:5">
      <c r="A358" s="164" t="s">
        <v>4870</v>
      </c>
      <c r="B358" s="164" t="s">
        <v>4870</v>
      </c>
      <c r="C358" s="164" t="s">
        <v>457</v>
      </c>
      <c r="D358" s="164" t="s">
        <v>4871</v>
      </c>
      <c r="E358" s="164" t="s">
        <v>4872</v>
      </c>
    </row>
    <row r="359" spans="1:5">
      <c r="A359" s="164" t="s">
        <v>4873</v>
      </c>
      <c r="B359" s="164" t="s">
        <v>4873</v>
      </c>
      <c r="C359" s="164" t="s">
        <v>457</v>
      </c>
      <c r="D359" s="164" t="s">
        <v>4879</v>
      </c>
      <c r="E359" s="164" t="s">
        <v>4880</v>
      </c>
    </row>
    <row r="360" spans="1:5">
      <c r="A360" s="164" t="s">
        <v>4874</v>
      </c>
      <c r="B360" s="164" t="s">
        <v>4874</v>
      </c>
      <c r="C360" s="164" t="s">
        <v>457</v>
      </c>
      <c r="D360" s="164" t="s">
        <v>4881</v>
      </c>
      <c r="E360" s="164" t="s">
        <v>4882</v>
      </c>
    </row>
    <row r="361" spans="1:5">
      <c r="A361" s="164" t="s">
        <v>4875</v>
      </c>
      <c r="B361" s="164" t="s">
        <v>4875</v>
      </c>
      <c r="C361" s="164" t="s">
        <v>457</v>
      </c>
      <c r="D361" s="164" t="s">
        <v>4883</v>
      </c>
      <c r="E361" s="164" t="s">
        <v>4884</v>
      </c>
    </row>
    <row r="362" spans="1:5">
      <c r="A362" s="164" t="s">
        <v>4876</v>
      </c>
      <c r="B362" s="164" t="s">
        <v>4876</v>
      </c>
      <c r="C362" s="164" t="s">
        <v>457</v>
      </c>
      <c r="D362" s="164" t="s">
        <v>4885</v>
      </c>
      <c r="E362" s="164" t="s">
        <v>4886</v>
      </c>
    </row>
    <row r="363" spans="1:5">
      <c r="A363" s="164" t="s">
        <v>4877</v>
      </c>
      <c r="B363" s="164" t="s">
        <v>4877</v>
      </c>
      <c r="C363" s="164" t="s">
        <v>457</v>
      </c>
      <c r="D363" s="164" t="s">
        <v>4887</v>
      </c>
      <c r="E363" s="164" t="s">
        <v>4888</v>
      </c>
    </row>
    <row r="364" spans="1:5">
      <c r="A364" s="164" t="s">
        <v>4878</v>
      </c>
      <c r="B364" s="164" t="s">
        <v>4878</v>
      </c>
      <c r="C364" s="164" t="s">
        <v>457</v>
      </c>
      <c r="D364" s="164" t="s">
        <v>4889</v>
      </c>
      <c r="E364" s="164" t="s">
        <v>4890</v>
      </c>
    </row>
    <row r="365" spans="1:5">
      <c r="A365" s="164" t="s">
        <v>4891</v>
      </c>
      <c r="B365" s="164" t="s">
        <v>4891</v>
      </c>
      <c r="C365" s="164" t="s">
        <v>457</v>
      </c>
      <c r="D365" s="164" t="s">
        <v>4892</v>
      </c>
      <c r="E365" s="164" t="s">
        <v>4893</v>
      </c>
    </row>
    <row r="366" spans="1:5">
      <c r="A366" s="164" t="s">
        <v>4894</v>
      </c>
      <c r="B366" s="164" t="s">
        <v>4894</v>
      </c>
      <c r="C366" s="164" t="s">
        <v>457</v>
      </c>
      <c r="D366" s="164" t="s">
        <v>4895</v>
      </c>
      <c r="E366" s="164" t="s">
        <v>4896</v>
      </c>
    </row>
    <row r="367" spans="1:5">
      <c r="A367" s="164" t="s">
        <v>4897</v>
      </c>
      <c r="B367" s="164" t="s">
        <v>4897</v>
      </c>
      <c r="C367" s="164" t="s">
        <v>457</v>
      </c>
      <c r="D367" s="164" t="s">
        <v>4898</v>
      </c>
      <c r="E367" s="164" t="s">
        <v>4899</v>
      </c>
    </row>
    <row r="368" spans="1:5">
      <c r="A368" s="164" t="s">
        <v>4900</v>
      </c>
      <c r="B368" s="164" t="s">
        <v>4900</v>
      </c>
      <c r="C368" s="164" t="s">
        <v>457</v>
      </c>
      <c r="D368" s="164" t="s">
        <v>4901</v>
      </c>
      <c r="E368" s="164" t="s">
        <v>4902</v>
      </c>
    </row>
    <row r="369" spans="1:5">
      <c r="A369" s="164" t="s">
        <v>4903</v>
      </c>
      <c r="B369" s="164" t="s">
        <v>4903</v>
      </c>
      <c r="C369" s="164" t="s">
        <v>457</v>
      </c>
      <c r="D369" s="164" t="s">
        <v>4904</v>
      </c>
      <c r="E369" s="164" t="s">
        <v>4905</v>
      </c>
    </row>
    <row r="370" spans="1:5">
      <c r="A370" s="164" t="s">
        <v>4906</v>
      </c>
      <c r="B370" s="164" t="s">
        <v>4906</v>
      </c>
      <c r="C370" s="164" t="s">
        <v>457</v>
      </c>
      <c r="D370" s="164" t="s">
        <v>4907</v>
      </c>
      <c r="E370" s="164" t="s">
        <v>4908</v>
      </c>
    </row>
    <row r="371" spans="1:5">
      <c r="A371" s="164" t="s">
        <v>4909</v>
      </c>
      <c r="B371" s="164" t="s">
        <v>4909</v>
      </c>
      <c r="C371" s="164" t="s">
        <v>457</v>
      </c>
      <c r="D371" s="164" t="s">
        <v>4927</v>
      </c>
      <c r="E371" s="164" t="s">
        <v>4928</v>
      </c>
    </row>
    <row r="372" spans="1:5">
      <c r="A372" s="164" t="s">
        <v>4910</v>
      </c>
      <c r="B372" s="164" t="s">
        <v>4910</v>
      </c>
      <c r="C372" s="164" t="s">
        <v>457</v>
      </c>
      <c r="D372" s="164" t="s">
        <v>4929</v>
      </c>
      <c r="E372" s="164" t="s">
        <v>4930</v>
      </c>
    </row>
    <row r="373" spans="1:5">
      <c r="A373" s="164" t="s">
        <v>4911</v>
      </c>
      <c r="B373" s="164" t="s">
        <v>4911</v>
      </c>
      <c r="C373" s="164" t="s">
        <v>457</v>
      </c>
      <c r="D373" s="164" t="s">
        <v>4931</v>
      </c>
      <c r="E373" s="164" t="s">
        <v>4932</v>
      </c>
    </row>
    <row r="374" spans="1:5">
      <c r="A374" s="164" t="s">
        <v>4912</v>
      </c>
      <c r="B374" s="164" t="s">
        <v>4912</v>
      </c>
      <c r="C374" s="164" t="s">
        <v>457</v>
      </c>
      <c r="D374" s="164" t="s">
        <v>4933</v>
      </c>
      <c r="E374" s="164" t="s">
        <v>4934</v>
      </c>
    </row>
    <row r="375" spans="1:5">
      <c r="A375" s="164" t="s">
        <v>4913</v>
      </c>
      <c r="B375" s="164" t="s">
        <v>4913</v>
      </c>
      <c r="C375" s="164" t="s">
        <v>457</v>
      </c>
      <c r="D375" s="164" t="s">
        <v>4935</v>
      </c>
      <c r="E375" s="164" t="s">
        <v>4936</v>
      </c>
    </row>
    <row r="376" spans="1:5">
      <c r="A376" s="164" t="s">
        <v>4914</v>
      </c>
      <c r="B376" s="164" t="s">
        <v>4914</v>
      </c>
      <c r="C376" s="164" t="s">
        <v>457</v>
      </c>
      <c r="D376" s="164" t="s">
        <v>4937</v>
      </c>
      <c r="E376" s="164" t="s">
        <v>4938</v>
      </c>
    </row>
    <row r="377" spans="1:5">
      <c r="A377" s="164" t="s">
        <v>4963</v>
      </c>
      <c r="B377" s="164" t="s">
        <v>4963</v>
      </c>
      <c r="C377" s="164" t="s">
        <v>457</v>
      </c>
      <c r="D377" s="164" t="s">
        <v>4964</v>
      </c>
      <c r="E377" s="164" t="s">
        <v>4965</v>
      </c>
    </row>
    <row r="378" spans="1:5">
      <c r="A378" s="164" t="s">
        <v>4966</v>
      </c>
      <c r="B378" s="164" t="s">
        <v>4966</v>
      </c>
      <c r="C378" s="164" t="s">
        <v>457</v>
      </c>
      <c r="D378" s="164" t="s">
        <v>4967</v>
      </c>
      <c r="E378" s="164" t="s">
        <v>4968</v>
      </c>
    </row>
    <row r="379" spans="1:5">
      <c r="A379" s="164" t="s">
        <v>4969</v>
      </c>
      <c r="B379" s="164" t="s">
        <v>4969</v>
      </c>
      <c r="C379" s="164" t="s">
        <v>457</v>
      </c>
      <c r="D379" s="164" t="s">
        <v>4970</v>
      </c>
      <c r="E379" s="164" t="s">
        <v>4971</v>
      </c>
    </row>
    <row r="380" spans="1:5">
      <c r="A380" s="164" t="s">
        <v>4972</v>
      </c>
      <c r="B380" s="164" t="s">
        <v>4972</v>
      </c>
      <c r="C380" s="164" t="s">
        <v>457</v>
      </c>
      <c r="D380" s="164" t="s">
        <v>4973</v>
      </c>
      <c r="E380" s="164" t="s">
        <v>4974</v>
      </c>
    </row>
    <row r="381" spans="1:5">
      <c r="A381" s="164" t="s">
        <v>4975</v>
      </c>
      <c r="B381" s="164" t="s">
        <v>4975</v>
      </c>
      <c r="C381" s="164" t="s">
        <v>457</v>
      </c>
      <c r="D381" s="164" t="s">
        <v>4976</v>
      </c>
      <c r="E381" s="164" t="s">
        <v>4977</v>
      </c>
    </row>
    <row r="382" spans="1:5">
      <c r="A382" s="164" t="s">
        <v>4978</v>
      </c>
      <c r="B382" s="164" t="s">
        <v>4978</v>
      </c>
      <c r="C382" s="164" t="s">
        <v>457</v>
      </c>
      <c r="D382" s="164" t="s">
        <v>4979</v>
      </c>
      <c r="E382" s="164" t="s">
        <v>4980</v>
      </c>
    </row>
    <row r="383" spans="1:5">
      <c r="A383" s="164" t="s">
        <v>4915</v>
      </c>
      <c r="B383" s="164" t="s">
        <v>4915</v>
      </c>
      <c r="C383" s="164" t="s">
        <v>457</v>
      </c>
      <c r="D383" s="164" t="s">
        <v>4939</v>
      </c>
      <c r="E383" s="164" t="s">
        <v>4940</v>
      </c>
    </row>
    <row r="384" spans="1:5">
      <c r="A384" s="164" t="s">
        <v>4916</v>
      </c>
      <c r="B384" s="164" t="s">
        <v>4916</v>
      </c>
      <c r="C384" s="164" t="s">
        <v>457</v>
      </c>
      <c r="D384" s="164" t="s">
        <v>4941</v>
      </c>
      <c r="E384" s="164" t="s">
        <v>4942</v>
      </c>
    </row>
    <row r="385" spans="1:5">
      <c r="A385" s="164" t="s">
        <v>4917</v>
      </c>
      <c r="B385" s="164" t="s">
        <v>4917</v>
      </c>
      <c r="C385" s="164" t="s">
        <v>457</v>
      </c>
      <c r="D385" s="164" t="s">
        <v>4943</v>
      </c>
      <c r="E385" s="164" t="s">
        <v>4944</v>
      </c>
    </row>
    <row r="386" spans="1:5">
      <c r="A386" s="164" t="s">
        <v>4918</v>
      </c>
      <c r="B386" s="164" t="s">
        <v>4918</v>
      </c>
      <c r="C386" s="164" t="s">
        <v>457</v>
      </c>
      <c r="D386" s="164" t="s">
        <v>4945</v>
      </c>
      <c r="E386" s="164" t="s">
        <v>4946</v>
      </c>
    </row>
    <row r="387" spans="1:5">
      <c r="A387" s="164" t="s">
        <v>4919</v>
      </c>
      <c r="B387" s="164" t="s">
        <v>4919</v>
      </c>
      <c r="C387" s="164" t="s">
        <v>457</v>
      </c>
      <c r="D387" s="164" t="s">
        <v>4947</v>
      </c>
      <c r="E387" s="164" t="s">
        <v>4948</v>
      </c>
    </row>
    <row r="388" spans="1:5">
      <c r="A388" s="164" t="s">
        <v>4920</v>
      </c>
      <c r="B388" s="164" t="s">
        <v>4920</v>
      </c>
      <c r="C388" s="164" t="s">
        <v>457</v>
      </c>
      <c r="D388" s="164" t="s">
        <v>4949</v>
      </c>
      <c r="E388" s="164" t="s">
        <v>4950</v>
      </c>
    </row>
    <row r="389" spans="1:5">
      <c r="A389" s="164" t="s">
        <v>4981</v>
      </c>
      <c r="B389" s="164" t="s">
        <v>4981</v>
      </c>
      <c r="C389" s="164" t="s">
        <v>457</v>
      </c>
      <c r="D389" s="164" t="s">
        <v>4982</v>
      </c>
      <c r="E389" s="164" t="s">
        <v>4983</v>
      </c>
    </row>
    <row r="390" spans="1:5">
      <c r="A390" s="164" t="s">
        <v>4984</v>
      </c>
      <c r="B390" s="164" t="s">
        <v>4984</v>
      </c>
      <c r="C390" s="164" t="s">
        <v>457</v>
      </c>
      <c r="D390" s="164" t="s">
        <v>4985</v>
      </c>
      <c r="E390" s="164" t="s">
        <v>4986</v>
      </c>
    </row>
    <row r="391" spans="1:5">
      <c r="A391" s="164" t="s">
        <v>4987</v>
      </c>
      <c r="B391" s="164" t="s">
        <v>4987</v>
      </c>
      <c r="C391" s="164" t="s">
        <v>457</v>
      </c>
      <c r="D391" s="164" t="s">
        <v>4988</v>
      </c>
      <c r="E391" s="164" t="s">
        <v>4989</v>
      </c>
    </row>
    <row r="392" spans="1:5">
      <c r="A392" s="164" t="s">
        <v>4990</v>
      </c>
      <c r="B392" s="164" t="s">
        <v>4990</v>
      </c>
      <c r="C392" s="164" t="s">
        <v>457</v>
      </c>
      <c r="D392" s="164" t="s">
        <v>4991</v>
      </c>
      <c r="E392" s="164" t="s">
        <v>4992</v>
      </c>
    </row>
    <row r="393" spans="1:5">
      <c r="A393" s="164" t="s">
        <v>4993</v>
      </c>
      <c r="B393" s="164" t="s">
        <v>4993</v>
      </c>
      <c r="C393" s="164" t="s">
        <v>457</v>
      </c>
      <c r="D393" s="164" t="s">
        <v>4994</v>
      </c>
      <c r="E393" s="164" t="s">
        <v>4995</v>
      </c>
    </row>
    <row r="394" spans="1:5">
      <c r="A394" s="164" t="s">
        <v>4996</v>
      </c>
      <c r="B394" s="164" t="s">
        <v>4996</v>
      </c>
      <c r="C394" s="164" t="s">
        <v>457</v>
      </c>
      <c r="D394" s="164" t="s">
        <v>4997</v>
      </c>
      <c r="E394" s="164" t="s">
        <v>4998</v>
      </c>
    </row>
    <row r="395" spans="1:5">
      <c r="A395" s="164" t="s">
        <v>4921</v>
      </c>
      <c r="B395" s="164" t="s">
        <v>4921</v>
      </c>
      <c r="C395" s="164" t="s">
        <v>457</v>
      </c>
      <c r="D395" s="164" t="s">
        <v>4951</v>
      </c>
      <c r="E395" s="164" t="s">
        <v>4952</v>
      </c>
    </row>
    <row r="396" spans="1:5">
      <c r="A396" s="164" t="s">
        <v>4922</v>
      </c>
      <c r="B396" s="164" t="s">
        <v>4922</v>
      </c>
      <c r="C396" s="164" t="s">
        <v>457</v>
      </c>
      <c r="D396" s="164" t="s">
        <v>4953</v>
      </c>
      <c r="E396" s="164" t="s">
        <v>4954</v>
      </c>
    </row>
    <row r="397" spans="1:5">
      <c r="A397" s="164" t="s">
        <v>4923</v>
      </c>
      <c r="B397" s="164" t="s">
        <v>4923</v>
      </c>
      <c r="C397" s="164" t="s">
        <v>457</v>
      </c>
      <c r="D397" s="164" t="s">
        <v>4955</v>
      </c>
      <c r="E397" s="164" t="s">
        <v>4956</v>
      </c>
    </row>
    <row r="398" spans="1:5">
      <c r="A398" s="164" t="s">
        <v>4924</v>
      </c>
      <c r="B398" s="164" t="s">
        <v>4924</v>
      </c>
      <c r="C398" s="164" t="s">
        <v>457</v>
      </c>
      <c r="D398" s="164" t="s">
        <v>4957</v>
      </c>
      <c r="E398" s="164" t="s">
        <v>4958</v>
      </c>
    </row>
    <row r="399" spans="1:5">
      <c r="A399" s="164" t="s">
        <v>4925</v>
      </c>
      <c r="B399" s="164" t="s">
        <v>4925</v>
      </c>
      <c r="C399" s="164" t="s">
        <v>457</v>
      </c>
      <c r="D399" s="164" t="s">
        <v>4959</v>
      </c>
      <c r="E399" s="164" t="s">
        <v>4960</v>
      </c>
    </row>
    <row r="400" spans="1:5">
      <c r="A400" s="164" t="s">
        <v>4926</v>
      </c>
      <c r="B400" s="164" t="s">
        <v>4926</v>
      </c>
      <c r="C400" s="164" t="s">
        <v>457</v>
      </c>
      <c r="D400" s="164" t="s">
        <v>4961</v>
      </c>
      <c r="E400" s="164" t="s">
        <v>4962</v>
      </c>
    </row>
    <row r="401" spans="1:5">
      <c r="A401" s="164" t="s">
        <v>4999</v>
      </c>
      <c r="B401" s="164" t="s">
        <v>4999</v>
      </c>
      <c r="C401" s="164" t="s">
        <v>457</v>
      </c>
      <c r="D401" s="164" t="s">
        <v>5000</v>
      </c>
      <c r="E401" s="164" t="s">
        <v>5001</v>
      </c>
    </row>
    <row r="402" spans="1:5">
      <c r="A402" s="164" t="s">
        <v>5002</v>
      </c>
      <c r="B402" s="164" t="s">
        <v>5002</v>
      </c>
      <c r="C402" s="164" t="s">
        <v>457</v>
      </c>
      <c r="D402" s="164" t="s">
        <v>5003</v>
      </c>
      <c r="E402" s="164" t="s">
        <v>5004</v>
      </c>
    </row>
    <row r="403" spans="1:5">
      <c r="A403" s="164" t="s">
        <v>5005</v>
      </c>
      <c r="B403" s="164" t="s">
        <v>5005</v>
      </c>
      <c r="C403" s="164" t="s">
        <v>457</v>
      </c>
      <c r="D403" s="164" t="s">
        <v>5006</v>
      </c>
      <c r="E403" s="164" t="s">
        <v>5007</v>
      </c>
    </row>
    <row r="404" spans="1:5">
      <c r="A404" s="164" t="s">
        <v>5008</v>
      </c>
      <c r="B404" s="164" t="s">
        <v>5008</v>
      </c>
      <c r="C404" s="164" t="s">
        <v>457</v>
      </c>
      <c r="D404" s="164" t="s">
        <v>5009</v>
      </c>
      <c r="E404" s="164" t="s">
        <v>5010</v>
      </c>
    </row>
    <row r="405" spans="1:5">
      <c r="A405" s="164" t="s">
        <v>5011</v>
      </c>
      <c r="B405" s="164" t="s">
        <v>5011</v>
      </c>
      <c r="C405" s="164" t="s">
        <v>457</v>
      </c>
      <c r="D405" s="164" t="s">
        <v>5012</v>
      </c>
      <c r="E405" s="164" t="s">
        <v>5013</v>
      </c>
    </row>
    <row r="406" spans="1:5">
      <c r="A406" s="164" t="s">
        <v>5014</v>
      </c>
      <c r="B406" s="164" t="s">
        <v>5014</v>
      </c>
      <c r="C406" s="164" t="s">
        <v>457</v>
      </c>
      <c r="D406" s="164" t="s">
        <v>5015</v>
      </c>
      <c r="E406" s="164" t="s">
        <v>5016</v>
      </c>
    </row>
    <row r="407" spans="1:5">
      <c r="A407" s="164" t="s">
        <v>5017</v>
      </c>
      <c r="B407" s="164" t="s">
        <v>5017</v>
      </c>
      <c r="C407" s="164" t="s">
        <v>457</v>
      </c>
      <c r="D407" s="164" t="s">
        <v>5018</v>
      </c>
      <c r="E407" s="164" t="s">
        <v>5019</v>
      </c>
    </row>
    <row r="408" spans="1:5">
      <c r="A408" s="164" t="s">
        <v>5020</v>
      </c>
      <c r="B408" s="164" t="s">
        <v>5020</v>
      </c>
      <c r="C408" s="164" t="s">
        <v>457</v>
      </c>
      <c r="D408" s="164" t="s">
        <v>5021</v>
      </c>
      <c r="E408" s="164" t="s">
        <v>5022</v>
      </c>
    </row>
    <row r="409" spans="1:5">
      <c r="A409" s="164" t="s">
        <v>5023</v>
      </c>
      <c r="B409" s="164" t="s">
        <v>5023</v>
      </c>
      <c r="C409" s="164" t="s">
        <v>457</v>
      </c>
      <c r="D409" s="164" t="s">
        <v>5024</v>
      </c>
      <c r="E409" s="164" t="s">
        <v>5025</v>
      </c>
    </row>
    <row r="410" spans="1:5">
      <c r="A410" s="164" t="s">
        <v>5026</v>
      </c>
      <c r="B410" s="164" t="s">
        <v>5026</v>
      </c>
      <c r="C410" s="164" t="s">
        <v>457</v>
      </c>
      <c r="D410" s="164" t="s">
        <v>5027</v>
      </c>
      <c r="E410" s="164" t="s">
        <v>5028</v>
      </c>
    </row>
    <row r="411" spans="1:5">
      <c r="A411" s="164" t="s">
        <v>5029</v>
      </c>
      <c r="B411" s="164" t="s">
        <v>5029</v>
      </c>
      <c r="C411" s="164" t="s">
        <v>457</v>
      </c>
      <c r="D411" s="164" t="s">
        <v>5030</v>
      </c>
      <c r="E411" s="164" t="s">
        <v>5031</v>
      </c>
    </row>
    <row r="412" spans="1:5">
      <c r="A412" s="164" t="s">
        <v>5032</v>
      </c>
      <c r="B412" s="164" t="s">
        <v>5032</v>
      </c>
      <c r="C412" s="164" t="s">
        <v>457</v>
      </c>
      <c r="D412" s="164" t="s">
        <v>5033</v>
      </c>
      <c r="E412" s="164" t="s">
        <v>5034</v>
      </c>
    </row>
    <row r="413" spans="1:5">
      <c r="A413" s="164" t="s">
        <v>5035</v>
      </c>
      <c r="B413" s="164" t="s">
        <v>5035</v>
      </c>
      <c r="C413" s="164" t="s">
        <v>457</v>
      </c>
      <c r="D413" s="164" t="s">
        <v>5036</v>
      </c>
      <c r="E413" s="164" t="s">
        <v>5037</v>
      </c>
    </row>
    <row r="414" spans="1:5">
      <c r="A414" s="164" t="s">
        <v>5038</v>
      </c>
      <c r="B414" s="164" t="s">
        <v>5038</v>
      </c>
      <c r="C414" s="164" t="s">
        <v>457</v>
      </c>
      <c r="D414" s="164" t="s">
        <v>5039</v>
      </c>
      <c r="E414" s="164" t="s">
        <v>5040</v>
      </c>
    </row>
    <row r="415" spans="1:5">
      <c r="A415" s="164" t="s">
        <v>5041</v>
      </c>
      <c r="B415" s="164" t="s">
        <v>5041</v>
      </c>
      <c r="C415" s="164" t="s">
        <v>457</v>
      </c>
      <c r="D415" s="164" t="s">
        <v>5042</v>
      </c>
      <c r="E415" s="164" t="s">
        <v>5043</v>
      </c>
    </row>
    <row r="416" spans="1:5">
      <c r="A416" s="164" t="s">
        <v>5044</v>
      </c>
      <c r="B416" s="164" t="s">
        <v>5044</v>
      </c>
      <c r="C416" s="164" t="s">
        <v>457</v>
      </c>
      <c r="D416" s="164" t="s">
        <v>5045</v>
      </c>
      <c r="E416" s="164" t="s">
        <v>5046</v>
      </c>
    </row>
    <row r="417" spans="1:5">
      <c r="A417" s="164" t="s">
        <v>5047</v>
      </c>
      <c r="B417" s="164" t="s">
        <v>5047</v>
      </c>
      <c r="C417" s="164" t="s">
        <v>457</v>
      </c>
      <c r="D417" s="164" t="s">
        <v>5048</v>
      </c>
      <c r="E417" s="164" t="s">
        <v>5049</v>
      </c>
    </row>
    <row r="418" spans="1:5">
      <c r="A418" s="164" t="s">
        <v>5050</v>
      </c>
      <c r="B418" s="164" t="s">
        <v>5050</v>
      </c>
      <c r="C418" s="164" t="s">
        <v>457</v>
      </c>
      <c r="D418" s="164" t="s">
        <v>5051</v>
      </c>
      <c r="E418" s="164" t="s">
        <v>5052</v>
      </c>
    </row>
    <row r="419" spans="1:5">
      <c r="A419" s="164" t="s">
        <v>5053</v>
      </c>
      <c r="B419" s="164" t="s">
        <v>5053</v>
      </c>
      <c r="C419" s="164" t="s">
        <v>457</v>
      </c>
      <c r="D419" s="164" t="s">
        <v>5054</v>
      </c>
      <c r="E419" s="164" t="s">
        <v>5055</v>
      </c>
    </row>
    <row r="420" spans="1:5">
      <c r="A420" s="164" t="s">
        <v>5056</v>
      </c>
      <c r="B420" s="164" t="s">
        <v>5056</v>
      </c>
      <c r="C420" s="164" t="s">
        <v>457</v>
      </c>
      <c r="D420" s="164" t="s">
        <v>5057</v>
      </c>
      <c r="E420" s="164" t="s">
        <v>5058</v>
      </c>
    </row>
    <row r="421" spans="1:5">
      <c r="A421" s="164" t="s">
        <v>5059</v>
      </c>
      <c r="B421" s="164" t="s">
        <v>5059</v>
      </c>
      <c r="C421" s="164" t="s">
        <v>457</v>
      </c>
      <c r="D421" s="164" t="s">
        <v>5060</v>
      </c>
      <c r="E421" s="164" t="s">
        <v>5061</v>
      </c>
    </row>
    <row r="422" spans="1:5">
      <c r="A422" s="164" t="s">
        <v>5062</v>
      </c>
      <c r="B422" s="164" t="s">
        <v>5062</v>
      </c>
      <c r="C422" s="164" t="s">
        <v>457</v>
      </c>
      <c r="D422" s="164" t="s">
        <v>5063</v>
      </c>
      <c r="E422" s="164" t="s">
        <v>5064</v>
      </c>
    </row>
    <row r="423" spans="1:5">
      <c r="A423" s="164" t="s">
        <v>5065</v>
      </c>
      <c r="B423" s="164" t="s">
        <v>5065</v>
      </c>
      <c r="C423" s="164" t="s">
        <v>457</v>
      </c>
      <c r="D423" s="164" t="s">
        <v>5066</v>
      </c>
      <c r="E423" s="164" t="s">
        <v>5067</v>
      </c>
    </row>
    <row r="424" spans="1:5">
      <c r="A424" s="164" t="s">
        <v>5068</v>
      </c>
      <c r="B424" s="164" t="s">
        <v>5068</v>
      </c>
      <c r="C424" s="164" t="s">
        <v>457</v>
      </c>
      <c r="D424" s="164" t="s">
        <v>5069</v>
      </c>
      <c r="E424" s="164" t="s">
        <v>5070</v>
      </c>
    </row>
    <row r="425" spans="1:5">
      <c r="A425" s="164" t="s">
        <v>5071</v>
      </c>
      <c r="B425" s="164" t="s">
        <v>5071</v>
      </c>
      <c r="C425" s="164" t="s">
        <v>457</v>
      </c>
      <c r="D425" s="164" t="s">
        <v>5072</v>
      </c>
      <c r="E425" s="164" t="s">
        <v>5073</v>
      </c>
    </row>
    <row r="426" spans="1:5">
      <c r="A426" s="164" t="s">
        <v>5074</v>
      </c>
      <c r="B426" s="164" t="s">
        <v>5074</v>
      </c>
      <c r="C426" s="164" t="s">
        <v>457</v>
      </c>
      <c r="D426" s="164" t="s">
        <v>5075</v>
      </c>
      <c r="E426" s="164" t="s">
        <v>5076</v>
      </c>
    </row>
    <row r="427" spans="1:5">
      <c r="A427" s="164" t="s">
        <v>5077</v>
      </c>
      <c r="B427" s="164" t="s">
        <v>5077</v>
      </c>
      <c r="C427" s="164" t="s">
        <v>457</v>
      </c>
      <c r="D427" s="164" t="s">
        <v>5078</v>
      </c>
      <c r="E427" s="164" t="s">
        <v>5079</v>
      </c>
    </row>
    <row r="428" spans="1:5">
      <c r="A428" s="164" t="s">
        <v>5080</v>
      </c>
      <c r="B428" s="164" t="s">
        <v>5080</v>
      </c>
      <c r="C428" s="164" t="s">
        <v>457</v>
      </c>
      <c r="D428" s="164" t="s">
        <v>5081</v>
      </c>
      <c r="E428" s="164" t="s">
        <v>5082</v>
      </c>
    </row>
    <row r="429" spans="1:5">
      <c r="A429" s="164" t="s">
        <v>5083</v>
      </c>
      <c r="B429" s="164" t="s">
        <v>5083</v>
      </c>
      <c r="C429" s="164" t="s">
        <v>457</v>
      </c>
      <c r="D429" s="164" t="s">
        <v>5084</v>
      </c>
      <c r="E429" s="164" t="s">
        <v>5085</v>
      </c>
    </row>
    <row r="430" spans="1:5">
      <c r="A430" s="164" t="s">
        <v>5086</v>
      </c>
      <c r="B430" s="164" t="s">
        <v>5086</v>
      </c>
      <c r="C430" s="164" t="s">
        <v>457</v>
      </c>
      <c r="D430" s="164" t="s">
        <v>5087</v>
      </c>
      <c r="E430" s="164" t="s">
        <v>5088</v>
      </c>
    </row>
    <row r="431" spans="1:5">
      <c r="A431" s="164" t="s">
        <v>5089</v>
      </c>
      <c r="B431" s="164" t="s">
        <v>5089</v>
      </c>
      <c r="C431" s="164" t="s">
        <v>457</v>
      </c>
      <c r="D431" s="164" t="s">
        <v>5090</v>
      </c>
      <c r="E431" s="164" t="s">
        <v>5091</v>
      </c>
    </row>
    <row r="432" spans="1:5">
      <c r="A432" s="164" t="s">
        <v>5092</v>
      </c>
      <c r="B432" s="164" t="s">
        <v>5092</v>
      </c>
      <c r="C432" s="164" t="s">
        <v>457</v>
      </c>
      <c r="D432" s="164" t="s">
        <v>5093</v>
      </c>
      <c r="E432" s="164" t="s">
        <v>5094</v>
      </c>
    </row>
    <row r="433" spans="1:5">
      <c r="A433" s="164" t="s">
        <v>5095</v>
      </c>
      <c r="B433" s="164" t="s">
        <v>5095</v>
      </c>
      <c r="C433" s="164" t="s">
        <v>457</v>
      </c>
      <c r="D433" s="164" t="s">
        <v>5096</v>
      </c>
      <c r="E433" s="164" t="s">
        <v>5097</v>
      </c>
    </row>
    <row r="434" spans="1:5">
      <c r="A434" s="164" t="s">
        <v>5098</v>
      </c>
      <c r="B434" s="164" t="s">
        <v>5098</v>
      </c>
      <c r="C434" s="164" t="s">
        <v>457</v>
      </c>
      <c r="D434" s="164" t="s">
        <v>5099</v>
      </c>
      <c r="E434" s="164" t="s">
        <v>5100</v>
      </c>
    </row>
    <row r="435" spans="1:5">
      <c r="A435" s="164" t="s">
        <v>5101</v>
      </c>
      <c r="B435" s="164" t="s">
        <v>5101</v>
      </c>
      <c r="C435" s="164" t="s">
        <v>457</v>
      </c>
      <c r="D435" s="164" t="s">
        <v>5102</v>
      </c>
      <c r="E435" s="164" t="s">
        <v>5103</v>
      </c>
    </row>
    <row r="436" spans="1:5">
      <c r="A436" s="164" t="s">
        <v>5104</v>
      </c>
      <c r="B436" s="164" t="s">
        <v>5104</v>
      </c>
      <c r="C436" s="164" t="s">
        <v>457</v>
      </c>
      <c r="D436" s="164" t="s">
        <v>5105</v>
      </c>
      <c r="E436" s="164" t="s">
        <v>5106</v>
      </c>
    </row>
    <row r="437" spans="1:5">
      <c r="A437" s="164" t="s">
        <v>5107</v>
      </c>
      <c r="B437" s="164" t="s">
        <v>5107</v>
      </c>
      <c r="C437" s="164" t="s">
        <v>457</v>
      </c>
      <c r="D437" s="164" t="s">
        <v>5108</v>
      </c>
      <c r="E437" s="164" t="s">
        <v>5109</v>
      </c>
    </row>
    <row r="438" spans="1:5">
      <c r="A438" s="164" t="s">
        <v>5110</v>
      </c>
      <c r="B438" s="164" t="s">
        <v>5110</v>
      </c>
      <c r="C438" s="164" t="s">
        <v>457</v>
      </c>
      <c r="D438" s="164" t="s">
        <v>5111</v>
      </c>
      <c r="E438" s="164" t="s">
        <v>5112</v>
      </c>
    </row>
    <row r="439" spans="1:5">
      <c r="A439" s="164" t="s">
        <v>5113</v>
      </c>
      <c r="B439" s="164" t="s">
        <v>5113</v>
      </c>
      <c r="C439" s="164" t="s">
        <v>457</v>
      </c>
      <c r="D439" s="164" t="s">
        <v>5114</v>
      </c>
      <c r="E439" s="164" t="s">
        <v>5115</v>
      </c>
    </row>
    <row r="440" spans="1:5">
      <c r="A440" s="164" t="s">
        <v>5116</v>
      </c>
      <c r="B440" s="164" t="s">
        <v>5116</v>
      </c>
      <c r="C440" s="164" t="s">
        <v>457</v>
      </c>
      <c r="D440" s="164" t="s">
        <v>5117</v>
      </c>
      <c r="E440" s="164" t="s">
        <v>5118</v>
      </c>
    </row>
    <row r="441" spans="1:5">
      <c r="A441" s="164" t="s">
        <v>5119</v>
      </c>
      <c r="B441" s="164" t="s">
        <v>5119</v>
      </c>
      <c r="C441" s="164" t="s">
        <v>457</v>
      </c>
      <c r="D441" s="164" t="s">
        <v>5120</v>
      </c>
      <c r="E441" s="164" t="s">
        <v>5121</v>
      </c>
    </row>
    <row r="442" spans="1:5">
      <c r="A442" s="164" t="s">
        <v>5122</v>
      </c>
      <c r="B442" s="164" t="s">
        <v>5122</v>
      </c>
      <c r="C442" s="164" t="s">
        <v>457</v>
      </c>
      <c r="D442" s="164" t="s">
        <v>5123</v>
      </c>
      <c r="E442" s="164" t="s">
        <v>5124</v>
      </c>
    </row>
    <row r="443" spans="1:5">
      <c r="A443" s="164" t="s">
        <v>5125</v>
      </c>
      <c r="B443" s="164" t="s">
        <v>5125</v>
      </c>
      <c r="C443" s="164" t="s">
        <v>457</v>
      </c>
      <c r="D443" s="164" t="s">
        <v>5126</v>
      </c>
      <c r="E443" s="164" t="s">
        <v>5127</v>
      </c>
    </row>
    <row r="444" spans="1:5">
      <c r="A444" s="164" t="s">
        <v>5128</v>
      </c>
      <c r="B444" s="164" t="s">
        <v>5128</v>
      </c>
      <c r="C444" s="164" t="s">
        <v>457</v>
      </c>
      <c r="D444" s="164" t="s">
        <v>5129</v>
      </c>
      <c r="E444" s="164" t="s">
        <v>5130</v>
      </c>
    </row>
    <row r="445" spans="1:5">
      <c r="A445" s="164" t="s">
        <v>5131</v>
      </c>
      <c r="B445" s="164" t="s">
        <v>5131</v>
      </c>
      <c r="C445" s="164" t="s">
        <v>457</v>
      </c>
      <c r="D445" s="164" t="s">
        <v>5132</v>
      </c>
      <c r="E445" s="164" t="s">
        <v>5133</v>
      </c>
    </row>
    <row r="446" spans="1:5">
      <c r="A446" s="164" t="s">
        <v>5134</v>
      </c>
      <c r="B446" s="164" t="s">
        <v>5134</v>
      </c>
      <c r="C446" s="164" t="s">
        <v>457</v>
      </c>
      <c r="D446" s="164" t="s">
        <v>5135</v>
      </c>
      <c r="E446" s="164" t="s">
        <v>5136</v>
      </c>
    </row>
    <row r="447" spans="1:5">
      <c r="A447" s="164" t="s">
        <v>5137</v>
      </c>
      <c r="B447" s="164" t="s">
        <v>5137</v>
      </c>
      <c r="C447" s="164" t="s">
        <v>457</v>
      </c>
      <c r="D447" s="164" t="s">
        <v>5138</v>
      </c>
      <c r="E447" s="164" t="s">
        <v>5139</v>
      </c>
    </row>
    <row r="448" spans="1:5">
      <c r="A448" s="164" t="s">
        <v>5140</v>
      </c>
      <c r="B448" s="164" t="s">
        <v>5140</v>
      </c>
      <c r="C448" s="164" t="s">
        <v>457</v>
      </c>
      <c r="D448" s="164" t="s">
        <v>5141</v>
      </c>
      <c r="E448" s="164" t="s">
        <v>5142</v>
      </c>
    </row>
    <row r="449" spans="1:5">
      <c r="A449" s="164" t="s">
        <v>5143</v>
      </c>
      <c r="B449" s="164" t="s">
        <v>5143</v>
      </c>
      <c r="C449" s="164" t="s">
        <v>457</v>
      </c>
      <c r="D449" s="164" t="s">
        <v>5144</v>
      </c>
      <c r="E449" s="164" t="s">
        <v>5145</v>
      </c>
    </row>
    <row r="450" spans="1:5">
      <c r="A450" s="164" t="s">
        <v>5146</v>
      </c>
      <c r="B450" s="164" t="s">
        <v>5146</v>
      </c>
      <c r="C450" s="164" t="s">
        <v>457</v>
      </c>
      <c r="D450" s="164" t="s">
        <v>5147</v>
      </c>
      <c r="E450" s="164" t="s">
        <v>5148</v>
      </c>
    </row>
    <row r="451" spans="1:5">
      <c r="A451" s="164" t="s">
        <v>5149</v>
      </c>
      <c r="B451" s="164" t="s">
        <v>5149</v>
      </c>
      <c r="C451" s="164" t="s">
        <v>457</v>
      </c>
      <c r="D451" s="164" t="s">
        <v>5150</v>
      </c>
      <c r="E451" s="164" t="s">
        <v>5151</v>
      </c>
    </row>
    <row r="452" spans="1:5">
      <c r="A452" s="164" t="s">
        <v>5152</v>
      </c>
      <c r="B452" s="164" t="s">
        <v>5152</v>
      </c>
      <c r="C452" s="164" t="s">
        <v>457</v>
      </c>
      <c r="D452" s="164" t="s">
        <v>5153</v>
      </c>
      <c r="E452" s="164" t="s">
        <v>5154</v>
      </c>
    </row>
    <row r="453" spans="1:5">
      <c r="A453" s="164" t="s">
        <v>5155</v>
      </c>
      <c r="B453" s="164" t="s">
        <v>5155</v>
      </c>
      <c r="C453" s="164" t="s">
        <v>457</v>
      </c>
      <c r="D453" s="164" t="s">
        <v>5156</v>
      </c>
      <c r="E453" s="164" t="s">
        <v>5157</v>
      </c>
    </row>
    <row r="454" spans="1:5">
      <c r="A454" s="164" t="s">
        <v>5158</v>
      </c>
      <c r="B454" s="164" t="s">
        <v>5158</v>
      </c>
      <c r="C454" s="164" t="s">
        <v>457</v>
      </c>
      <c r="D454" s="164" t="s">
        <v>5159</v>
      </c>
      <c r="E454" s="164" t="s">
        <v>5160</v>
      </c>
    </row>
    <row r="455" spans="1:5">
      <c r="A455" s="164" t="s">
        <v>1432</v>
      </c>
      <c r="B455" s="164" t="s">
        <v>1432</v>
      </c>
      <c r="C455" s="164" t="s">
        <v>782</v>
      </c>
      <c r="D455" s="164" t="s">
        <v>5570</v>
      </c>
      <c r="E455" s="164" t="s">
        <v>5570</v>
      </c>
    </row>
    <row r="456" spans="1:5">
      <c r="A456" s="164" t="s">
        <v>5553</v>
      </c>
      <c r="B456" s="164" t="s">
        <v>5553</v>
      </c>
      <c r="C456" s="164" t="s">
        <v>782</v>
      </c>
      <c r="D456" s="164" t="s">
        <v>5557</v>
      </c>
      <c r="E456" s="164" t="s">
        <v>5557</v>
      </c>
    </row>
    <row r="457" spans="1:5">
      <c r="A457" s="164" t="s">
        <v>5554</v>
      </c>
      <c r="B457" s="164" t="s">
        <v>5555</v>
      </c>
      <c r="C457" s="164" t="s">
        <v>5556</v>
      </c>
      <c r="D457" s="164" t="s">
        <v>5571</v>
      </c>
      <c r="E457" s="164" t="s">
        <v>5558</v>
      </c>
    </row>
    <row r="458" spans="1:5">
      <c r="A458" s="164" t="s">
        <v>5559</v>
      </c>
      <c r="B458" s="164" t="s">
        <v>5559</v>
      </c>
      <c r="C458" s="164" t="s">
        <v>782</v>
      </c>
      <c r="D458" s="164" t="s">
        <v>5560</v>
      </c>
      <c r="E458" s="164" t="s">
        <v>5560</v>
      </c>
    </row>
    <row r="459" spans="1:5">
      <c r="A459" s="164" t="s">
        <v>5561</v>
      </c>
      <c r="B459" s="164" t="s">
        <v>5561</v>
      </c>
      <c r="C459" s="164" t="s">
        <v>5556</v>
      </c>
      <c r="D459" s="164" t="s">
        <v>5572</v>
      </c>
      <c r="E459" s="164" t="s">
        <v>5562</v>
      </c>
    </row>
    <row r="460" spans="1:5">
      <c r="A460" s="164" t="s">
        <v>5563</v>
      </c>
      <c r="B460" s="164" t="s">
        <v>5563</v>
      </c>
      <c r="C460" s="164" t="s">
        <v>782</v>
      </c>
      <c r="D460" s="164" t="s">
        <v>5564</v>
      </c>
      <c r="E460" s="164" t="s">
        <v>5564</v>
      </c>
    </row>
    <row r="461" spans="1:5">
      <c r="A461" s="164" t="s">
        <v>5565</v>
      </c>
      <c r="B461" s="164" t="s">
        <v>5565</v>
      </c>
      <c r="C461" s="164" t="s">
        <v>5556</v>
      </c>
      <c r="D461" s="164" t="s">
        <v>5573</v>
      </c>
      <c r="E461" s="164" t="s">
        <v>5566</v>
      </c>
    </row>
    <row r="462" spans="1:5">
      <c r="A462" s="164" t="s">
        <v>5575</v>
      </c>
      <c r="B462" s="164" t="s">
        <v>5575</v>
      </c>
      <c r="C462" s="164" t="s">
        <v>5581</v>
      </c>
      <c r="D462" s="164" t="s">
        <v>5576</v>
      </c>
      <c r="E462" s="164" t="s">
        <v>5577</v>
      </c>
    </row>
    <row r="463" spans="1:5">
      <c r="A463" s="164" t="s">
        <v>5578</v>
      </c>
      <c r="B463" s="164" t="s">
        <v>5578</v>
      </c>
      <c r="C463" s="164" t="s">
        <v>775</v>
      </c>
      <c r="D463" s="164" t="s">
        <v>5579</v>
      </c>
      <c r="E463" s="164" t="s">
        <v>5580</v>
      </c>
    </row>
    <row r="466" spans="2:2">
      <c r="B466" s="102"/>
    </row>
  </sheetData>
  <phoneticPr fontId="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pattern (2)</vt:lpstr>
      <vt:lpstr>할일</vt:lpstr>
      <vt:lpstr>実験</vt:lpstr>
      <vt:lpstr>chatGPT반영</vt:lpstr>
      <vt:lpstr>基準統計</vt:lpstr>
      <vt:lpstr>ヒストグラム</vt:lpstr>
      <vt:lpstr>Sheet1</vt:lpstr>
      <vt:lpstr>class</vt:lpstr>
      <vt:lpstr>features</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lpstr>features_20240225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鄭秀真</cp:lastModifiedBy>
  <dcterms:created xsi:type="dcterms:W3CDTF">2006-09-16T00:00:00Z</dcterms:created>
  <dcterms:modified xsi:type="dcterms:W3CDTF">2024-03-02T03:43:27Z</dcterms:modified>
</cp:coreProperties>
</file>