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1" l="1"/>
  <c r="A44" i="1"/>
  <c r="A43" i="1"/>
  <c r="A42" i="1"/>
  <c r="A41" i="1"/>
  <c r="A40" i="1"/>
  <c r="A39" i="1"/>
  <c r="B44" i="1"/>
  <c r="B43" i="1"/>
  <c r="B42" i="1"/>
  <c r="B41" i="1"/>
  <c r="B40" i="1"/>
  <c r="B39" i="1"/>
  <c r="F14" i="1" l="1"/>
  <c r="B14" i="1"/>
  <c r="B12" i="1"/>
  <c r="A12" i="1"/>
  <c r="D14" i="1" l="1"/>
  <c r="C6" i="1" l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E12" i="1" l="1"/>
  <c r="D12" i="1"/>
  <c r="C12" i="1"/>
  <c r="E30" i="1"/>
  <c r="E31" i="1"/>
  <c r="E32" i="1"/>
  <c r="E33" i="1"/>
  <c r="E34" i="1"/>
  <c r="E29" i="1"/>
  <c r="A30" i="1"/>
  <c r="A31" i="1"/>
  <c r="A32" i="1"/>
  <c r="A33" i="1"/>
  <c r="A34" i="1"/>
  <c r="A29" i="1"/>
  <c r="D30" i="1"/>
  <c r="D31" i="1"/>
  <c r="D32" i="1"/>
  <c r="D33" i="1"/>
  <c r="D34" i="1"/>
  <c r="D29" i="1"/>
  <c r="B30" i="1"/>
  <c r="B31" i="1"/>
  <c r="B32" i="1"/>
  <c r="B33" i="1"/>
  <c r="B34" i="1"/>
  <c r="B29" i="1"/>
  <c r="B47" i="1" l="1"/>
  <c r="F47" i="1"/>
  <c r="A45" i="1" l="1"/>
  <c r="D40" i="1"/>
  <c r="D41" i="1"/>
  <c r="D42" i="1"/>
  <c r="D43" i="1"/>
  <c r="D44" i="1"/>
  <c r="D39" i="1"/>
  <c r="C40" i="1"/>
  <c r="E41" i="1"/>
  <c r="E42" i="1"/>
  <c r="E43" i="1"/>
  <c r="E44" i="1"/>
  <c r="A52" i="1" l="1"/>
  <c r="B51" i="1"/>
  <c r="D45" i="1"/>
  <c r="B52" i="1" s="1"/>
  <c r="E40" i="1"/>
  <c r="C41" i="1"/>
  <c r="C39" i="1"/>
  <c r="B45" i="1"/>
  <c r="D51" i="1" s="1"/>
  <c r="C44" i="1"/>
  <c r="C43" i="1"/>
  <c r="C42" i="1"/>
  <c r="E39" i="1"/>
  <c r="A54" i="1" l="1" a="1"/>
  <c r="E45" i="1"/>
  <c r="C45" i="1"/>
  <c r="D52" i="1" s="1"/>
  <c r="B54" i="1" l="1"/>
  <c r="A54" i="1"/>
  <c r="A55" i="1"/>
  <c r="B55" i="1"/>
  <c r="E54" i="1" l="1" a="1"/>
  <c r="E54" i="1" s="1"/>
  <c r="E55" i="1" l="1"/>
  <c r="G55" i="1" s="1"/>
  <c r="A20" i="1" l="1"/>
  <c r="B19" i="1"/>
  <c r="D19" i="1"/>
  <c r="D20" i="1"/>
  <c r="B20" i="1"/>
  <c r="A22" i="1" a="1"/>
  <c r="A22" i="1" s="1"/>
  <c r="B23" i="1" l="1"/>
  <c r="A23" i="1"/>
  <c r="B22" i="1"/>
  <c r="D22" i="1" s="1" a="1"/>
  <c r="D23" i="1" l="1"/>
  <c r="D22" i="1"/>
</calcChain>
</file>

<file path=xl/sharedStrings.xml><?xml version="1.0" encoding="utf-8"?>
<sst xmlns="http://schemas.openxmlformats.org/spreadsheetml/2006/main" count="41" uniqueCount="34">
  <si>
    <t>Исходные данные</t>
  </si>
  <si>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</si>
  <si>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</si>
  <si>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</si>
  <si>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</si>
  <si>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</si>
  <si>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</si>
  <si>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</si>
  <si>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</si>
  <si>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</si>
  <si>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</si>
  <si>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</si>
  <si>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</si>
  <si>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XiYi</t>
  </si>
  <si>
    <t>Xi^2</t>
  </si>
  <si>
    <t>Yi^2</t>
  </si>
  <si>
    <t>Система нормальных уравнений</t>
  </si>
  <si>
    <t>b=b1</t>
  </si>
  <si>
    <t>корелляц коэф</t>
  </si>
  <si>
    <t>крит стьюдента</t>
  </si>
  <si>
    <t>распределения Стьюдента</t>
  </si>
  <si>
    <t>мумнож - находим произведение обрытной матрицы на массив св членов</t>
  </si>
  <si>
    <t>мобр - находим обратную матрицу</t>
  </si>
  <si>
    <t>эмпер лин ур-е: y(со штрихом) = b0 + b1x она приближает эксперим зн-я</t>
  </si>
  <si>
    <t>a и b должны быть такие же как и в ф-ии логарифма на первом графике</t>
  </si>
  <si>
    <t>y1 = 1/y1</t>
  </si>
  <si>
    <t>xi=1/xi</t>
  </si>
  <si>
    <t>y1</t>
  </si>
  <si>
    <t>С,кг/т</t>
  </si>
  <si>
    <t>Т,ч</t>
  </si>
  <si>
    <t>Xi</t>
  </si>
  <si>
    <t>Yi=lnyi</t>
  </si>
  <si>
    <t>y=5,4e^(-0,60658x)</t>
  </si>
  <si>
    <t>a=e^b0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</si>
</sst>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3" xfId="0" applyFill="1" applyBorder="1"/>
    <xf numFmtId="0" fontId="0" fillId="2" borderId="2" xfId="0" applyFill="1" applyBorder="1"/>
    <xf numFmtId="0" fontId="3" fillId="0" borderId="0" xfId="0" applyFont="1"/>
    <xf numFmtId="0" fontId="0" fillId="2" borderId="0" xfId="0" applyFill="1"/>
    <xf numFmtId="0" fontId="0" fillId="7" borderId="1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Border="1"/>
    <xf numFmtId="0" fontId="0" fillId="0" borderId="0" xfId="0" applyBorder="1"/>
    <xf numFmtId="0" fontId="2" fillId="2" borderId="1" xfId="1" applyFill="1" applyBorder="1"/>
    <xf numFmtId="0" fontId="0" fillId="0" borderId="0" xfId="0" applyFill="1"/>
    <xf numFmtId="0" fontId="1" fillId="0" borderId="0" xfId="2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Логарифм,</a:t>
            </a:r>
            <a:r>
              <a:rPr lang="ru-RU" baseline="0"/>
              <a:t> показат-я, линейная, экспоненц, полиномин-я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7628055204898114E-2"/>
          <c:y val="0.19819457567804025"/>
          <c:w val="0.8901968503937007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009261978280434"/>
                  <c:y val="0.258312943831161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850768011078837E-2"/>
                  <c:y val="0.260538754802409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47494087752432584"/>
                  <c:y val="-1.15279090113735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3063631425213443"/>
                  <c:y val="0.12604827113244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53621061375935075"/>
                  <c:y val="0.109931110220579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Лист1!$A$6:$A$11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Лист1!$B$6:$B$11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5-4CE2-8E2F-BC68481AB7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39968"/>
        <c:axId val="324842264"/>
      </c:scatterChart>
      <c:valAx>
        <c:axId val="3248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42264"/>
        <c:crosses val="autoZero"/>
        <c:crossBetween val="midCat"/>
      </c:valAx>
      <c:valAx>
        <c:axId val="324842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483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при </a:t>
            </a:r>
            <a:r>
              <a:rPr lang="en-US" baseline="0"/>
              <a:t>y = 1/y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55351258481605"/>
                  <c:y val="0.248767813321698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Лист1!$A$29:$A$34</c:f>
              <c:numCache>
                <c:formatCode>General</c:formatCode>
                <c:ptCount val="6"/>
                <c:pt idx="0">
                  <c:v>1</c:v>
                </c:pt>
                <c:pt idx="1">
                  <c:v>1.25</c:v>
                </c:pt>
                <c:pt idx="2">
                  <c:v>1.6666666666666667</c:v>
                </c:pt>
                <c:pt idx="3">
                  <c:v>2.5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Лист1!$B$29:$B$34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ED-4ACF-89F0-DC854AAD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14640"/>
        <c:axId val="429312144"/>
      </c:scatterChart>
      <c:valAx>
        <c:axId val="42931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2144"/>
        <c:crosses val="autoZero"/>
        <c:crossBetween val="midCat"/>
      </c:valAx>
      <c:valAx>
        <c:axId val="4293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9314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Гипербола</a:t>
            </a:r>
            <a:r>
              <a:rPr lang="ru-RU" baseline="0"/>
              <a:t> при </a:t>
            </a:r>
            <a:r>
              <a:rPr lang="en-US" baseline="0"/>
              <a:t>y = 1/x</a:t>
            </a:r>
            <a:endParaRPr lang="ru-RU"/>
          </a:p>
        </c:rich>
      </c:tx>
      <c:layout>
        <c:manualLayout>
          <c:xMode val="edge"/>
          <c:yMode val="edge"/>
          <c:x val="0.62109450170160529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>
              <a:noFill/>
            </a:ln>
          </c:spPr>
          <c:xVal>
            <c:numRef>
              <c:f>Лист1!$D$29:$D$34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Лист1!$E$29:$E$34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827-456F-B0C3-0EBE441286D7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161540790806695"/>
                  <c:y val="0.458884017855837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[1]Лист1!$D$21:$D$26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xVal>
          <c:yVal>
            <c:numRef>
              <c:f>[1]Лист1!$E$21:$E$26</c:f>
              <c:numCache>
                <c:formatCode>General</c:formatCode>
                <c:ptCount val="6"/>
                <c:pt idx="0">
                  <c:v>0.32258064516129031</c:v>
                </c:pt>
                <c:pt idx="1">
                  <c:v>0.30303030303030304</c:v>
                </c:pt>
                <c:pt idx="2">
                  <c:v>0.30303030303030304</c:v>
                </c:pt>
                <c:pt idx="3">
                  <c:v>0.21739130434782611</c:v>
                </c:pt>
                <c:pt idx="4">
                  <c:v>0.20833333333333334</c:v>
                </c:pt>
                <c:pt idx="5">
                  <c:v>0.19607843137254904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27-456F-B0C3-0EBE44128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512031"/>
        <c:axId val="1464517727"/>
      </c:scatterChart>
      <c:valAx>
        <c:axId val="14755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64517727"/>
        <c:crosses val="autoZero"/>
        <c:crossBetween val="midCat"/>
      </c:valAx>
      <c:valAx>
        <c:axId val="14645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75512031"/>
        <c:crosses val="autoZero"/>
        <c:crossBetween val="midCat"/>
      </c:valAx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7270341207348"/>
          <c:y val="7.407407407407407E-2"/>
          <c:w val="0.8966272965879265"/>
          <c:h val="0.841674686497521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Лист1!$B$3:$G$3</c:f>
              <c:numCache>
                <c:formatCode>General</c:formatCode>
                <c:ptCount val="6"/>
                <c:pt idx="0">
                  <c:v>3.1</c:v>
                </c:pt>
                <c:pt idx="1">
                  <c:v>3.3</c:v>
                </c:pt>
                <c:pt idx="2">
                  <c:v>3.3</c:v>
                </c:pt>
                <c:pt idx="3">
                  <c:v>4.5999999999999996</c:v>
                </c:pt>
                <c:pt idx="4">
                  <c:v>4.8</c:v>
                </c:pt>
                <c:pt idx="5">
                  <c:v>5.0999999999999996</c:v>
                </c:pt>
              </c:numCache>
            </c:num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44-45B1-AACF-BC3389B8C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885400"/>
        <c:axId val="449885728"/>
      </c:lineChart>
      <c:catAx>
        <c:axId val="449885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885728"/>
        <c:crosses val="autoZero"/>
        <c:auto val="1"/>
        <c:lblAlgn val="ctr"/>
        <c:lblOffset val="100"/>
        <c:noMultiLvlLbl val="0"/>
      </c:catAx>
      <c:valAx>
        <c:axId val="4498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988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Лист1!$A$39:$A$44</c:f>
              <c:numCache>
                <c:formatCode>General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0.6</c:v>
                </c:pt>
                <c:pt idx="3">
                  <c:v>0.4</c:v>
                </c:pt>
                <c:pt idx="4">
                  <c:v>0.2</c:v>
                </c:pt>
                <c:pt idx="5">
                  <c:v>0.1</c:v>
                </c:pt>
              </c:numCache>
            </c:numRef>
          </c:cat>
          <c:val>
            <c:numRef>
              <c:f>Лист1!$B$39:$B$44</c:f>
              <c:numCache>
                <c:formatCode>General</c:formatCode>
                <c:ptCount val="6"/>
                <c:pt idx="0">
                  <c:v>1.1314021114911006</c:v>
                </c:pt>
                <c:pt idx="1">
                  <c:v>1.1939224684724346</c:v>
                </c:pt>
                <c:pt idx="2">
                  <c:v>1.1939224684724346</c:v>
                </c:pt>
                <c:pt idx="3">
                  <c:v>1.5260563034950492</c:v>
                </c:pt>
                <c:pt idx="4">
                  <c:v>1.5686159179138452</c:v>
                </c:pt>
                <c:pt idx="5">
                  <c:v>1.62924053973028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5C-43E9-87D2-401DF618A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4983400"/>
        <c:axId val="384980120"/>
      </c:lineChart>
      <c:catAx>
        <c:axId val="384983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980120"/>
        <c:crosses val="autoZero"/>
        <c:auto val="1"/>
        <c:lblAlgn val="ctr"/>
        <c:lblOffset val="100"/>
        <c:noMultiLvlLbl val="0"/>
      </c:catAx>
      <c:valAx>
        <c:axId val="38498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4983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2</xdr:row>
      <xdr:rowOff>41909</xdr:rowOff>
    </xdr:from>
    <xdr:to>
      <xdr:col>20</xdr:col>
      <xdr:colOff>331304</xdr:colOff>
      <xdr:row>21</xdr:row>
      <xdr:rowOff>8282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504266</xdr:colOff>
      <xdr:row>22</xdr:row>
      <xdr:rowOff>40341</xdr:rowOff>
    </xdr:from>
    <xdr:to>
      <xdr:col>18</xdr:col>
      <xdr:colOff>235324</xdr:colOff>
      <xdr:row>36</xdr:row>
      <xdr:rowOff>116541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489244</xdr:colOff>
      <xdr:row>22</xdr:row>
      <xdr:rowOff>42071</xdr:rowOff>
    </xdr:from>
    <xdr:to>
      <xdr:col>26</xdr:col>
      <xdr:colOff>162673</xdr:colOff>
      <xdr:row>36</xdr:row>
      <xdr:rowOff>118271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22678</xdr:colOff>
      <xdr:row>2</xdr:row>
      <xdr:rowOff>175080</xdr:rowOff>
    </xdr:from>
    <xdr:to>
      <xdr:col>28</xdr:col>
      <xdr:colOff>340178</xdr:colOff>
      <xdr:row>18</xdr:row>
      <xdr:rowOff>15423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23</xdr:col>
      <xdr:colOff>63499</xdr:colOff>
      <xdr:row>3</xdr:row>
      <xdr:rowOff>27213</xdr:rowOff>
    </xdr:from>
    <xdr:ext cx="2152192" cy="342786"/>
    <xdr:sp macro="" textlink="">
      <xdr:nvSpPr>
        <xdr:cNvPr id="6" name="TextBox 5"/>
        <xdr:cNvSpPr txBox="1"/>
      </xdr:nvSpPr>
      <xdr:spPr>
        <a:xfrm>
          <a:off x="14350999" y="571499"/>
          <a:ext cx="21521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600"/>
            <a:t>Корреляционное поле</a:t>
          </a:r>
        </a:p>
      </xdr:txBody>
    </xdr:sp>
    <xdr:clientData/>
  </xdr:oneCellAnchor>
  <xdr:twoCellAnchor>
    <xdr:from>
      <xdr:col>11</xdr:col>
      <xdr:colOff>204108</xdr:colOff>
      <xdr:row>42</xdr:row>
      <xdr:rowOff>39007</xdr:rowOff>
    </xdr:from>
    <xdr:to>
      <xdr:col>18</xdr:col>
      <xdr:colOff>521608</xdr:colOff>
      <xdr:row>57</xdr:row>
      <xdr:rowOff>60778</xdr:rowOff>
    </xdr:to>
    <xdr:graphicFrame macro="">
      <xdr:nvGraphicFramePr>
        <xdr:cNvPr id="11" name="Диаграмма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OneDrive\&#1056;&#1072;&#1073;&#1086;&#1095;&#1080;&#1081;%20&#1089;&#1090;&#1086;&#1083;\Lr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1">
          <cell r="D21">
            <v>1</v>
          </cell>
          <cell r="E21">
            <v>0.32258064516129031</v>
          </cell>
        </row>
        <row r="22">
          <cell r="D22">
            <v>0.8</v>
          </cell>
          <cell r="E22">
            <v>0.30303030303030304</v>
          </cell>
        </row>
        <row r="23">
          <cell r="D23">
            <v>0.6</v>
          </cell>
          <cell r="E23">
            <v>0.30303030303030304</v>
          </cell>
        </row>
        <row r="24">
          <cell r="D24">
            <v>0.4</v>
          </cell>
          <cell r="E24">
            <v>0.21739130434782611</v>
          </cell>
        </row>
        <row r="25">
          <cell r="D25">
            <v>0.2</v>
          </cell>
          <cell r="E25">
            <v>0.20833333333333334</v>
          </cell>
        </row>
        <row r="26">
          <cell r="D26">
            <v>0.1</v>
          </cell>
          <cell r="E26">
            <v>0.19607843137254904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33" zoomScale="70" zoomScaleNormal="70" workbookViewId="0">
      <selection activeCell="F55" sqref="F55"/>
    </sheetView>
  </sheetViews>
  <sheetFormatPr defaultRowHeight="14.5" x14ac:dyDescent="0.35"/>
  <cols>
    <col min="1" max="1" width="13.08984375" bestFit="1" customWidth="1"/>
  </cols>
  <sheetData>
    <row r="1" spans="1:9" x14ac:dyDescent="0.35">
      <c r="A1" s="10" t="s">
        <v>0</v>
      </c>
    </row>
    <row r="2" spans="1:9" x14ac:dyDescent="0.35">
      <c r="A2" s="2" t="s">
        <v>28</v>
      </c>
      <c r="B2" s="2">
        <v>1</v>
      </c>
      <c r="C2" s="2">
        <v>0.8</v>
      </c>
      <c r="D2" s="2">
        <v>0.6</v>
      </c>
      <c r="E2" s="2">
        <v>0.4</v>
      </c>
      <c r="F2" s="2">
        <v>0.2</v>
      </c>
      <c r="G2" s="2">
        <v>0.1</v>
      </c>
      <c r="H2" s="13"/>
      <c r="I2" s="14"/>
    </row>
    <row r="3" spans="1:9" x14ac:dyDescent="0.35">
      <c r="A3" s="2" t="s">
        <v>29</v>
      </c>
      <c r="B3" s="2">
        <v>3.1</v>
      </c>
      <c r="C3" s="2">
        <v>3.3</v>
      </c>
      <c r="D3" s="2">
        <v>3.3</v>
      </c>
      <c r="E3" s="2">
        <v>4.5999999999999996</v>
      </c>
      <c r="F3" s="2">
        <v>4.8</v>
      </c>
      <c r="G3" s="2">
        <v>5.0999999999999996</v>
      </c>
      <c r="H3" s="13"/>
      <c r="I3" s="14"/>
    </row>
    <row r="5" spans="1:9" x14ac:dyDescent="0.3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9" x14ac:dyDescent="0.35">
      <c r="A6" s="2">
        <v>1</v>
      </c>
      <c r="B6" s="2">
        <v>3.1</v>
      </c>
      <c r="C6" s="1">
        <f>A6*B6</f>
        <v>3.1</v>
      </c>
      <c r="D6" s="1">
        <f>A6*A6</f>
        <v>1</v>
      </c>
      <c r="E6" s="1">
        <f>B6*B6</f>
        <v>9.6100000000000012</v>
      </c>
    </row>
    <row r="7" spans="1:9" x14ac:dyDescent="0.35">
      <c r="A7" s="2">
        <v>0.8</v>
      </c>
      <c r="B7" s="2">
        <v>3.3</v>
      </c>
      <c r="C7" s="1">
        <f t="shared" ref="C7:C11" si="0">A7*B7</f>
        <v>2.64</v>
      </c>
      <c r="D7" s="1">
        <f t="shared" ref="D7:D11" si="1">A7*A7</f>
        <v>0.64000000000000012</v>
      </c>
      <c r="E7" s="1">
        <f t="shared" ref="E7:E11" si="2">B7*B7</f>
        <v>10.889999999999999</v>
      </c>
    </row>
    <row r="8" spans="1:9" x14ac:dyDescent="0.35">
      <c r="A8" s="2">
        <v>0.6</v>
      </c>
      <c r="B8" s="2">
        <v>3.3</v>
      </c>
      <c r="C8" s="1">
        <f t="shared" si="0"/>
        <v>1.9799999999999998</v>
      </c>
      <c r="D8" s="1">
        <f t="shared" si="1"/>
        <v>0.36</v>
      </c>
      <c r="E8" s="1">
        <f t="shared" si="2"/>
        <v>10.889999999999999</v>
      </c>
    </row>
    <row r="9" spans="1:9" x14ac:dyDescent="0.35">
      <c r="A9" s="2">
        <v>0.4</v>
      </c>
      <c r="B9" s="2">
        <v>4.5999999999999996</v>
      </c>
      <c r="C9" s="1">
        <f t="shared" si="0"/>
        <v>1.8399999999999999</v>
      </c>
      <c r="D9" s="1">
        <f t="shared" si="1"/>
        <v>0.16000000000000003</v>
      </c>
      <c r="E9" s="1">
        <f t="shared" si="2"/>
        <v>21.159999999999997</v>
      </c>
    </row>
    <row r="10" spans="1:9" x14ac:dyDescent="0.35">
      <c r="A10" s="2">
        <v>0.2</v>
      </c>
      <c r="B10" s="2">
        <v>4.8</v>
      </c>
      <c r="C10" s="1">
        <f t="shared" si="0"/>
        <v>0.96</v>
      </c>
      <c r="D10" s="1">
        <f t="shared" si="1"/>
        <v>4.0000000000000008E-2</v>
      </c>
      <c r="E10" s="1">
        <f t="shared" si="2"/>
        <v>23.04</v>
      </c>
    </row>
    <row r="11" spans="1:9" x14ac:dyDescent="0.35">
      <c r="A11" s="2">
        <v>0.1</v>
      </c>
      <c r="B11" s="2">
        <v>5.0999999999999996</v>
      </c>
      <c r="C11" s="1">
        <f t="shared" si="0"/>
        <v>0.51</v>
      </c>
      <c r="D11" s="1">
        <f t="shared" si="1"/>
        <v>1.0000000000000002E-2</v>
      </c>
      <c r="E11" s="1">
        <f t="shared" si="2"/>
        <v>26.009999999999998</v>
      </c>
    </row>
    <row r="12" spans="1:9" x14ac:dyDescent="0.35">
      <c r="A12" s="5">
        <f>SUM(A6:A11)</f>
        <v>3.1</v>
      </c>
      <c r="B12" s="6">
        <f>SUM(B6:B11)</f>
        <v>24.199999999999996</v>
      </c>
      <c r="C12" s="6">
        <f>SUM(C6:C11)</f>
        <v>11.03</v>
      </c>
      <c r="D12" s="6">
        <f>SUM(D6:D11)</f>
        <v>2.21</v>
      </c>
      <c r="E12" s="6">
        <f>SUM(E6:E11)</f>
        <v>101.6</v>
      </c>
    </row>
    <row r="13" spans="1:9" x14ac:dyDescent="0.35">
      <c r="A13" s="8" t="s">
        <v>6</v>
      </c>
      <c r="B13" s="9">
        <v>6</v>
      </c>
      <c r="C13" s="1"/>
      <c r="D13" s="1"/>
      <c r="E13" s="1"/>
    </row>
    <row r="14" spans="1:9" x14ac:dyDescent="0.35">
      <c r="A14" s="4" t="s">
        <v>7</v>
      </c>
      <c r="B14" s="4">
        <f>CORREL(A6:A11,B6:B11)</f>
        <v>-0.94528425878704936</v>
      </c>
      <c r="C14" s="4" t="s">
        <v>8</v>
      </c>
      <c r="D14" s="4">
        <f>ABS(B14)*SQRT((B13-2)/(1-B14^2))</f>
        <v>5.7948839346513221</v>
      </c>
      <c r="E14" s="4" t="s">
        <v>9</v>
      </c>
      <c r="F14" s="4">
        <f>_xlfn.T.INV.2T(0.05,B13-2)</f>
        <v>2.7764451051977934</v>
      </c>
    </row>
    <row r="15" spans="1:9" x14ac:dyDescent="0.35">
      <c r="C15" s="7"/>
      <c r="D15" s="7"/>
      <c r="E15" s="7"/>
    </row>
    <row r="17" spans="1:5" x14ac:dyDescent="0.35">
      <c r="A17" t="s">
        <v>18</v>
      </c>
      <c r="C17" t="s">
        <v>19</v>
      </c>
      <c r="E17" t="s">
        <v>20</v>
      </c>
    </row>
    <row r="18" spans="1:5" x14ac:dyDescent="0.35">
      <c r="A18" s="10" t="s">
        <v>10</v>
      </c>
    </row>
    <row r="19" spans="1:5" x14ac:dyDescent="0.35">
      <c r="A19" s="5">
        <v>6</v>
      </c>
      <c r="B19" s="5">
        <f>A12</f>
        <v>3.1</v>
      </c>
      <c r="D19" s="5">
        <f>B12</f>
        <v>24.199999999999996</v>
      </c>
    </row>
    <row r="20" spans="1:5" x14ac:dyDescent="0.35">
      <c r="A20" s="5">
        <f>A12</f>
        <v>3.1</v>
      </c>
      <c r="B20" s="5">
        <f>D12</f>
        <v>2.21</v>
      </c>
      <c r="D20" s="5">
        <f>C12</f>
        <v>11.03</v>
      </c>
    </row>
    <row r="22" spans="1:5" x14ac:dyDescent="0.35">
      <c r="A22" s="5">
        <f t="array" ref="A22:B23">MINVERSE(A19:B20)</f>
        <v>0.6054794520547947</v>
      </c>
      <c r="B22" s="5">
        <v>-0.84931506849315086</v>
      </c>
      <c r="C22" s="4" t="s">
        <v>11</v>
      </c>
      <c r="D22" s="4">
        <f t="array" ref="D22:D23">MMULT(A22:B23,D19:D20)</f>
        <v>5.2846575342465769</v>
      </c>
    </row>
    <row r="23" spans="1:5" x14ac:dyDescent="0.35">
      <c r="A23" s="5">
        <v>-0.84931506849315097</v>
      </c>
      <c r="B23" s="5">
        <v>1.6438356164383565</v>
      </c>
      <c r="C23" s="4" t="s">
        <v>12</v>
      </c>
      <c r="D23" s="4">
        <v>-2.421917808219181</v>
      </c>
    </row>
    <row r="24" spans="1:5" x14ac:dyDescent="0.35">
      <c r="A24" t="s">
        <v>22</v>
      </c>
    </row>
    <row r="25" spans="1:5" x14ac:dyDescent="0.35">
      <c r="A25" t="s">
        <v>21</v>
      </c>
    </row>
    <row r="26" spans="1:5" x14ac:dyDescent="0.35">
      <c r="A26" t="s">
        <v>23</v>
      </c>
    </row>
    <row r="28" spans="1:5" x14ac:dyDescent="0.35">
      <c r="A28" s="1" t="s">
        <v>26</v>
      </c>
      <c r="B28" s="1" t="s">
        <v>27</v>
      </c>
      <c r="D28" s="1" t="s">
        <v>1</v>
      </c>
      <c r="E28" s="1" t="s">
        <v>25</v>
      </c>
    </row>
    <row r="29" spans="1:5" x14ac:dyDescent="0.35">
      <c r="A29" s="1">
        <f>1/A6</f>
        <v>1</v>
      </c>
      <c r="B29" s="1">
        <f>B6</f>
        <v>3.1</v>
      </c>
      <c r="D29" s="1">
        <f>A6</f>
        <v>1</v>
      </c>
      <c r="E29" s="1">
        <f>1/B6</f>
        <v>0.32258064516129031</v>
      </c>
    </row>
    <row r="30" spans="1:5" x14ac:dyDescent="0.35">
      <c r="A30" s="1">
        <f t="shared" ref="A30:A34" si="3">1/A7</f>
        <v>1.25</v>
      </c>
      <c r="B30" s="1">
        <f t="shared" ref="B30:B34" si="4">B7</f>
        <v>3.3</v>
      </c>
      <c r="D30" s="1">
        <f t="shared" ref="D30:D34" si="5">A7</f>
        <v>0.8</v>
      </c>
      <c r="E30" s="1">
        <f t="shared" ref="E30:E34" si="6">1/B7</f>
        <v>0.30303030303030304</v>
      </c>
    </row>
    <row r="31" spans="1:5" x14ac:dyDescent="0.35">
      <c r="A31" s="1">
        <f t="shared" si="3"/>
        <v>1.6666666666666667</v>
      </c>
      <c r="B31" s="1">
        <f t="shared" si="4"/>
        <v>3.3</v>
      </c>
      <c r="D31" s="1">
        <f t="shared" si="5"/>
        <v>0.6</v>
      </c>
      <c r="E31" s="1">
        <f t="shared" si="6"/>
        <v>0.30303030303030304</v>
      </c>
    </row>
    <row r="32" spans="1:5" x14ac:dyDescent="0.35">
      <c r="A32" s="1">
        <f t="shared" si="3"/>
        <v>2.5</v>
      </c>
      <c r="B32" s="1">
        <f t="shared" si="4"/>
        <v>4.5999999999999996</v>
      </c>
      <c r="D32" s="1">
        <f t="shared" si="5"/>
        <v>0.4</v>
      </c>
      <c r="E32" s="1">
        <f t="shared" si="6"/>
        <v>0.21739130434782611</v>
      </c>
    </row>
    <row r="33" spans="1:6" x14ac:dyDescent="0.35">
      <c r="A33" s="1">
        <f t="shared" si="3"/>
        <v>5</v>
      </c>
      <c r="B33" s="1">
        <f t="shared" si="4"/>
        <v>4.8</v>
      </c>
      <c r="D33" s="1">
        <f t="shared" si="5"/>
        <v>0.2</v>
      </c>
      <c r="E33" s="1">
        <f t="shared" si="6"/>
        <v>0.20833333333333334</v>
      </c>
    </row>
    <row r="34" spans="1:6" x14ac:dyDescent="0.35">
      <c r="A34" s="1">
        <f t="shared" si="3"/>
        <v>10</v>
      </c>
      <c r="B34" s="1">
        <f t="shared" si="4"/>
        <v>5.0999999999999996</v>
      </c>
      <c r="D34" s="1">
        <f t="shared" si="5"/>
        <v>0.1</v>
      </c>
      <c r="E34" s="1">
        <f t="shared" si="6"/>
        <v>0.19607843137254904</v>
      </c>
    </row>
    <row r="35" spans="1:6" x14ac:dyDescent="0.35">
      <c r="A35" s="15"/>
      <c r="B35" s="15"/>
      <c r="D35" s="15"/>
      <c r="E35" s="15"/>
    </row>
    <row r="36" spans="1:6" x14ac:dyDescent="0.35">
      <c r="A36" s="16"/>
      <c r="B36" s="16"/>
      <c r="D36" s="16"/>
      <c r="E36" s="16"/>
    </row>
    <row r="38" spans="1:6" x14ac:dyDescent="0.35">
      <c r="A38" s="1" t="s">
        <v>30</v>
      </c>
      <c r="B38" s="1" t="s">
        <v>31</v>
      </c>
      <c r="C38" s="3" t="s">
        <v>13</v>
      </c>
      <c r="D38" s="3" t="s">
        <v>14</v>
      </c>
      <c r="E38" s="3" t="s">
        <v>15</v>
      </c>
    </row>
    <row r="39" spans="1:6" x14ac:dyDescent="0.35">
      <c r="A39" s="1">
        <f t="shared" ref="A39:A44" si="7">A6</f>
        <v>1</v>
      </c>
      <c r="B39" s="1">
        <f t="shared" ref="B39:B44" si="8">LN(B6)</f>
        <v>1.1314021114911006</v>
      </c>
      <c r="C39" s="1">
        <f>A39*B39</f>
        <v>1.1314021114911006</v>
      </c>
      <c r="D39" s="1">
        <f>A39*A39</f>
        <v>1</v>
      </c>
      <c r="E39" s="1">
        <f>B39*B39</f>
        <v>1.2800707378865208</v>
      </c>
    </row>
    <row r="40" spans="1:6" x14ac:dyDescent="0.35">
      <c r="A40" s="1">
        <f t="shared" si="7"/>
        <v>0.8</v>
      </c>
      <c r="B40" s="1">
        <f t="shared" si="8"/>
        <v>1.1939224684724346</v>
      </c>
      <c r="C40" s="1">
        <f t="shared" ref="C40:C44" si="9">A40*B40</f>
        <v>0.95513797477794771</v>
      </c>
      <c r="D40" s="1">
        <f t="shared" ref="D40:D44" si="10">A40*A40</f>
        <v>0.64000000000000012</v>
      </c>
      <c r="E40" s="1">
        <f t="shared" ref="E40:E44" si="11">B40*B40</f>
        <v>1.4254508607233114</v>
      </c>
    </row>
    <row r="41" spans="1:6" x14ac:dyDescent="0.35">
      <c r="A41" s="1">
        <f t="shared" si="7"/>
        <v>0.6</v>
      </c>
      <c r="B41" s="1">
        <f t="shared" si="8"/>
        <v>1.1939224684724346</v>
      </c>
      <c r="C41" s="1">
        <f t="shared" si="9"/>
        <v>0.71635348108346075</v>
      </c>
      <c r="D41" s="1">
        <f t="shared" si="10"/>
        <v>0.36</v>
      </c>
      <c r="E41" s="1">
        <f t="shared" si="11"/>
        <v>1.4254508607233114</v>
      </c>
    </row>
    <row r="42" spans="1:6" x14ac:dyDescent="0.35">
      <c r="A42" s="1">
        <f t="shared" si="7"/>
        <v>0.4</v>
      </c>
      <c r="B42" s="1">
        <f t="shared" si="8"/>
        <v>1.5260563034950492</v>
      </c>
      <c r="C42" s="1">
        <f t="shared" si="9"/>
        <v>0.61042252139801967</v>
      </c>
      <c r="D42" s="1">
        <f t="shared" si="10"/>
        <v>0.16000000000000003</v>
      </c>
      <c r="E42" s="1">
        <f t="shared" si="11"/>
        <v>2.3288478414369735</v>
      </c>
    </row>
    <row r="43" spans="1:6" x14ac:dyDescent="0.35">
      <c r="A43" s="1">
        <f t="shared" si="7"/>
        <v>0.2</v>
      </c>
      <c r="B43" s="1">
        <f t="shared" si="8"/>
        <v>1.5686159179138452</v>
      </c>
      <c r="C43" s="1">
        <f t="shared" si="9"/>
        <v>0.31372318358276907</v>
      </c>
      <c r="D43" s="1">
        <f t="shared" si="10"/>
        <v>4.0000000000000008E-2</v>
      </c>
      <c r="E43" s="1">
        <f t="shared" si="11"/>
        <v>2.4605558979326951</v>
      </c>
    </row>
    <row r="44" spans="1:6" x14ac:dyDescent="0.35">
      <c r="A44" s="1">
        <f t="shared" si="7"/>
        <v>0.1</v>
      </c>
      <c r="B44" s="1">
        <f t="shared" si="8"/>
        <v>1.62924053973028</v>
      </c>
      <c r="C44" s="1">
        <f t="shared" si="9"/>
        <v>0.162924053973028</v>
      </c>
      <c r="D44" s="1">
        <f t="shared" si="10"/>
        <v>1.0000000000000002E-2</v>
      </c>
      <c r="E44" s="1">
        <f t="shared" si="11"/>
        <v>2.6544247363006144</v>
      </c>
    </row>
    <row r="45" spans="1:6" x14ac:dyDescent="0.35">
      <c r="A45" s="5">
        <f>SUM(A39:A44)</f>
        <v>3.1</v>
      </c>
      <c r="B45" s="5">
        <f>SUM(B39:B44)</f>
        <v>8.2431598095751433</v>
      </c>
      <c r="C45" s="5">
        <f>SUM(C39:C44)</f>
        <v>3.8899633263063258</v>
      </c>
      <c r="D45" s="5">
        <f>SUM(D39:D44)</f>
        <v>2.21</v>
      </c>
      <c r="E45" s="5">
        <f>SUM(E39:E44)</f>
        <v>11.574800935003426</v>
      </c>
    </row>
    <row r="46" spans="1:6" x14ac:dyDescent="0.35">
      <c r="A46" s="11" t="s">
        <v>6</v>
      </c>
      <c r="B46" s="11">
        <v>6</v>
      </c>
    </row>
    <row r="47" spans="1:6" x14ac:dyDescent="0.35">
      <c r="A47" s="4" t="s">
        <v>7</v>
      </c>
      <c r="B47" s="4">
        <f>CORREL(A39:A44,B39:B44)</f>
        <v>-0.94648935034076953</v>
      </c>
      <c r="C47" s="4" t="s">
        <v>8</v>
      </c>
      <c r="D47" s="4">
        <f>ABS(B47)*SQRT((B46-2)/(1-B47^2))</f>
        <v>5.865426535447174</v>
      </c>
      <c r="E47" s="4" t="s">
        <v>9</v>
      </c>
      <c r="F47" s="4">
        <f>_xlfn.T.INV.2T(0.05,B46-2)</f>
        <v>2.7764451051977934</v>
      </c>
    </row>
    <row r="50" spans="1:7" x14ac:dyDescent="0.35">
      <c r="A50" s="10" t="s">
        <v>16</v>
      </c>
    </row>
    <row r="51" spans="1:7" x14ac:dyDescent="0.35">
      <c r="A51" s="5">
        <v>6</v>
      </c>
      <c r="B51" s="5">
        <f>A45</f>
        <v>3.1</v>
      </c>
      <c r="D51" s="5">
        <f>B45</f>
        <v>8.2431598095751433</v>
      </c>
    </row>
    <row r="52" spans="1:7" x14ac:dyDescent="0.35">
      <c r="A52" s="5">
        <f>A45</f>
        <v>3.1</v>
      </c>
      <c r="B52" s="5">
        <f>D45</f>
        <v>2.21</v>
      </c>
      <c r="D52" s="5">
        <f>C45</f>
        <v>3.8899633263063258</v>
      </c>
    </row>
    <row r="54" spans="1:7" x14ac:dyDescent="0.35">
      <c r="A54">
        <f t="array" ref="A54:B55">MINVERSE(A51:B52)</f>
        <v>0.6054794520547947</v>
      </c>
      <c r="B54">
        <v>-0.84931506849315086</v>
      </c>
      <c r="D54" s="3" t="s">
        <v>11</v>
      </c>
      <c r="E54" s="3">
        <f t="array" ref="E54:E55">MMULT(A54:B55,D51:D52)</f>
        <v>1.6872594157839615</v>
      </c>
      <c r="F54" s="12" t="s">
        <v>33</v>
      </c>
      <c r="G54" s="17">
        <v>5.4046500000000002</v>
      </c>
    </row>
    <row r="55" spans="1:7" x14ac:dyDescent="0.35">
      <c r="A55">
        <v>-0.84931506849315097</v>
      </c>
      <c r="B55">
        <v>1.6438356164383565</v>
      </c>
      <c r="D55" s="3" t="s">
        <v>12</v>
      </c>
      <c r="E55" s="3">
        <v>-0.60657957584794353</v>
      </c>
      <c r="F55" s="12" t="s">
        <v>17</v>
      </c>
      <c r="G55" s="12">
        <f>E55</f>
        <v>-0.60657957584794353</v>
      </c>
    </row>
    <row r="56" spans="1:7" x14ac:dyDescent="0.35">
      <c r="F56" t="s">
        <v>24</v>
      </c>
    </row>
    <row r="58" spans="1:7" x14ac:dyDescent="0.35">
      <c r="E58" s="19" t="s">
        <v>32</v>
      </c>
      <c r="F58" s="19"/>
    </row>
    <row r="66" spans="1:7" x14ac:dyDescent="0.35">
      <c r="A66" s="18"/>
      <c r="B66" s="18"/>
      <c r="C66" s="18"/>
      <c r="D66" s="18"/>
      <c r="E66" s="18"/>
      <c r="F66" s="18"/>
      <c r="G66" s="18"/>
    </row>
  </sheetData>
  <mergeCells count="1">
    <mergeCell ref="E58:F5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2023-01-11T07:21:06Z</dcterms:modified>
</cp:coreProperties>
</file>