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2k1s\ТВиМС\LP_Lab03\"/>
    </mc:Choice>
  </mc:AlternateContent>
  <bookViews>
    <workbookView xWindow="0" yWindow="0" windowWidth="19200" windowHeight="7050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2" l="1"/>
  <c r="C25" i="1"/>
  <c r="B20" i="3"/>
  <c r="B19" i="3"/>
  <c r="B21" i="3"/>
  <c r="B22" i="3" l="1"/>
  <c r="B18" i="3"/>
  <c r="C12" i="3"/>
  <c r="B12" i="3"/>
  <c r="B23" i="1" l="1"/>
  <c r="B25" i="1" l="1"/>
  <c r="B22" i="1"/>
  <c r="C19" i="1"/>
  <c r="B19" i="1"/>
  <c r="C18" i="1"/>
  <c r="B18" i="1"/>
  <c r="L7" i="1"/>
  <c r="L6" i="1"/>
  <c r="L5" i="1"/>
  <c r="L4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F5" i="1"/>
  <c r="E5" i="1"/>
  <c r="D5" i="1"/>
  <c r="C5" i="1"/>
  <c r="B5" i="1"/>
  <c r="K4" i="1"/>
  <c r="J4" i="1"/>
  <c r="I4" i="1"/>
  <c r="H4" i="1"/>
  <c r="G4" i="1"/>
  <c r="F4" i="1"/>
  <c r="C17" i="1"/>
  <c r="K5" i="1" s="1"/>
  <c r="B17" i="1"/>
  <c r="E4" i="1" s="1"/>
  <c r="G5" i="1" l="1"/>
  <c r="B4" i="1"/>
  <c r="H5" i="1"/>
  <c r="C4" i="1"/>
  <c r="I5" i="1"/>
  <c r="D4" i="1"/>
  <c r="J5" i="1"/>
  <c r="B6" i="2"/>
  <c r="D7" i="3"/>
  <c r="B7" i="3"/>
  <c r="F6" i="3"/>
  <c r="D6" i="3"/>
  <c r="C5" i="3"/>
  <c r="D5" i="3"/>
  <c r="E5" i="3"/>
  <c r="F5" i="3"/>
  <c r="G5" i="3"/>
  <c r="H5" i="3"/>
  <c r="I5" i="3"/>
  <c r="J5" i="3"/>
  <c r="K5" i="3"/>
  <c r="B5" i="3"/>
</calcChain>
</file>

<file path=xl/sharedStrings.xml><?xml version="1.0" encoding="utf-8"?>
<sst xmlns="http://schemas.openxmlformats.org/spreadsheetml/2006/main" count="60" uniqueCount="50">
  <si>
    <t>Задание 1</t>
  </si>
  <si>
    <t>Перекрестная шлифовка</t>
  </si>
  <si>
    <t>Торцева обточка</t>
  </si>
  <si>
    <t>delta xi</t>
  </si>
  <si>
    <t>n</t>
  </si>
  <si>
    <t>xmean</t>
  </si>
  <si>
    <t>s2</t>
  </si>
  <si>
    <t>f</t>
  </si>
  <si>
    <t>trasch</t>
  </si>
  <si>
    <t>ttabl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</si>
  <si>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</si>
  <si>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</si>
  <si>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</si>
  <si>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</si>
  <si>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</si>
  <si>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</si>
  <si>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</si>
  <si>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</si>
  <si>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</si>
  <si>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</si>
  <si>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</si>
  <si>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</si>
  <si>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Задание 3</t>
  </si>
  <si>
    <t>Номер по каталогу NGC</t>
  </si>
  <si>
    <t>М.Л. Хумасон</t>
  </si>
  <si>
    <t>Н.В. Майал</t>
  </si>
  <si>
    <t>Задание 2</t>
  </si>
  <si>
    <t>Станок</t>
  </si>
  <si>
    <t>1й</t>
  </si>
  <si>
    <t>2й</t>
  </si>
  <si>
    <t>Frasch</t>
  </si>
  <si>
    <t>Ftabl</t>
  </si>
  <si>
    <t>В среднем совпадает</t>
  </si>
  <si>
    <t>Перекрестная шлифовка х</t>
  </si>
  <si>
    <t>Торцева обточка у</t>
  </si>
  <si>
    <t>x - xср</t>
  </si>
  <si>
    <t>y - yср</t>
  </si>
  <si>
    <t>(x-xср)2</t>
  </si>
  <si>
    <t>(у-уср)2</t>
  </si>
  <si>
    <t>Исправленная дисперсия</t>
  </si>
  <si>
    <t>F</t>
  </si>
  <si>
    <t>F табл</t>
  </si>
  <si>
    <t>двухвыборочный t-тест для дисперсии</t>
  </si>
  <si>
    <t>общая средневзвешенная оценка</t>
  </si>
  <si>
    <t>t табл</t>
  </si>
  <si>
    <t>сравнения 2-ух средних в случае независимых сборок</t>
  </si>
  <si>
    <t>Сравнение двух средних в случае зависимых нормально распределенных признаков</t>
  </si>
  <si>
    <t>. Сравнение двух дисперсий нормально распределенных признаков</t>
  </si>
  <si>
    <t>Нельзя обнаружить расхождение в результатах</t>
  </si>
  <si>
    <t>средние значения не равны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</si>
</sst>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3" borderId="0" xfId="0" applyFill="1"/>
    <xf numFmtId="0" fontId="0" fillId="0" borderId="0" xfId="0" applyFill="1" applyBorder="1" applyAlignment="1">
      <alignment horizontal="right"/>
    </xf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5" borderId="6" xfId="0" applyFill="1" applyBorder="1"/>
    <xf numFmtId="0" fontId="0" fillId="7" borderId="7" xfId="0" applyFill="1" applyBorder="1"/>
    <xf numFmtId="0" fontId="0" fillId="5" borderId="7" xfId="0" applyFill="1" applyBorder="1"/>
    <xf numFmtId="0" fontId="0" fillId="7" borderId="8" xfId="0" applyFill="1" applyBorder="1"/>
    <xf numFmtId="0" fontId="2" fillId="0" borderId="0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94" workbookViewId="0">
      <selection activeCell="G25" sqref="G25"/>
    </sheetView>
  </sheetViews>
  <sheetFormatPr defaultRowHeight="14.5" x14ac:dyDescent="0.35"/>
  <cols>
    <col min="1" max="1" width="24" customWidth="1"/>
    <col min="2" max="2" width="30" customWidth="1"/>
    <col min="3" max="3" width="16" customWidth="1"/>
    <col min="5" max="5" width="35.90625" customWidth="1"/>
    <col min="12" max="12" width="12.36328125" bestFit="1" customWidth="1"/>
  </cols>
  <sheetData>
    <row r="1" spans="1:12" x14ac:dyDescent="0.35">
      <c r="A1" t="s">
        <v>0</v>
      </c>
      <c r="D1" s="8">
        <v>0.05</v>
      </c>
    </row>
    <row r="2" spans="1:12" x14ac:dyDescent="0.35">
      <c r="A2" t="s">
        <v>33</v>
      </c>
      <c r="B2" s="6">
        <v>16</v>
      </c>
      <c r="C2" s="6">
        <v>20</v>
      </c>
      <c r="D2" s="6">
        <v>14</v>
      </c>
      <c r="E2" s="6">
        <v>15</v>
      </c>
      <c r="F2" s="6">
        <v>19</v>
      </c>
      <c r="G2" s="6">
        <v>18</v>
      </c>
      <c r="H2" s="6">
        <v>18</v>
      </c>
      <c r="I2" s="6">
        <v>17</v>
      </c>
      <c r="J2" s="6">
        <v>19</v>
      </c>
      <c r="K2" s="6">
        <v>18</v>
      </c>
    </row>
    <row r="3" spans="1:12" x14ac:dyDescent="0.35">
      <c r="A3" t="s">
        <v>34</v>
      </c>
      <c r="B3" s="7">
        <v>13</v>
      </c>
      <c r="C3" s="7">
        <v>14</v>
      </c>
      <c r="D3" s="7">
        <v>19</v>
      </c>
      <c r="E3" s="7">
        <v>15</v>
      </c>
      <c r="F3" s="7">
        <v>14</v>
      </c>
      <c r="G3" s="7">
        <v>10</v>
      </c>
      <c r="H3" s="7">
        <v>17</v>
      </c>
      <c r="I3" s="7">
        <v>13</v>
      </c>
      <c r="J3" s="7">
        <v>21</v>
      </c>
      <c r="K3" s="7">
        <v>15</v>
      </c>
    </row>
    <row r="4" spans="1:12" x14ac:dyDescent="0.35">
      <c r="A4" t="s">
        <v>35</v>
      </c>
      <c r="B4">
        <f>B2-B17</f>
        <v>-1.3999999999999986</v>
      </c>
      <c r="C4">
        <f>C2-B17</f>
        <v>2.6000000000000014</v>
      </c>
      <c r="D4">
        <f>D2-B17</f>
        <v>-3.3999999999999986</v>
      </c>
      <c r="E4">
        <f>E2-B17</f>
        <v>-2.3999999999999986</v>
      </c>
      <c r="F4">
        <f>F2-B17</f>
        <v>1.6000000000000014</v>
      </c>
      <c r="G4">
        <f>G2-B17</f>
        <v>0.60000000000000142</v>
      </c>
      <c r="H4">
        <f>H2-B17</f>
        <v>0.60000000000000142</v>
      </c>
      <c r="I4">
        <f>I2-B17</f>
        <v>-0.39999999999999858</v>
      </c>
      <c r="J4">
        <f>J2-B17</f>
        <v>1.6000000000000014</v>
      </c>
      <c r="K4">
        <f>K2-B17</f>
        <v>0.60000000000000142</v>
      </c>
      <c r="L4">
        <f>SUM(B4:K4)</f>
        <v>1.4210854715202004E-14</v>
      </c>
    </row>
    <row r="5" spans="1:12" x14ac:dyDescent="0.35">
      <c r="A5" t="s">
        <v>36</v>
      </c>
      <c r="B5">
        <f>B3-C17</f>
        <v>-2.0999999999999996</v>
      </c>
      <c r="C5">
        <f>C3-C17</f>
        <v>-1.0999999999999996</v>
      </c>
      <c r="D5">
        <f>D3-C17</f>
        <v>3.9000000000000004</v>
      </c>
      <c r="E5">
        <f>E3-C17</f>
        <v>-9.9999999999999645E-2</v>
      </c>
      <c r="F5">
        <f>F3-C17</f>
        <v>-1.0999999999999996</v>
      </c>
      <c r="G5">
        <f>G3-C17</f>
        <v>-5.0999999999999996</v>
      </c>
      <c r="H5">
        <f>H3-C17</f>
        <v>1.9000000000000004</v>
      </c>
      <c r="I5">
        <f>I3-C17</f>
        <v>-2.0999999999999996</v>
      </c>
      <c r="J5">
        <f>J3-C17</f>
        <v>5.9</v>
      </c>
      <c r="K5">
        <f>K3-C17</f>
        <v>-9.9999999999999645E-2</v>
      </c>
      <c r="L5">
        <f>SUM(B5:K5)</f>
        <v>3.5527136788005009E-15</v>
      </c>
    </row>
    <row r="6" spans="1:12" x14ac:dyDescent="0.35">
      <c r="A6" t="s">
        <v>37</v>
      </c>
      <c r="B6">
        <f t="shared" ref="B6:K6" si="0">B4^2</f>
        <v>1.959999999999996</v>
      </c>
      <c r="C6">
        <f t="shared" si="0"/>
        <v>6.7600000000000078</v>
      </c>
      <c r="D6">
        <f t="shared" si="0"/>
        <v>11.55999999999999</v>
      </c>
      <c r="E6">
        <f t="shared" si="0"/>
        <v>5.7599999999999936</v>
      </c>
      <c r="F6">
        <f t="shared" si="0"/>
        <v>2.5600000000000045</v>
      </c>
      <c r="G6">
        <f t="shared" si="0"/>
        <v>0.36000000000000171</v>
      </c>
      <c r="H6">
        <f t="shared" si="0"/>
        <v>0.36000000000000171</v>
      </c>
      <c r="I6">
        <f t="shared" si="0"/>
        <v>0.15999999999999887</v>
      </c>
      <c r="J6">
        <f t="shared" si="0"/>
        <v>2.5600000000000045</v>
      </c>
      <c r="K6">
        <f t="shared" si="0"/>
        <v>0.36000000000000171</v>
      </c>
      <c r="L6">
        <f>SUM(B6:K6)</f>
        <v>32.400000000000006</v>
      </c>
    </row>
    <row r="7" spans="1:12" x14ac:dyDescent="0.35">
      <c r="A7" t="s">
        <v>38</v>
      </c>
      <c r="B7">
        <f t="shared" ref="B7:K7" si="1">B5^2</f>
        <v>4.4099999999999984</v>
      </c>
      <c r="C7">
        <f t="shared" si="1"/>
        <v>1.2099999999999993</v>
      </c>
      <c r="D7">
        <f t="shared" si="1"/>
        <v>15.210000000000003</v>
      </c>
      <c r="E7">
        <f t="shared" si="1"/>
        <v>9.9999999999999291E-3</v>
      </c>
      <c r="F7">
        <f t="shared" si="1"/>
        <v>1.2099999999999993</v>
      </c>
      <c r="G7">
        <f t="shared" si="1"/>
        <v>26.009999999999998</v>
      </c>
      <c r="H7">
        <f t="shared" si="1"/>
        <v>3.6100000000000012</v>
      </c>
      <c r="I7">
        <f t="shared" si="1"/>
        <v>4.4099999999999984</v>
      </c>
      <c r="J7">
        <f t="shared" si="1"/>
        <v>34.81</v>
      </c>
      <c r="K7">
        <f t="shared" si="1"/>
        <v>9.9999999999999291E-3</v>
      </c>
      <c r="L7">
        <f>SUM(B7:K7)</f>
        <v>90.9</v>
      </c>
    </row>
    <row r="12" spans="1:12" x14ac:dyDescent="0.35">
      <c r="E12" t="s">
        <v>45</v>
      </c>
    </row>
    <row r="14" spans="1:12" x14ac:dyDescent="0.35">
      <c r="A14" t="s">
        <v>42</v>
      </c>
    </row>
    <row r="15" spans="1:12" ht="15" thickBot="1" x14ac:dyDescent="0.4"/>
    <row r="16" spans="1:12" x14ac:dyDescent="0.35">
      <c r="A16" s="3"/>
      <c r="B16" s="3" t="s">
        <v>1</v>
      </c>
      <c r="C16" s="3" t="s">
        <v>2</v>
      </c>
      <c r="E16" t="s">
        <v>49</v>
      </c>
    </row>
    <row r="17" spans="1:3" x14ac:dyDescent="0.35">
      <c r="A17" s="1" t="s">
        <v>11</v>
      </c>
      <c r="B17" s="1">
        <f>AVERAGE(B2:K2)</f>
        <v>17.399999999999999</v>
      </c>
      <c r="C17" s="1">
        <f>AVERAGE(B3:K3)</f>
        <v>15.1</v>
      </c>
    </row>
    <row r="18" spans="1:3" x14ac:dyDescent="0.35">
      <c r="A18" s="1" t="s">
        <v>12</v>
      </c>
      <c r="B18" s="1">
        <f>L6/10</f>
        <v>3.2400000000000007</v>
      </c>
      <c r="C18" s="1">
        <f>L7/10</f>
        <v>9.09</v>
      </c>
    </row>
    <row r="19" spans="1:3" x14ac:dyDescent="0.35">
      <c r="A19" s="1" t="s">
        <v>39</v>
      </c>
      <c r="B19">
        <f>L6/9</f>
        <v>3.6000000000000005</v>
      </c>
      <c r="C19">
        <f>L7/9</f>
        <v>10.100000000000001</v>
      </c>
    </row>
    <row r="20" spans="1:3" x14ac:dyDescent="0.35">
      <c r="A20" s="1" t="s">
        <v>13</v>
      </c>
      <c r="B20" s="1">
        <v>10</v>
      </c>
      <c r="C20" s="1">
        <v>10</v>
      </c>
    </row>
    <row r="21" spans="1:3" x14ac:dyDescent="0.35">
      <c r="A21" s="1" t="s">
        <v>16</v>
      </c>
      <c r="B21" s="1">
        <v>9</v>
      </c>
      <c r="C21" s="1"/>
    </row>
    <row r="22" spans="1:3" x14ac:dyDescent="0.35">
      <c r="A22" s="1" t="s">
        <v>40</v>
      </c>
      <c r="B22" s="1">
        <f>C19/B19</f>
        <v>2.8055555555555554</v>
      </c>
      <c r="C22" s="1"/>
    </row>
    <row r="23" spans="1:3" x14ac:dyDescent="0.35">
      <c r="A23" s="1" t="s">
        <v>41</v>
      </c>
      <c r="B23" s="9">
        <f>_xlfn.F.DIST(0.025,9,9,TRUE)</f>
        <v>3.4109800842837626E-6</v>
      </c>
      <c r="C23" s="1"/>
    </row>
    <row r="24" spans="1:3" x14ac:dyDescent="0.35">
      <c r="A24" s="1"/>
      <c r="B24" s="1"/>
      <c r="C24" s="1"/>
    </row>
    <row r="25" spans="1:3" x14ac:dyDescent="0.35">
      <c r="A25" s="1" t="s">
        <v>43</v>
      </c>
      <c r="B25" s="18">
        <f>((10-1)*B19+(10-1)*C19)/(10+10-2)</f>
        <v>6.8500000000000005</v>
      </c>
      <c r="C25" s="1">
        <f>(ABS(B19-C19))/(SQRT((B19^2/10)+(C19^2/10)))</f>
        <v>1.9169954892128322</v>
      </c>
    </row>
    <row r="26" spans="1:3" ht="15" thickBot="1" x14ac:dyDescent="0.4">
      <c r="A26" s="2" t="s">
        <v>44</v>
      </c>
      <c r="B26" s="2">
        <v>1.7341</v>
      </c>
      <c r="C2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2" sqref="C12"/>
    </sheetView>
  </sheetViews>
  <sheetFormatPr defaultRowHeight="14.5" x14ac:dyDescent="0.35"/>
  <cols>
    <col min="1" max="1" width="19.36328125" customWidth="1"/>
  </cols>
  <sheetData>
    <row r="1" spans="1:5" x14ac:dyDescent="0.35">
      <c r="A1" t="s">
        <v>26</v>
      </c>
    </row>
    <row r="2" spans="1:5" x14ac:dyDescent="0.35">
      <c r="A2" t="s">
        <v>27</v>
      </c>
      <c r="B2" t="s">
        <v>5</v>
      </c>
      <c r="C2" t="s">
        <v>6</v>
      </c>
      <c r="D2" t="s">
        <v>4</v>
      </c>
      <c r="E2" t="s">
        <v>7</v>
      </c>
    </row>
    <row r="3" spans="1:5" x14ac:dyDescent="0.35">
      <c r="A3" t="s">
        <v>28</v>
      </c>
      <c r="B3">
        <v>45.3</v>
      </c>
      <c r="C3">
        <v>1.07</v>
      </c>
      <c r="D3">
        <v>15</v>
      </c>
      <c r="E3">
        <v>14</v>
      </c>
    </row>
    <row r="4" spans="1:5" x14ac:dyDescent="0.35">
      <c r="A4" t="s">
        <v>29</v>
      </c>
      <c r="B4">
        <v>46.1</v>
      </c>
      <c r="C4">
        <v>0.84</v>
      </c>
      <c r="D4">
        <v>10</v>
      </c>
      <c r="E4">
        <v>9</v>
      </c>
    </row>
    <row r="6" spans="1:5" x14ac:dyDescent="0.35">
      <c r="A6" t="s">
        <v>30</v>
      </c>
      <c r="B6">
        <f>C3/C4</f>
        <v>1.2738095238095239</v>
      </c>
      <c r="C6" t="s">
        <v>31</v>
      </c>
      <c r="D6">
        <f>FINV(0.025,9,14)</f>
        <v>3.2093003408966867</v>
      </c>
    </row>
    <row r="9" spans="1:5" x14ac:dyDescent="0.35">
      <c r="A9" t="s">
        <v>32</v>
      </c>
      <c r="C9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17" sqref="B17"/>
    </sheetView>
  </sheetViews>
  <sheetFormatPr defaultRowHeight="14.5" x14ac:dyDescent="0.35"/>
  <cols>
    <col min="1" max="1" width="22.08984375" customWidth="1"/>
    <col min="2" max="2" width="20.1796875" customWidth="1"/>
    <col min="3" max="3" width="18" customWidth="1"/>
    <col min="5" max="5" width="13.36328125" customWidth="1"/>
  </cols>
  <sheetData>
    <row r="1" spans="1:11" x14ac:dyDescent="0.35">
      <c r="A1" t="s">
        <v>22</v>
      </c>
      <c r="D1">
        <v>0.05</v>
      </c>
    </row>
    <row r="2" spans="1:11" x14ac:dyDescent="0.35">
      <c r="A2" t="s">
        <v>23</v>
      </c>
      <c r="B2">
        <v>1332</v>
      </c>
      <c r="C2">
        <v>3607</v>
      </c>
      <c r="D2">
        <v>3998</v>
      </c>
      <c r="E2">
        <v>4111</v>
      </c>
      <c r="F2">
        <v>5308</v>
      </c>
      <c r="G2">
        <v>5866</v>
      </c>
      <c r="H2">
        <v>6661</v>
      </c>
      <c r="I2">
        <v>6703</v>
      </c>
      <c r="J2">
        <v>7625</v>
      </c>
      <c r="K2">
        <v>7679</v>
      </c>
    </row>
    <row r="3" spans="1:11" x14ac:dyDescent="0.35">
      <c r="A3" s="10" t="s">
        <v>24</v>
      </c>
      <c r="B3" s="11">
        <v>1507</v>
      </c>
      <c r="C3" s="11">
        <v>858</v>
      </c>
      <c r="D3" s="11">
        <v>1205</v>
      </c>
      <c r="E3" s="11">
        <v>832</v>
      </c>
      <c r="F3" s="11">
        <v>2206</v>
      </c>
      <c r="G3" s="11">
        <v>924</v>
      </c>
      <c r="H3" s="11">
        <v>4607</v>
      </c>
      <c r="I3" s="11">
        <v>2592</v>
      </c>
      <c r="J3" s="11">
        <v>1930</v>
      </c>
      <c r="K3" s="11">
        <v>5378</v>
      </c>
    </row>
    <row r="4" spans="1:11" x14ac:dyDescent="0.35">
      <c r="A4" s="10" t="s">
        <v>25</v>
      </c>
      <c r="B4" s="11">
        <v>1471</v>
      </c>
      <c r="C4" s="11">
        <v>778</v>
      </c>
      <c r="D4" s="11">
        <v>1155</v>
      </c>
      <c r="E4" s="11">
        <v>915</v>
      </c>
      <c r="F4" s="11">
        <v>2194</v>
      </c>
      <c r="G4" s="11">
        <v>1033</v>
      </c>
      <c r="H4" s="11">
        <v>4430</v>
      </c>
      <c r="I4" s="11">
        <v>2670</v>
      </c>
      <c r="J4" s="11">
        <v>2050</v>
      </c>
      <c r="K4" s="11">
        <v>5278</v>
      </c>
    </row>
    <row r="5" spans="1:11" x14ac:dyDescent="0.35">
      <c r="A5" s="12" t="s">
        <v>3</v>
      </c>
      <c r="B5" s="13">
        <f>B3-B4</f>
        <v>36</v>
      </c>
      <c r="C5" s="13">
        <f t="shared" ref="C5:K5" si="0">C3-C4</f>
        <v>80</v>
      </c>
      <c r="D5" s="13">
        <f t="shared" si="0"/>
        <v>50</v>
      </c>
      <c r="E5" s="13">
        <f t="shared" si="0"/>
        <v>-83</v>
      </c>
      <c r="F5" s="13">
        <f t="shared" si="0"/>
        <v>12</v>
      </c>
      <c r="G5" s="13">
        <f t="shared" si="0"/>
        <v>-109</v>
      </c>
      <c r="H5" s="13">
        <f t="shared" si="0"/>
        <v>177</v>
      </c>
      <c r="I5" s="13">
        <f t="shared" si="0"/>
        <v>-78</v>
      </c>
      <c r="J5" s="13">
        <f t="shared" si="0"/>
        <v>-120</v>
      </c>
      <c r="K5" s="13">
        <f t="shared" si="0"/>
        <v>100</v>
      </c>
    </row>
    <row r="6" spans="1:11" x14ac:dyDescent="0.35">
      <c r="A6" s="14" t="s">
        <v>4</v>
      </c>
      <c r="B6" s="15">
        <v>10</v>
      </c>
      <c r="C6" s="16" t="s">
        <v>5</v>
      </c>
      <c r="D6" s="15">
        <f>AVERAGE(B5:K5)</f>
        <v>6.5</v>
      </c>
      <c r="E6" s="16" t="s">
        <v>6</v>
      </c>
      <c r="F6" s="15">
        <f>_xlfn.VAR.S(B5:K5)</f>
        <v>10055.611111111111</v>
      </c>
      <c r="G6" s="16" t="s">
        <v>7</v>
      </c>
      <c r="H6" s="17">
        <v>9</v>
      </c>
    </row>
    <row r="7" spans="1:11" x14ac:dyDescent="0.35">
      <c r="A7" s="14" t="s">
        <v>8</v>
      </c>
      <c r="B7" s="15">
        <f>D6/SQRT(F6/B6)</f>
        <v>0.2049788829395523</v>
      </c>
      <c r="C7" s="16" t="s">
        <v>9</v>
      </c>
      <c r="D7" s="17">
        <f>_xlfn.T.INV.2T(D1,H6)</f>
        <v>2.2621571627982053</v>
      </c>
    </row>
    <row r="9" spans="1:11" x14ac:dyDescent="0.35">
      <c r="A9" t="s">
        <v>10</v>
      </c>
    </row>
    <row r="10" spans="1:11" ht="15" thickBot="1" x14ac:dyDescent="0.4"/>
    <row r="11" spans="1:11" x14ac:dyDescent="0.35">
      <c r="A11" s="3"/>
      <c r="B11" s="3" t="s">
        <v>24</v>
      </c>
      <c r="C11" s="3" t="s">
        <v>25</v>
      </c>
      <c r="F11" t="s">
        <v>48</v>
      </c>
    </row>
    <row r="12" spans="1:11" x14ac:dyDescent="0.35">
      <c r="A12" s="1" t="s">
        <v>11</v>
      </c>
      <c r="B12" s="1">
        <f>AVERAGE(B3:K3)</f>
        <v>2203.9</v>
      </c>
      <c r="C12" s="1">
        <f>AVERAGE(B4:K4)</f>
        <v>2197.4</v>
      </c>
      <c r="F12" s="4"/>
      <c r="G12" s="4"/>
      <c r="H12" s="4"/>
    </row>
    <row r="13" spans="1:11" x14ac:dyDescent="0.35">
      <c r="A13" s="1" t="s">
        <v>12</v>
      </c>
      <c r="B13" s="1">
        <v>2543402.0999999996</v>
      </c>
      <c r="C13" s="1">
        <v>2372112.9333333331</v>
      </c>
      <c r="F13" s="5"/>
      <c r="G13" s="5"/>
      <c r="H13" s="5"/>
    </row>
    <row r="14" spans="1:11" x14ac:dyDescent="0.35">
      <c r="A14" s="1" t="s">
        <v>13</v>
      </c>
      <c r="B14" s="1">
        <v>10</v>
      </c>
      <c r="C14" s="1">
        <v>10</v>
      </c>
      <c r="E14" t="s">
        <v>46</v>
      </c>
      <c r="F14" s="1"/>
      <c r="G14" s="1"/>
      <c r="H14" s="1"/>
    </row>
    <row r="15" spans="1:11" x14ac:dyDescent="0.35">
      <c r="A15" s="1" t="s">
        <v>14</v>
      </c>
      <c r="B15" s="1">
        <v>0.99856076617953327</v>
      </c>
      <c r="C15" s="1"/>
      <c r="F15" s="1"/>
      <c r="G15" s="1"/>
      <c r="H15" s="1"/>
    </row>
    <row r="16" spans="1:11" x14ac:dyDescent="0.35">
      <c r="A16" s="1" t="s">
        <v>15</v>
      </c>
      <c r="B16" s="1">
        <v>0</v>
      </c>
      <c r="C16" s="1"/>
      <c r="F16" s="1"/>
      <c r="G16" s="1"/>
      <c r="H16" s="1"/>
    </row>
    <row r="17" spans="1:8" x14ac:dyDescent="0.35">
      <c r="A17" s="1" t="s">
        <v>16</v>
      </c>
      <c r="B17" s="1">
        <v>9</v>
      </c>
      <c r="C17" s="1"/>
      <c r="F17" s="1"/>
      <c r="G17" s="1"/>
      <c r="H17" s="1"/>
    </row>
    <row r="18" spans="1:8" x14ac:dyDescent="0.35">
      <c r="A18" s="1" t="s">
        <v>17</v>
      </c>
      <c r="B18" s="1">
        <f>B7</f>
        <v>0.2049788829395523</v>
      </c>
      <c r="C18" s="1"/>
      <c r="F18" s="1"/>
      <c r="G18" s="1"/>
      <c r="H18" s="1"/>
    </row>
    <row r="19" spans="1:8" x14ac:dyDescent="0.35">
      <c r="A19" s="1" t="s">
        <v>18</v>
      </c>
      <c r="B19" s="1">
        <f>_xlfn.T.DIST(0.05,9,0)</f>
        <v>0.3874964203217825</v>
      </c>
      <c r="C19" s="1"/>
      <c r="F19" s="1"/>
      <c r="G19" s="1"/>
      <c r="H19" s="1"/>
    </row>
    <row r="20" spans="1:8" x14ac:dyDescent="0.35">
      <c r="A20" s="1" t="s">
        <v>19</v>
      </c>
      <c r="B20" s="1">
        <f>ABS(_xlfn.T.INV(0.05,9))</f>
        <v>1.8331129326562374</v>
      </c>
      <c r="C20" s="1"/>
      <c r="F20" s="1"/>
      <c r="G20" s="1"/>
      <c r="H20" s="1"/>
    </row>
    <row r="21" spans="1:8" x14ac:dyDescent="0.35">
      <c r="A21" s="1" t="s">
        <v>20</v>
      </c>
      <c r="B21" s="1">
        <f>_xlfn.T.DIST.2T(0.05,9)</f>
        <v>0.96121446471381466</v>
      </c>
      <c r="C21" s="1"/>
      <c r="F21" s="4"/>
      <c r="G21" s="4"/>
      <c r="H21" s="4"/>
    </row>
    <row r="22" spans="1:8" ht="15" thickBot="1" x14ac:dyDescent="0.4">
      <c r="A22" s="2" t="s">
        <v>21</v>
      </c>
      <c r="B22" s="2">
        <f>D7</f>
        <v>2.2621571627982053</v>
      </c>
      <c r="C22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Арина Степаненко</dc:creator>
  <cp:lastModifiedBy>HP</cp:lastModifiedBy>
  <dcterms:created xsi:type="dcterms:W3CDTF">2022-12-22T21:12:28Z</dcterms:created>
  <dcterms:modified xsi:type="dcterms:W3CDTF">2023-01-11T13:35:53Z</dcterms:modified>
</cp:coreProperties>
</file>