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ris\Downloads\Telegram Desktop\"/>
    </mc:Choice>
  </mc:AlternateContent>
  <xr:revisionPtr revIDLastSave="0" documentId="13_ncr:1_{D5740095-F4BA-4507-9A9A-9F2DAF8EF200}" xr6:coauthVersionLast="47" xr6:coauthVersionMax="47" xr10:uidLastSave="{00000000-0000-0000-0000-000000000000}"/>
  <bookViews>
    <workbookView xWindow="-120" yWindow="-120" windowWidth="29040" windowHeight="15840" xr2:uid="{22C08B35-50EB-498A-A696-C49EB931283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0" i="1" l="1"/>
  <c r="V4" i="1"/>
  <c r="V18" i="1"/>
  <c r="V2" i="1"/>
  <c r="R21" i="1"/>
  <c r="R20" i="1"/>
  <c r="R18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K19" i="1"/>
  <c r="K24" i="1"/>
  <c r="P6" i="1"/>
  <c r="R2" i="1" s="1"/>
  <c r="R4" i="1" s="1"/>
  <c r="R5" i="1" s="1"/>
  <c r="P3" i="1"/>
  <c r="P4" i="1"/>
  <c r="P5" i="1"/>
  <c r="P7" i="1"/>
  <c r="P8" i="1"/>
  <c r="P9" i="1"/>
  <c r="P10" i="1"/>
  <c r="P11" i="1"/>
  <c r="P12" i="1"/>
  <c r="P13" i="1"/>
  <c r="P14" i="1"/>
  <c r="P2" i="1"/>
  <c r="K2" i="1"/>
  <c r="K9" i="1"/>
  <c r="M19" i="1"/>
  <c r="K22" i="1"/>
  <c r="K33" i="1"/>
  <c r="K18" i="1"/>
  <c r="K20" i="1"/>
  <c r="K21" i="1"/>
  <c r="K23" i="1"/>
  <c r="K25" i="1"/>
  <c r="K26" i="1"/>
  <c r="K27" i="1"/>
  <c r="K28" i="1"/>
  <c r="K29" i="1"/>
  <c r="K30" i="1"/>
  <c r="K31" i="1"/>
  <c r="K32" i="1"/>
  <c r="K34" i="1"/>
  <c r="M3" i="1"/>
  <c r="K3" i="1"/>
  <c r="K4" i="1"/>
  <c r="K5" i="1"/>
  <c r="K6" i="1"/>
  <c r="K7" i="1"/>
  <c r="K8" i="1"/>
  <c r="K10" i="1"/>
  <c r="K11" i="1"/>
  <c r="K12" i="1"/>
  <c r="K13" i="1"/>
  <c r="K14" i="1"/>
  <c r="H18" i="1"/>
  <c r="F34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18" i="1"/>
  <c r="C35" i="1"/>
  <c r="D35" i="1"/>
  <c r="E35" i="1"/>
  <c r="B35" i="1"/>
  <c r="H2" i="1"/>
  <c r="D15" i="1"/>
  <c r="E15" i="1"/>
  <c r="C15" i="1"/>
  <c r="B15" i="1"/>
  <c r="F3" i="1"/>
  <c r="F4" i="1"/>
  <c r="F5" i="1"/>
  <c r="F6" i="1"/>
  <c r="F7" i="1"/>
  <c r="F8" i="1"/>
  <c r="F9" i="1"/>
  <c r="F10" i="1"/>
  <c r="F11" i="1"/>
  <c r="F12" i="1"/>
  <c r="F13" i="1"/>
  <c r="F14" i="1"/>
  <c r="F2" i="1"/>
  <c r="M18" i="1" l="1"/>
  <c r="M20" i="1" s="1"/>
  <c r="M21" i="1" s="1"/>
  <c r="M2" i="1"/>
  <c r="M4" i="1" s="1"/>
  <c r="M5" i="1" s="1"/>
</calcChain>
</file>

<file path=xl/sharedStrings.xml><?xml version="1.0" encoding="utf-8"?>
<sst xmlns="http://schemas.openxmlformats.org/spreadsheetml/2006/main" count="13" uniqueCount="9">
  <si>
    <t>№</t>
  </si>
  <si>
    <t>I, mA</t>
  </si>
  <si>
    <t>U, V</t>
  </si>
  <si>
    <r>
      <rPr>
        <sz val="10"/>
        <color theme="1"/>
        <rFont val="Calibri"/>
        <family val="2"/>
        <charset val="204"/>
      </rPr>
      <t>∆</t>
    </r>
    <r>
      <rPr>
        <sz val="10"/>
        <color theme="1"/>
        <rFont val="Calibri"/>
        <family val="2"/>
        <charset val="204"/>
        <scheme val="minor"/>
      </rPr>
      <t>t, ms</t>
    </r>
  </si>
  <si>
    <r>
      <rPr>
        <sz val="10"/>
        <color theme="1"/>
        <rFont val="Calibri"/>
        <family val="2"/>
        <charset val="204"/>
      </rPr>
      <t>∆</t>
    </r>
    <r>
      <rPr>
        <sz val="10"/>
        <color theme="1"/>
        <rFont val="Calibri"/>
        <family val="2"/>
        <charset val="204"/>
        <scheme val="minor"/>
      </rPr>
      <t>p, mbar</t>
    </r>
  </si>
  <si>
    <r>
      <rPr>
        <sz val="10"/>
        <color theme="1"/>
        <rFont val="Calibri"/>
        <family val="2"/>
        <charset val="204"/>
      </rPr>
      <t>∆</t>
    </r>
    <r>
      <rPr>
        <sz val="10"/>
        <color theme="1"/>
        <rFont val="Calibri"/>
        <family val="2"/>
        <charset val="204"/>
        <scheme val="minor"/>
      </rPr>
      <t>V, ml</t>
    </r>
  </si>
  <si>
    <t>dp/dt</t>
  </si>
  <si>
    <t xml:space="preserve">Cv = </t>
  </si>
  <si>
    <t xml:space="preserve">Cp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</si>
</sst>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33">
    <xf numFmtId="0" fontId="0" fillId="0" borderId="0" xfId="0"/>
    <xf numFmtId="2" fontId="0" fillId="0" borderId="0" xfId="0" applyNumberFormat="1"/>
    <xf numFmtId="2" fontId="1" fillId="2" borderId="1" xfId="1" applyNumberFormat="1" applyBorder="1"/>
    <xf numFmtId="0" fontId="4" fillId="0" borderId="2" xfId="0" applyFont="1" applyBorder="1"/>
    <xf numFmtId="2" fontId="4" fillId="0" borderId="14" xfId="0" applyNumberFormat="1" applyFont="1" applyBorder="1"/>
    <xf numFmtId="2" fontId="4" fillId="0" borderId="15" xfId="0" applyNumberFormat="1" applyFont="1" applyBorder="1"/>
    <xf numFmtId="2" fontId="4" fillId="0" borderId="16" xfId="0" applyNumberFormat="1" applyFont="1" applyBorder="1"/>
    <xf numFmtId="0" fontId="4" fillId="0" borderId="11" xfId="0" applyFont="1" applyBorder="1"/>
    <xf numFmtId="2" fontId="4" fillId="0" borderId="12" xfId="0" applyNumberFormat="1" applyFont="1" applyBorder="1"/>
    <xf numFmtId="2" fontId="4" fillId="0" borderId="3" xfId="0" applyNumberFormat="1" applyFont="1" applyBorder="1"/>
    <xf numFmtId="2" fontId="4" fillId="0" borderId="13" xfId="0" applyNumberFormat="1" applyFont="1" applyBorder="1"/>
    <xf numFmtId="0" fontId="4" fillId="0" borderId="9" xfId="0" applyFont="1" applyBorder="1"/>
    <xf numFmtId="2" fontId="4" fillId="0" borderId="7" xfId="0" applyNumberFormat="1" applyFont="1" applyBorder="1"/>
    <xf numFmtId="2" fontId="4" fillId="0" borderId="1" xfId="0" applyNumberFormat="1" applyFont="1" applyBorder="1"/>
    <xf numFmtId="2" fontId="4" fillId="0" borderId="4" xfId="0" applyNumberFormat="1" applyFont="1" applyBorder="1"/>
    <xf numFmtId="0" fontId="4" fillId="0" borderId="10" xfId="0" applyFont="1" applyBorder="1"/>
    <xf numFmtId="2" fontId="4" fillId="0" borderId="8" xfId="0" applyNumberFormat="1" applyFont="1" applyBorder="1"/>
    <xf numFmtId="2" fontId="4" fillId="0" borderId="5" xfId="0" applyNumberFormat="1" applyFont="1" applyBorder="1"/>
    <xf numFmtId="2" fontId="4" fillId="0" borderId="6" xfId="0" applyNumberFormat="1" applyFont="1" applyBorder="1"/>
    <xf numFmtId="0" fontId="4" fillId="0" borderId="0" xfId="0" applyFont="1"/>
    <xf numFmtId="2" fontId="4" fillId="0" borderId="0" xfId="0" applyNumberFormat="1" applyFont="1"/>
    <xf numFmtId="2" fontId="4" fillId="0" borderId="0" xfId="0" applyNumberFormat="1" applyFont="1" applyFill="1" applyBorder="1"/>
    <xf numFmtId="0" fontId="3" fillId="4" borderId="0" xfId="3"/>
    <xf numFmtId="2" fontId="1" fillId="2" borderId="7" xfId="1" applyNumberFormat="1" applyBorder="1"/>
    <xf numFmtId="2" fontId="2" fillId="3" borderId="8" xfId="2" applyNumberFormat="1" applyBorder="1"/>
    <xf numFmtId="2" fontId="1" fillId="2" borderId="4" xfId="1" applyNumberFormat="1" applyBorder="1"/>
    <xf numFmtId="2" fontId="2" fillId="3" borderId="5" xfId="2" applyNumberFormat="1" applyBorder="1"/>
    <xf numFmtId="2" fontId="2" fillId="3" borderId="6" xfId="2" applyNumberFormat="1" applyBorder="1"/>
    <xf numFmtId="0" fontId="1" fillId="2" borderId="9" xfId="1" applyBorder="1"/>
    <xf numFmtId="0" fontId="2" fillId="3" borderId="9" xfId="2" applyBorder="1"/>
    <xf numFmtId="2" fontId="2" fillId="3" borderId="7" xfId="2" applyNumberFormat="1" applyBorder="1"/>
    <xf numFmtId="2" fontId="2" fillId="3" borderId="1" xfId="2" applyNumberFormat="1" applyBorder="1"/>
    <xf numFmtId="2" fontId="2" fillId="3" borderId="4" xfId="2" applyNumberFormat="1" applyBorder="1"/>
  </cellXfs>
  <cellStyles count="4">
    <cellStyle name="Нейтральный" xfId="3" builtinId="28"/>
    <cellStyle name="Обычный" xfId="0" builtinId="0"/>
    <cellStyle name="Плохой" xfId="1" builtinId="27"/>
    <cellStyle name="Хороший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09575-7D6E-4B83-950F-4A37A4C04AB0}">
  <dimension ref="A1:V39"/>
  <sheetViews>
    <sheetView tabSelected="1" workbookViewId="0">
      <selection activeCell="I11" sqref="I11"/>
    </sheetView>
  </sheetViews>
  <sheetFormatPr defaultRowHeight="12.75" customHeight="1" x14ac:dyDescent="0.25"/>
  <cols>
    <col min="1" max="1" width="4.28515625" customWidth="1"/>
    <col min="2" max="2" width="9.140625" style="1"/>
    <col min="3" max="3" width="9.140625" style="1" customWidth="1"/>
    <col min="4" max="5" width="9.140625" style="1"/>
    <col min="11" max="11" width="11.7109375" customWidth="1"/>
  </cols>
  <sheetData>
    <row r="1" spans="1:22" ht="12.75" customHeight="1" thickTop="1" thickBot="1" x14ac:dyDescent="0.3">
      <c r="A1" s="3" t="s">
        <v>0</v>
      </c>
      <c r="B1" s="4" t="s">
        <v>3</v>
      </c>
      <c r="C1" s="5" t="s">
        <v>4</v>
      </c>
      <c r="D1" s="5" t="s">
        <v>1</v>
      </c>
      <c r="E1" s="6" t="s">
        <v>2</v>
      </c>
      <c r="F1" s="21" t="s">
        <v>6</v>
      </c>
    </row>
    <row r="2" spans="1:22" ht="12.75" customHeight="1" thickTop="1" x14ac:dyDescent="0.25">
      <c r="A2" s="7">
        <v>1</v>
      </c>
      <c r="B2" s="8">
        <v>2489.85</v>
      </c>
      <c r="C2" s="9">
        <v>1.4</v>
      </c>
      <c r="D2" s="9">
        <v>0.68</v>
      </c>
      <c r="E2" s="10">
        <v>4.37</v>
      </c>
      <c r="F2">
        <f>C2/B2</f>
        <v>5.6228286844589028E-4</v>
      </c>
      <c r="H2">
        <f>AVERAGE(F2:F14)</f>
        <v>5.4210790339528144E-4</v>
      </c>
      <c r="K2" s="1">
        <f>POWER((C2-$C$15),2)</f>
        <v>2.3668639053246071E-6</v>
      </c>
      <c r="M2" s="1">
        <f>SUM(K2:K14)</f>
        <v>0.31956923076923088</v>
      </c>
      <c r="P2">
        <f>POWER((B2-$B$15),2)</f>
        <v>8877.1184946746762</v>
      </c>
      <c r="R2">
        <f>SUM(P2:P14)</f>
        <v>833451.34696923045</v>
      </c>
      <c r="U2" t="s">
        <v>7</v>
      </c>
      <c r="V2">
        <f>(E15*D15*0.45*8.31*B15)/(C15*10000)</f>
        <v>2.0300958519614278</v>
      </c>
    </row>
    <row r="3" spans="1:22" ht="12.75" customHeight="1" x14ac:dyDescent="0.25">
      <c r="A3" s="11">
        <v>2</v>
      </c>
      <c r="B3" s="12">
        <v>2425.88</v>
      </c>
      <c r="C3" s="13">
        <v>1.38</v>
      </c>
      <c r="D3" s="13">
        <v>0.68</v>
      </c>
      <c r="E3" s="14">
        <v>4.37</v>
      </c>
      <c r="F3">
        <f t="shared" ref="F3:F14" si="0">C3/B3</f>
        <v>5.6886573119857532E-4</v>
      </c>
      <c r="K3" s="1">
        <f t="shared" ref="K3:K14" si="1">POWER((C3-$C$15),2)</f>
        <v>3.4082840236687462E-4</v>
      </c>
      <c r="M3">
        <f>13*12</f>
        <v>156</v>
      </c>
      <c r="P3">
        <f t="shared" ref="P3:P14" si="2">POWER((B3-$B$15),2)</f>
        <v>25023.589363905467</v>
      </c>
      <c r="R3">
        <v>156</v>
      </c>
    </row>
    <row r="4" spans="1:22" ht="12.75" customHeight="1" x14ac:dyDescent="0.25">
      <c r="A4" s="11">
        <v>3</v>
      </c>
      <c r="B4" s="12">
        <v>2437.5300000000002</v>
      </c>
      <c r="C4" s="13">
        <v>1.4</v>
      </c>
      <c r="D4" s="13">
        <v>0.68</v>
      </c>
      <c r="E4" s="14">
        <v>4.37</v>
      </c>
      <c r="F4">
        <f t="shared" si="0"/>
        <v>5.7435190541244615E-4</v>
      </c>
      <c r="K4" s="1">
        <f t="shared" si="1"/>
        <v>2.3668639053246071E-6</v>
      </c>
      <c r="M4">
        <f>SQRT(M2/M3)</f>
        <v>4.5260586718017394E-2</v>
      </c>
      <c r="P4">
        <f t="shared" si="2"/>
        <v>21473.520710059274</v>
      </c>
      <c r="R4">
        <f>SQRT(R2/R3)</f>
        <v>73.093343332661618</v>
      </c>
      <c r="V4">
        <f>SQRT((M5)*(M5)+(R5/1000)*(R5/1000))</f>
        <v>0.19171720678758411</v>
      </c>
    </row>
    <row r="5" spans="1:22" ht="12.75" customHeight="1" x14ac:dyDescent="0.25">
      <c r="A5" s="11">
        <v>4</v>
      </c>
      <c r="B5" s="23">
        <v>2269.96</v>
      </c>
      <c r="C5" s="2">
        <v>1.2</v>
      </c>
      <c r="D5" s="2">
        <v>0.68</v>
      </c>
      <c r="E5" s="25">
        <v>4.37</v>
      </c>
      <c r="F5">
        <f t="shared" si="0"/>
        <v>5.2864367654055576E-4</v>
      </c>
      <c r="K5" s="1">
        <f t="shared" si="1"/>
        <v>3.9386982248520802E-2</v>
      </c>
      <c r="M5" s="22">
        <f>M4*2.23</f>
        <v>0.10093110838117879</v>
      </c>
      <c r="P5">
        <f t="shared" si="2"/>
        <v>98664.125610059491</v>
      </c>
      <c r="R5" s="22">
        <f>R4*2.23</f>
        <v>162.9981556318354</v>
      </c>
    </row>
    <row r="6" spans="1:22" ht="12.75" customHeight="1" x14ac:dyDescent="0.25">
      <c r="A6" s="11">
        <v>5</v>
      </c>
      <c r="B6" s="12">
        <v>2735.75</v>
      </c>
      <c r="C6" s="13">
        <v>1.44</v>
      </c>
      <c r="D6" s="13">
        <v>0.67</v>
      </c>
      <c r="E6" s="14">
        <v>4.37</v>
      </c>
      <c r="F6">
        <f t="shared" si="0"/>
        <v>5.2636388558896096E-4</v>
      </c>
      <c r="K6" s="1">
        <f t="shared" si="1"/>
        <v>1.7254437869822288E-3</v>
      </c>
      <c r="P6">
        <f>POWER((B6-$B$15),2)</f>
        <v>23007.289110059006</v>
      </c>
    </row>
    <row r="7" spans="1:22" ht="12.75" customHeight="1" x14ac:dyDescent="0.25">
      <c r="A7" s="11">
        <v>6</v>
      </c>
      <c r="B7" s="12">
        <v>2273.92</v>
      </c>
      <c r="C7" s="13">
        <v>1</v>
      </c>
      <c r="D7" s="13">
        <v>0.67</v>
      </c>
      <c r="E7" s="14">
        <v>4.37</v>
      </c>
      <c r="F7">
        <f t="shared" si="0"/>
        <v>4.3976920911905433E-4</v>
      </c>
      <c r="K7" s="1">
        <f t="shared" si="1"/>
        <v>0.15877159763313625</v>
      </c>
      <c r="P7">
        <f t="shared" si="2"/>
        <v>96192.068194674852</v>
      </c>
    </row>
    <row r="8" spans="1:22" ht="12.75" customHeight="1" x14ac:dyDescent="0.25">
      <c r="A8" s="11">
        <v>7</v>
      </c>
      <c r="B8" s="12">
        <v>3004.52</v>
      </c>
      <c r="C8" s="13">
        <v>1.6</v>
      </c>
      <c r="D8" s="13">
        <v>0.67</v>
      </c>
      <c r="E8" s="14">
        <v>4.37</v>
      </c>
      <c r="F8">
        <f t="shared" si="0"/>
        <v>5.3253098664678557E-4</v>
      </c>
      <c r="K8" s="1">
        <f t="shared" si="1"/>
        <v>4.06177514792899E-2</v>
      </c>
      <c r="P8">
        <f t="shared" si="2"/>
        <v>176779.49619467408</v>
      </c>
    </row>
    <row r="9" spans="1:22" ht="12.75" customHeight="1" x14ac:dyDescent="0.25">
      <c r="A9" s="11">
        <v>8</v>
      </c>
      <c r="B9" s="12">
        <v>2692.97</v>
      </c>
      <c r="C9" s="13">
        <v>1.4</v>
      </c>
      <c r="D9" s="13">
        <v>0.67</v>
      </c>
      <c r="E9" s="14">
        <v>4.37</v>
      </c>
      <c r="F9">
        <f t="shared" si="0"/>
        <v>5.1987211146058067E-4</v>
      </c>
      <c r="K9" s="1">
        <f>POWER((C9-$C$15),2)</f>
        <v>2.3668639053246071E-6</v>
      </c>
      <c r="P9">
        <f t="shared" si="2"/>
        <v>11859.545079289777</v>
      </c>
    </row>
    <row r="10" spans="1:22" ht="12.75" customHeight="1" x14ac:dyDescent="0.25">
      <c r="A10" s="11">
        <v>9</v>
      </c>
      <c r="B10" s="12">
        <v>2369.29</v>
      </c>
      <c r="C10" s="13">
        <v>1.4</v>
      </c>
      <c r="D10" s="13">
        <v>0.67</v>
      </c>
      <c r="E10" s="14">
        <v>4.37</v>
      </c>
      <c r="F10">
        <f t="shared" si="0"/>
        <v>5.9089431855112711E-4</v>
      </c>
      <c r="K10" s="1">
        <f t="shared" si="1"/>
        <v>2.3668639053246071E-6</v>
      </c>
      <c r="P10">
        <f t="shared" si="2"/>
        <v>46129.787540828656</v>
      </c>
    </row>
    <row r="11" spans="1:22" ht="12.75" customHeight="1" x14ac:dyDescent="0.25">
      <c r="A11" s="11">
        <v>10</v>
      </c>
      <c r="B11" s="12">
        <v>2472.92</v>
      </c>
      <c r="C11" s="13">
        <v>1.34</v>
      </c>
      <c r="D11" s="13">
        <v>0.67</v>
      </c>
      <c r="E11" s="14">
        <v>4.38</v>
      </c>
      <c r="F11">
        <f t="shared" si="0"/>
        <v>5.4186953075716158E-4</v>
      </c>
      <c r="K11" s="1">
        <f t="shared" si="1"/>
        <v>3.4177514792899529E-3</v>
      </c>
      <c r="P11">
        <f t="shared" si="2"/>
        <v>12353.980502366971</v>
      </c>
    </row>
    <row r="12" spans="1:22" ht="12.75" customHeight="1" x14ac:dyDescent="0.25">
      <c r="A12" s="11">
        <v>11</v>
      </c>
      <c r="B12" s="12">
        <v>2485.5300000000002</v>
      </c>
      <c r="C12" s="13">
        <v>1.58</v>
      </c>
      <c r="D12" s="13">
        <v>0.66</v>
      </c>
      <c r="E12" s="14">
        <v>4.37</v>
      </c>
      <c r="F12">
        <f t="shared" si="0"/>
        <v>6.3567931185702848E-4</v>
      </c>
      <c r="K12" s="1">
        <f t="shared" si="1"/>
        <v>3.2956213017751437E-2</v>
      </c>
      <c r="P12">
        <f t="shared" si="2"/>
        <v>9709.828402366933</v>
      </c>
    </row>
    <row r="13" spans="1:22" ht="12.75" customHeight="1" x14ac:dyDescent="0.25">
      <c r="A13" s="11">
        <v>12</v>
      </c>
      <c r="B13" s="12">
        <v>2898.4</v>
      </c>
      <c r="C13" s="13">
        <v>1.6</v>
      </c>
      <c r="D13" s="13">
        <v>0.67</v>
      </c>
      <c r="E13" s="14">
        <v>4.3600000000000003</v>
      </c>
      <c r="F13">
        <f t="shared" si="0"/>
        <v>5.5202870549268563E-4</v>
      </c>
      <c r="K13" s="1">
        <f t="shared" si="1"/>
        <v>4.06177514792899E-2</v>
      </c>
      <c r="P13">
        <f t="shared" si="2"/>
        <v>98804.31607159735</v>
      </c>
    </row>
    <row r="14" spans="1:22" ht="12.75" customHeight="1" thickBot="1" x14ac:dyDescent="0.3">
      <c r="A14" s="15">
        <v>13</v>
      </c>
      <c r="B14" s="24">
        <v>3036.37</v>
      </c>
      <c r="C14" s="26">
        <v>1.44</v>
      </c>
      <c r="D14" s="26">
        <v>0.67</v>
      </c>
      <c r="E14" s="27">
        <v>4.37</v>
      </c>
      <c r="F14">
        <f t="shared" si="0"/>
        <v>4.7425050306780796E-4</v>
      </c>
      <c r="K14" s="1">
        <f t="shared" si="1"/>
        <v>1.7254437869822288E-3</v>
      </c>
      <c r="P14">
        <f t="shared" si="2"/>
        <v>204576.68169467396</v>
      </c>
    </row>
    <row r="15" spans="1:22" ht="12.75" customHeight="1" thickTop="1" x14ac:dyDescent="0.25">
      <c r="A15" s="19"/>
      <c r="B15" s="20">
        <f>AVERAGE(B2:B14)</f>
        <v>2584.0684615384621</v>
      </c>
      <c r="C15" s="20">
        <f>AVERAGE(C2:C14)</f>
        <v>1.3984615384615386</v>
      </c>
      <c r="D15" s="20">
        <f>AVERAGE(D2:D14)</f>
        <v>0.67230769230769227</v>
      </c>
      <c r="E15" s="20">
        <f>AVERAGE(E2:E14)</f>
        <v>4.3699999999999992</v>
      </c>
    </row>
    <row r="16" spans="1:22" ht="12.75" customHeight="1" thickBot="1" x14ac:dyDescent="0.3">
      <c r="A16" s="19"/>
      <c r="B16" s="20"/>
      <c r="C16" s="20"/>
      <c r="D16" s="20"/>
      <c r="E16" s="20"/>
    </row>
    <row r="17" spans="1:22" ht="15" customHeight="1" thickTop="1" thickBot="1" x14ac:dyDescent="0.3">
      <c r="A17" s="3" t="s">
        <v>0</v>
      </c>
      <c r="B17" s="4" t="s">
        <v>3</v>
      </c>
      <c r="C17" s="5" t="s">
        <v>5</v>
      </c>
      <c r="D17" s="5" t="s">
        <v>1</v>
      </c>
      <c r="E17" s="6" t="s">
        <v>2</v>
      </c>
    </row>
    <row r="18" spans="1:22" ht="12.75" customHeight="1" thickTop="1" x14ac:dyDescent="0.25">
      <c r="A18" s="7">
        <v>1</v>
      </c>
      <c r="B18" s="8">
        <v>2142.7399999999998</v>
      </c>
      <c r="C18" s="9">
        <v>7.2</v>
      </c>
      <c r="D18" s="9">
        <v>0.67</v>
      </c>
      <c r="E18" s="10">
        <v>4.37</v>
      </c>
      <c r="F18">
        <f>C18/B18</f>
        <v>3.3601836900417226E-3</v>
      </c>
      <c r="H18">
        <f>AVERAGE(F18:F34)</f>
        <v>3.0932015738257441E-3</v>
      </c>
      <c r="K18">
        <f>POWER((B18-$B$35),2)</f>
        <v>110258.76509377174</v>
      </c>
      <c r="M18">
        <f>SUM(K18:K34)</f>
        <v>1817552.3545058828</v>
      </c>
      <c r="P18">
        <f>POWER((C18-$C$35),2)</f>
        <v>0.13733564013840865</v>
      </c>
      <c r="R18">
        <f>SUM(P18:P34)</f>
        <v>3.3152941176470594</v>
      </c>
      <c r="U18" t="s">
        <v>8</v>
      </c>
      <c r="V18">
        <f>(E35*D35*0.45*8.31*B35)/(C35*1000)</f>
        <v>3.5774622283970072</v>
      </c>
    </row>
    <row r="19" spans="1:22" ht="12.75" customHeight="1" x14ac:dyDescent="0.25">
      <c r="A19" s="11">
        <v>2</v>
      </c>
      <c r="B19" s="12">
        <v>2358.12</v>
      </c>
      <c r="C19" s="13">
        <v>7.7</v>
      </c>
      <c r="D19" s="13">
        <v>0.67</v>
      </c>
      <c r="E19" s="14">
        <v>4.3600000000000003</v>
      </c>
      <c r="F19">
        <f t="shared" ref="F19:F34" si="3">C19/B19</f>
        <v>3.2653130459857856E-3</v>
      </c>
      <c r="K19">
        <f>POWER((B19-$B$35),2)</f>
        <v>13612.437940830467</v>
      </c>
      <c r="M19">
        <f>17*16</f>
        <v>272</v>
      </c>
      <c r="P19">
        <f t="shared" ref="P19:P34" si="4">POWER((C19-$C$35),2)</f>
        <v>1.6747404844290537E-2</v>
      </c>
      <c r="R19">
        <v>272</v>
      </c>
    </row>
    <row r="20" spans="1:22" ht="12.75" customHeight="1" x14ac:dyDescent="0.25">
      <c r="A20" s="29">
        <v>3</v>
      </c>
      <c r="B20" s="30">
        <v>3025.11</v>
      </c>
      <c r="C20" s="31">
        <v>7.9</v>
      </c>
      <c r="D20" s="31">
        <v>0.68</v>
      </c>
      <c r="E20" s="32">
        <v>4.3600000000000003</v>
      </c>
      <c r="F20">
        <f t="shared" si="3"/>
        <v>2.611475285196241E-3</v>
      </c>
      <c r="K20">
        <f t="shared" ref="K19:K34" si="5">POWER((B20-$B$35),2)</f>
        <v>302849.51266436005</v>
      </c>
      <c r="M20">
        <f>SQRT(M18/M19)</f>
        <v>81.744588652207966</v>
      </c>
      <c r="P20">
        <f t="shared" si="4"/>
        <v>0.10851211072664341</v>
      </c>
      <c r="R20">
        <f>SQRT(R18/R19)</f>
        <v>0.11040190811249094</v>
      </c>
      <c r="V20">
        <f>SQRT((R21)*(R21)+(M21/1000)*(M21/1000))</f>
        <v>0.28710514237083373</v>
      </c>
    </row>
    <row r="21" spans="1:22" ht="12.75" customHeight="1" x14ac:dyDescent="0.25">
      <c r="A21" s="11">
        <v>4</v>
      </c>
      <c r="B21" s="12">
        <v>2298.64</v>
      </c>
      <c r="C21" s="13">
        <v>7.5</v>
      </c>
      <c r="D21" s="13">
        <v>0.68</v>
      </c>
      <c r="E21" s="14">
        <v>4.37</v>
      </c>
      <c r="F21">
        <f t="shared" si="3"/>
        <v>3.2627988723767098E-3</v>
      </c>
      <c r="K21">
        <f t="shared" si="5"/>
        <v>31029.651446712833</v>
      </c>
      <c r="M21" s="22">
        <f>M20*2.09</f>
        <v>170.84619028311465</v>
      </c>
      <c r="P21">
        <f t="shared" si="4"/>
        <v>4.9826989619378061E-3</v>
      </c>
      <c r="R21" s="22">
        <f>R20*2.09</f>
        <v>0.23073998795510606</v>
      </c>
    </row>
    <row r="22" spans="1:22" ht="12.75" customHeight="1" x14ac:dyDescent="0.25">
      <c r="A22" s="11">
        <v>5</v>
      </c>
      <c r="B22" s="12">
        <v>2784.85</v>
      </c>
      <c r="C22" s="13">
        <v>7.8</v>
      </c>
      <c r="D22" s="13">
        <v>0.67</v>
      </c>
      <c r="E22" s="14">
        <v>4.3600000000000003</v>
      </c>
      <c r="F22">
        <f t="shared" si="3"/>
        <v>2.8008689875576782E-3</v>
      </c>
      <c r="K22">
        <f>POWER((B22-$B$35),2)</f>
        <v>96135.744499653942</v>
      </c>
      <c r="P22">
        <f t="shared" si="4"/>
        <v>5.2629757785466753E-2</v>
      </c>
    </row>
    <row r="23" spans="1:22" ht="12.75" customHeight="1" x14ac:dyDescent="0.25">
      <c r="A23" s="11">
        <v>6</v>
      </c>
      <c r="B23" s="12">
        <v>2551.38</v>
      </c>
      <c r="C23" s="13">
        <v>7.8</v>
      </c>
      <c r="D23" s="13">
        <v>0.67</v>
      </c>
      <c r="E23" s="14">
        <v>4.3600000000000003</v>
      </c>
      <c r="F23">
        <f t="shared" si="3"/>
        <v>3.0571690614490978E-3</v>
      </c>
      <c r="K23">
        <f t="shared" si="5"/>
        <v>5865.6676820069433</v>
      </c>
      <c r="P23">
        <f t="shared" si="4"/>
        <v>5.2629757785466753E-2</v>
      </c>
    </row>
    <row r="24" spans="1:22" ht="12.75" customHeight="1" x14ac:dyDescent="0.25">
      <c r="A24" s="11">
        <v>7</v>
      </c>
      <c r="B24" s="12">
        <v>2306.06</v>
      </c>
      <c r="C24" s="13">
        <v>7.6</v>
      </c>
      <c r="D24" s="13">
        <v>0.66</v>
      </c>
      <c r="E24" s="14">
        <v>4.3600000000000003</v>
      </c>
      <c r="F24">
        <f t="shared" si="3"/>
        <v>3.2956644666660884E-3</v>
      </c>
      <c r="K24">
        <f>POWER((B24-$B$35),2)</f>
        <v>28470.606929065751</v>
      </c>
      <c r="P24">
        <f t="shared" si="4"/>
        <v>8.6505190311412844E-4</v>
      </c>
    </row>
    <row r="25" spans="1:22" ht="12.75" customHeight="1" x14ac:dyDescent="0.25">
      <c r="A25" s="11">
        <v>8</v>
      </c>
      <c r="B25" s="12">
        <v>2449.2800000000002</v>
      </c>
      <c r="C25" s="13">
        <v>7.7</v>
      </c>
      <c r="D25" s="13">
        <v>0.67</v>
      </c>
      <c r="E25" s="14">
        <v>4.3600000000000003</v>
      </c>
      <c r="F25">
        <f t="shared" si="3"/>
        <v>3.1437810295270444E-3</v>
      </c>
      <c r="K25">
        <f t="shared" si="5"/>
        <v>650.8801525951435</v>
      </c>
      <c r="P25">
        <f t="shared" si="4"/>
        <v>1.6747404844290537E-2</v>
      </c>
    </row>
    <row r="26" spans="1:22" ht="12.75" customHeight="1" x14ac:dyDescent="0.25">
      <c r="A26" s="11">
        <v>9</v>
      </c>
      <c r="B26" s="12">
        <v>2188</v>
      </c>
      <c r="C26" s="13">
        <v>7.5</v>
      </c>
      <c r="D26" s="13">
        <v>0.68</v>
      </c>
      <c r="E26" s="14">
        <v>4.37</v>
      </c>
      <c r="F26">
        <f t="shared" si="3"/>
        <v>3.4277879341864715E-3</v>
      </c>
      <c r="K26">
        <f t="shared" si="5"/>
        <v>82249.853705536312</v>
      </c>
      <c r="P26">
        <f t="shared" si="4"/>
        <v>4.9826989619378061E-3</v>
      </c>
    </row>
    <row r="27" spans="1:22" ht="12.75" customHeight="1" x14ac:dyDescent="0.25">
      <c r="A27" s="11">
        <v>10</v>
      </c>
      <c r="B27" s="12">
        <v>2077.73</v>
      </c>
      <c r="C27" s="13">
        <v>7.3</v>
      </c>
      <c r="D27" s="13">
        <v>0.67</v>
      </c>
      <c r="E27" s="14">
        <v>4.37</v>
      </c>
      <c r="F27">
        <f t="shared" si="3"/>
        <v>3.5134497745135315E-3</v>
      </c>
      <c r="K27">
        <f t="shared" si="5"/>
        <v>157658.51212318335</v>
      </c>
      <c r="P27">
        <f t="shared" si="4"/>
        <v>7.3217993079585222E-2</v>
      </c>
    </row>
    <row r="28" spans="1:22" ht="12.75" customHeight="1" x14ac:dyDescent="0.25">
      <c r="A28" s="11">
        <v>11</v>
      </c>
      <c r="B28" s="12">
        <v>2413</v>
      </c>
      <c r="C28" s="13">
        <v>7.7</v>
      </c>
      <c r="D28" s="13">
        <v>0.67</v>
      </c>
      <c r="E28" s="14">
        <v>4.3600000000000003</v>
      </c>
      <c r="F28">
        <f t="shared" si="3"/>
        <v>3.1910484873601329E-3</v>
      </c>
      <c r="K28">
        <f t="shared" si="5"/>
        <v>3818.2948820069155</v>
      </c>
      <c r="P28">
        <f t="shared" si="4"/>
        <v>1.6747404844290537E-2</v>
      </c>
    </row>
    <row r="29" spans="1:22" ht="12.75" customHeight="1" x14ac:dyDescent="0.25">
      <c r="A29" s="11">
        <v>12</v>
      </c>
      <c r="B29" s="12">
        <v>2698.25</v>
      </c>
      <c r="C29" s="13">
        <v>7.6</v>
      </c>
      <c r="D29" s="13">
        <v>0.67</v>
      </c>
      <c r="E29" s="14">
        <v>4.37</v>
      </c>
      <c r="F29">
        <f t="shared" si="3"/>
        <v>2.8166404150838506E-3</v>
      </c>
      <c r="K29">
        <f t="shared" si="5"/>
        <v>49933.320029065762</v>
      </c>
      <c r="P29">
        <f t="shared" si="4"/>
        <v>8.6505190311412844E-4</v>
      </c>
    </row>
    <row r="30" spans="1:22" ht="12.75" customHeight="1" x14ac:dyDescent="0.25">
      <c r="A30" s="28">
        <v>13</v>
      </c>
      <c r="B30" s="23">
        <v>1791.21</v>
      </c>
      <c r="C30" s="2">
        <v>6</v>
      </c>
      <c r="D30" s="2">
        <v>0.67</v>
      </c>
      <c r="E30" s="25">
        <v>4.37</v>
      </c>
      <c r="F30">
        <f t="shared" si="3"/>
        <v>3.3496909910060795E-3</v>
      </c>
      <c r="K30">
        <f t="shared" si="5"/>
        <v>467284.83325259504</v>
      </c>
      <c r="P30">
        <f t="shared" si="4"/>
        <v>2.4667474048442926</v>
      </c>
    </row>
    <row r="31" spans="1:22" ht="12.75" customHeight="1" x14ac:dyDescent="0.25">
      <c r="A31" s="11">
        <v>14</v>
      </c>
      <c r="B31" s="12">
        <v>2437.69</v>
      </c>
      <c r="C31" s="13">
        <v>7.7</v>
      </c>
      <c r="D31" s="13">
        <v>0.67</v>
      </c>
      <c r="E31" s="14">
        <v>4.3600000000000003</v>
      </c>
      <c r="F31">
        <f t="shared" si="3"/>
        <v>3.1587281401654847E-3</v>
      </c>
      <c r="K31">
        <f t="shared" si="5"/>
        <v>1376.5845937716194</v>
      </c>
      <c r="P31">
        <f t="shared" si="4"/>
        <v>1.6747404844290537E-2</v>
      </c>
    </row>
    <row r="32" spans="1:22" ht="12.75" customHeight="1" x14ac:dyDescent="0.25">
      <c r="A32" s="11">
        <v>15</v>
      </c>
      <c r="B32" s="12">
        <v>2834.26</v>
      </c>
      <c r="C32" s="13">
        <v>8</v>
      </c>
      <c r="D32" s="13">
        <v>0.67</v>
      </c>
      <c r="E32" s="14">
        <v>4.3600000000000003</v>
      </c>
      <c r="F32">
        <f t="shared" si="3"/>
        <v>2.8226062534841543E-3</v>
      </c>
      <c r="K32">
        <f t="shared" si="5"/>
        <v>129216.98928200711</v>
      </c>
      <c r="P32">
        <f t="shared" si="4"/>
        <v>0.18439446366781953</v>
      </c>
    </row>
    <row r="33" spans="1:16" ht="12.75" customHeight="1" x14ac:dyDescent="0.25">
      <c r="A33" s="11">
        <v>16</v>
      </c>
      <c r="B33" s="12">
        <v>3006.06</v>
      </c>
      <c r="C33" s="13">
        <v>7.9</v>
      </c>
      <c r="D33" s="13">
        <v>0.66</v>
      </c>
      <c r="E33" s="14">
        <v>4.3600000000000003</v>
      </c>
      <c r="F33">
        <f t="shared" si="3"/>
        <v>2.6280247233920816E-3</v>
      </c>
      <c r="K33">
        <f>POWER((B33-$B$35),2)</f>
        <v>282245.31281141867</v>
      </c>
      <c r="P33">
        <f t="shared" si="4"/>
        <v>0.10851211072664341</v>
      </c>
    </row>
    <row r="34" spans="1:16" ht="12.75" customHeight="1" thickBot="1" x14ac:dyDescent="0.3">
      <c r="A34" s="15">
        <v>17</v>
      </c>
      <c r="B34" s="16">
        <v>2709.09</v>
      </c>
      <c r="C34" s="17">
        <v>7.8</v>
      </c>
      <c r="D34" s="17">
        <v>0.67</v>
      </c>
      <c r="E34" s="18">
        <v>4.37</v>
      </c>
      <c r="F34">
        <f>C34/B34</f>
        <v>2.8791955970455022E-3</v>
      </c>
      <c r="K34">
        <f t="shared" si="5"/>
        <v>54895.387417301121</v>
      </c>
      <c r="P34">
        <f t="shared" si="4"/>
        <v>5.2629757785466753E-2</v>
      </c>
    </row>
    <row r="35" spans="1:16" ht="12.75" customHeight="1" thickTop="1" x14ac:dyDescent="0.25">
      <c r="B35" s="1">
        <f>AVERAGE(B18:B34)</f>
        <v>2474.7923529411764</v>
      </c>
      <c r="C35" s="1">
        <f t="shared" ref="C35:E35" si="6">AVERAGE(C18:C34)</f>
        <v>7.5705882352941183</v>
      </c>
      <c r="D35" s="1">
        <f t="shared" si="6"/>
        <v>0.67058823529411771</v>
      </c>
      <c r="E35" s="1">
        <f t="shared" si="6"/>
        <v>4.3641176470588237</v>
      </c>
    </row>
    <row r="36" spans="1:16" ht="12.75" customHeight="1" x14ac:dyDescent="0.25">
      <c r="B36"/>
      <c r="C36"/>
      <c r="D36"/>
      <c r="E36"/>
    </row>
    <row r="37" spans="1:16" ht="12.75" customHeight="1" x14ac:dyDescent="0.25">
      <c r="B37"/>
      <c r="C37"/>
      <c r="D37"/>
      <c r="E37"/>
    </row>
    <row r="38" spans="1:16" ht="12.75" customHeight="1" x14ac:dyDescent="0.25">
      <c r="B38"/>
      <c r="C38"/>
      <c r="D38"/>
      <c r="E38"/>
    </row>
    <row r="39" spans="1:16" ht="12.75" customHeight="1" x14ac:dyDescent="0.25">
      <c r="B39"/>
      <c r="C39"/>
      <c r="D39"/>
      <c r="E3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Timofei Tsypyshev</dc:creator>
  <cp:lastModifiedBy>Boris</cp:lastModifiedBy>
  <cp:lastPrinted>2023-05-02T19:02:07Z</cp:lastPrinted>
  <dcterms:created xsi:type="dcterms:W3CDTF">2023-05-01T21:06:28Z</dcterms:created>
  <dcterms:modified xsi:type="dcterms:W3CDTF">2023-05-02T21:32:22Z</dcterms:modified>
</cp:coreProperties>
</file>