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ata\education\2 course\electrical engineering\labs\lab3\"/>
    </mc:Choice>
  </mc:AlternateContent>
  <xr:revisionPtr revIDLastSave="0" documentId="13_ncr:1_{6E6AD2BD-4F68-4FB3-A34A-6B7DED1FE1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definedNames>
    <definedName name="solver_adj" localSheetId="0" hidden="1">Лист1!#REF!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36" i="1" l="1"/>
  <c r="V136" i="1" s="1"/>
  <c r="X136" i="1" s="1"/>
  <c r="T135" i="1"/>
  <c r="V135" i="1" s="1"/>
  <c r="X135" i="1" s="1"/>
  <c r="T134" i="1"/>
  <c r="V134" i="1" s="1"/>
  <c r="X134" i="1" s="1"/>
  <c r="T133" i="1"/>
  <c r="U133" i="1" s="1"/>
  <c r="W133" i="1" s="1"/>
  <c r="T132" i="1"/>
  <c r="V132" i="1" s="1"/>
  <c r="X132" i="1" s="1"/>
  <c r="T131" i="1"/>
  <c r="V131" i="1" s="1"/>
  <c r="X131" i="1" s="1"/>
  <c r="T130" i="1"/>
  <c r="U130" i="1" s="1"/>
  <c r="W130" i="1" s="1"/>
  <c r="T129" i="1"/>
  <c r="U129" i="1" s="1"/>
  <c r="W129" i="1" s="1"/>
  <c r="T128" i="1"/>
  <c r="V128" i="1" s="1"/>
  <c r="X128" i="1" s="1"/>
  <c r="T127" i="1"/>
  <c r="V127" i="1" s="1"/>
  <c r="X127" i="1" s="1"/>
  <c r="T126" i="1"/>
  <c r="V126" i="1" s="1"/>
  <c r="X126" i="1" s="1"/>
  <c r="T125" i="1"/>
  <c r="U125" i="1" s="1"/>
  <c r="W125" i="1" s="1"/>
  <c r="T124" i="1"/>
  <c r="V124" i="1" s="1"/>
  <c r="X124" i="1" s="1"/>
  <c r="T123" i="1"/>
  <c r="V123" i="1" s="1"/>
  <c r="X123" i="1" s="1"/>
  <c r="T122" i="1"/>
  <c r="V122" i="1" s="1"/>
  <c r="X122" i="1" s="1"/>
  <c r="T121" i="1"/>
  <c r="U121" i="1" s="1"/>
  <c r="W121" i="1" s="1"/>
  <c r="T120" i="1"/>
  <c r="V120" i="1" s="1"/>
  <c r="X120" i="1" s="1"/>
  <c r="T119" i="1"/>
  <c r="V119" i="1" s="1"/>
  <c r="X119" i="1" s="1"/>
  <c r="T118" i="1"/>
  <c r="V118" i="1" s="1"/>
  <c r="X118" i="1" s="1"/>
  <c r="T117" i="1"/>
  <c r="U117" i="1" s="1"/>
  <c r="W117" i="1" s="1"/>
  <c r="T116" i="1"/>
  <c r="U116" i="1" s="1"/>
  <c r="W116" i="1" s="1"/>
  <c r="T115" i="1"/>
  <c r="U115" i="1" s="1"/>
  <c r="W115" i="1" s="1"/>
  <c r="T94" i="1"/>
  <c r="U94" i="1" s="1"/>
  <c r="W94" i="1" s="1"/>
  <c r="T95" i="1"/>
  <c r="U95" i="1" s="1"/>
  <c r="W95" i="1" s="1"/>
  <c r="T96" i="1"/>
  <c r="U96" i="1" s="1"/>
  <c r="W96" i="1" s="1"/>
  <c r="T97" i="1"/>
  <c r="U97" i="1" s="1"/>
  <c r="W97" i="1" s="1"/>
  <c r="T98" i="1"/>
  <c r="U98" i="1" s="1"/>
  <c r="W98" i="1" s="1"/>
  <c r="T99" i="1"/>
  <c r="U99" i="1" s="1"/>
  <c r="W99" i="1" s="1"/>
  <c r="T100" i="1"/>
  <c r="U100" i="1" s="1"/>
  <c r="W100" i="1" s="1"/>
  <c r="T101" i="1"/>
  <c r="U101" i="1" s="1"/>
  <c r="W101" i="1" s="1"/>
  <c r="T102" i="1"/>
  <c r="U102" i="1" s="1"/>
  <c r="W102" i="1" s="1"/>
  <c r="T103" i="1"/>
  <c r="U103" i="1" s="1"/>
  <c r="W103" i="1" s="1"/>
  <c r="T104" i="1"/>
  <c r="U104" i="1" s="1"/>
  <c r="W104" i="1" s="1"/>
  <c r="T105" i="1"/>
  <c r="U105" i="1" s="1"/>
  <c r="W105" i="1" s="1"/>
  <c r="T106" i="1"/>
  <c r="U106" i="1" s="1"/>
  <c r="W106" i="1" s="1"/>
  <c r="T107" i="1"/>
  <c r="U107" i="1" s="1"/>
  <c r="W107" i="1" s="1"/>
  <c r="T108" i="1"/>
  <c r="V108" i="1" s="1"/>
  <c r="X108" i="1" s="1"/>
  <c r="T109" i="1"/>
  <c r="V109" i="1" s="1"/>
  <c r="X109" i="1" s="1"/>
  <c r="T110" i="1"/>
  <c r="U110" i="1" s="1"/>
  <c r="W110" i="1" s="1"/>
  <c r="T111" i="1"/>
  <c r="U111" i="1" s="1"/>
  <c r="W111" i="1" s="1"/>
  <c r="T112" i="1"/>
  <c r="U112" i="1" s="1"/>
  <c r="W112" i="1" s="1"/>
  <c r="T113" i="1"/>
  <c r="U113" i="1" s="1"/>
  <c r="W113" i="1" s="1"/>
  <c r="T114" i="1"/>
  <c r="U114" i="1" s="1"/>
  <c r="W114" i="1" s="1"/>
  <c r="T93" i="1"/>
  <c r="U93" i="1" s="1"/>
  <c r="W93" i="1" s="1"/>
  <c r="T2" i="1"/>
  <c r="U2" i="1" s="1"/>
  <c r="W2" i="1" s="1"/>
  <c r="S10" i="1"/>
  <c r="S16" i="1" s="1"/>
  <c r="T16" i="1" s="1"/>
  <c r="U16" i="1" s="1"/>
  <c r="W16" i="1" s="1"/>
  <c r="S9" i="1"/>
  <c r="T9" i="1" s="1"/>
  <c r="U9" i="1" s="1"/>
  <c r="W9" i="1" s="1"/>
  <c r="S8" i="1"/>
  <c r="T8" i="1" s="1"/>
  <c r="U8" i="1" s="1"/>
  <c r="W8" i="1" s="1"/>
  <c r="S7" i="1"/>
  <c r="T7" i="1" s="1"/>
  <c r="U7" i="1" s="1"/>
  <c r="W7" i="1" s="1"/>
  <c r="S6" i="1"/>
  <c r="T6" i="1" s="1"/>
  <c r="U6" i="1" s="1"/>
  <c r="W6" i="1" s="1"/>
  <c r="S5" i="1"/>
  <c r="T5" i="1" s="1"/>
  <c r="U5" i="1" s="1"/>
  <c r="W5" i="1" s="1"/>
  <c r="S4" i="1"/>
  <c r="T4" i="1" s="1"/>
  <c r="U4" i="1" s="1"/>
  <c r="W4" i="1" s="1"/>
  <c r="S3" i="1"/>
  <c r="T3" i="1" s="1"/>
  <c r="U3" i="1" s="1"/>
  <c r="W3" i="1" s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9" i="1"/>
  <c r="E2" i="1"/>
  <c r="D2" i="1"/>
  <c r="E20" i="1"/>
  <c r="D20" i="1"/>
  <c r="E19" i="1"/>
  <c r="E18" i="1"/>
  <c r="D18" i="1"/>
  <c r="A4" i="1"/>
  <c r="A5" i="1" s="1"/>
  <c r="A3" i="1"/>
  <c r="V130" i="1" l="1"/>
  <c r="X130" i="1" s="1"/>
  <c r="U119" i="1"/>
  <c r="W119" i="1" s="1"/>
  <c r="U126" i="1"/>
  <c r="W126" i="1" s="1"/>
  <c r="V133" i="1"/>
  <c r="X133" i="1" s="1"/>
  <c r="V117" i="1"/>
  <c r="X117" i="1" s="1"/>
  <c r="V129" i="1"/>
  <c r="X129" i="1" s="1"/>
  <c r="U127" i="1"/>
  <c r="W127" i="1" s="1"/>
  <c r="U134" i="1"/>
  <c r="W134" i="1" s="1"/>
  <c r="U118" i="1"/>
  <c r="W118" i="1" s="1"/>
  <c r="V125" i="1"/>
  <c r="X125" i="1" s="1"/>
  <c r="U135" i="1"/>
  <c r="W135" i="1" s="1"/>
  <c r="U122" i="1"/>
  <c r="W122" i="1" s="1"/>
  <c r="V121" i="1"/>
  <c r="X121" i="1" s="1"/>
  <c r="U124" i="1"/>
  <c r="W124" i="1" s="1"/>
  <c r="U132" i="1"/>
  <c r="W132" i="1" s="1"/>
  <c r="U123" i="1"/>
  <c r="W123" i="1" s="1"/>
  <c r="U131" i="1"/>
  <c r="W131" i="1" s="1"/>
  <c r="U120" i="1"/>
  <c r="W120" i="1" s="1"/>
  <c r="U128" i="1"/>
  <c r="W128" i="1" s="1"/>
  <c r="U136" i="1"/>
  <c r="W136" i="1" s="1"/>
  <c r="V116" i="1"/>
  <c r="X116" i="1" s="1"/>
  <c r="V115" i="1"/>
  <c r="X115" i="1" s="1"/>
  <c r="V98" i="1"/>
  <c r="X98" i="1" s="1"/>
  <c r="U109" i="1"/>
  <c r="W109" i="1" s="1"/>
  <c r="V106" i="1"/>
  <c r="X106" i="1" s="1"/>
  <c r="V114" i="1"/>
  <c r="X114" i="1" s="1"/>
  <c r="V101" i="1"/>
  <c r="X101" i="1" s="1"/>
  <c r="U108" i="1"/>
  <c r="W108" i="1" s="1"/>
  <c r="V100" i="1"/>
  <c r="X100" i="1" s="1"/>
  <c r="V107" i="1"/>
  <c r="X107" i="1" s="1"/>
  <c r="V99" i="1"/>
  <c r="X99" i="1" s="1"/>
  <c r="V97" i="1"/>
  <c r="X97" i="1" s="1"/>
  <c r="V113" i="1"/>
  <c r="X113" i="1" s="1"/>
  <c r="V112" i="1"/>
  <c r="X112" i="1" s="1"/>
  <c r="V104" i="1"/>
  <c r="X104" i="1" s="1"/>
  <c r="V96" i="1"/>
  <c r="X96" i="1" s="1"/>
  <c r="V105" i="1"/>
  <c r="X105" i="1" s="1"/>
  <c r="V111" i="1"/>
  <c r="X111" i="1" s="1"/>
  <c r="V103" i="1"/>
  <c r="X103" i="1" s="1"/>
  <c r="V95" i="1"/>
  <c r="X95" i="1" s="1"/>
  <c r="V110" i="1"/>
  <c r="X110" i="1" s="1"/>
  <c r="V102" i="1"/>
  <c r="X102" i="1" s="1"/>
  <c r="V94" i="1"/>
  <c r="X94" i="1" s="1"/>
  <c r="V93" i="1"/>
  <c r="X93" i="1" s="1"/>
  <c r="V9" i="1"/>
  <c r="X9" i="1" s="1"/>
  <c r="V8" i="1"/>
  <c r="X8" i="1" s="1"/>
  <c r="V16" i="1"/>
  <c r="X16" i="1" s="1"/>
  <c r="V7" i="1"/>
  <c r="X7" i="1" s="1"/>
  <c r="V5" i="1"/>
  <c r="X5" i="1" s="1"/>
  <c r="V2" i="1"/>
  <c r="X2" i="1" s="1"/>
  <c r="V6" i="1"/>
  <c r="X6" i="1" s="1"/>
  <c r="V4" i="1"/>
  <c r="X4" i="1" s="1"/>
  <c r="V3" i="1"/>
  <c r="X3" i="1" s="1"/>
  <c r="S17" i="1"/>
  <c r="T17" i="1" s="1"/>
  <c r="T10" i="1"/>
  <c r="S11" i="1"/>
  <c r="T11" i="1" s="1"/>
  <c r="S12" i="1"/>
  <c r="T12" i="1" s="1"/>
  <c r="S13" i="1"/>
  <c r="T13" i="1" s="1"/>
  <c r="S18" i="1"/>
  <c r="T18" i="1" s="1"/>
  <c r="S14" i="1"/>
  <c r="T14" i="1" s="1"/>
  <c r="S15" i="1"/>
  <c r="T15" i="1" s="1"/>
  <c r="A7" i="1"/>
  <c r="A8" i="1" s="1"/>
  <c r="A10" i="1" s="1"/>
  <c r="A11" i="1" s="1"/>
  <c r="A6" i="1"/>
  <c r="U18" i="1" l="1"/>
  <c r="W18" i="1" s="1"/>
  <c r="V18" i="1"/>
  <c r="X18" i="1" s="1"/>
  <c r="U11" i="1"/>
  <c r="W11" i="1" s="1"/>
  <c r="V11" i="1"/>
  <c r="X11" i="1" s="1"/>
  <c r="U10" i="1"/>
  <c r="W10" i="1" s="1"/>
  <c r="V10" i="1"/>
  <c r="X10" i="1" s="1"/>
  <c r="U17" i="1"/>
  <c r="W17" i="1" s="1"/>
  <c r="V17" i="1"/>
  <c r="X17" i="1" s="1"/>
  <c r="U14" i="1"/>
  <c r="W14" i="1" s="1"/>
  <c r="V14" i="1"/>
  <c r="X14" i="1" s="1"/>
  <c r="U13" i="1"/>
  <c r="W13" i="1" s="1"/>
  <c r="V13" i="1"/>
  <c r="X13" i="1" s="1"/>
  <c r="U15" i="1"/>
  <c r="W15" i="1" s="1"/>
  <c r="V15" i="1"/>
  <c r="X15" i="1" s="1"/>
  <c r="U12" i="1"/>
  <c r="W12" i="1" s="1"/>
  <c r="V12" i="1"/>
  <c r="X12" i="1" s="1"/>
  <c r="S24" i="1"/>
  <c r="T24" i="1" s="1"/>
  <c r="S23" i="1"/>
  <c r="T23" i="1" s="1"/>
  <c r="S22" i="1"/>
  <c r="T22" i="1" s="1"/>
  <c r="S20" i="1"/>
  <c r="T20" i="1" s="1"/>
  <c r="S19" i="1"/>
  <c r="T19" i="1" s="1"/>
  <c r="S21" i="1"/>
  <c r="T21" i="1" s="1"/>
  <c r="S26" i="1"/>
  <c r="T26" i="1" s="1"/>
  <c r="S25" i="1"/>
  <c r="T25" i="1" s="1"/>
  <c r="A9" i="1"/>
  <c r="A13" i="1"/>
  <c r="A14" i="1" s="1"/>
  <c r="A12" i="1"/>
  <c r="U21" i="1" l="1"/>
  <c r="W21" i="1" s="1"/>
  <c r="V21" i="1"/>
  <c r="X21" i="1" s="1"/>
  <c r="U20" i="1"/>
  <c r="W20" i="1" s="1"/>
  <c r="V20" i="1"/>
  <c r="X20" i="1" s="1"/>
  <c r="U22" i="1"/>
  <c r="W22" i="1" s="1"/>
  <c r="V22" i="1"/>
  <c r="X22" i="1" s="1"/>
  <c r="U23" i="1"/>
  <c r="W23" i="1" s="1"/>
  <c r="V23" i="1"/>
  <c r="X23" i="1" s="1"/>
  <c r="U25" i="1"/>
  <c r="W25" i="1" s="1"/>
  <c r="V25" i="1"/>
  <c r="X25" i="1" s="1"/>
  <c r="U26" i="1"/>
  <c r="W26" i="1" s="1"/>
  <c r="V26" i="1"/>
  <c r="X26" i="1" s="1"/>
  <c r="U19" i="1"/>
  <c r="W19" i="1" s="1"/>
  <c r="V19" i="1"/>
  <c r="X19" i="1" s="1"/>
  <c r="U24" i="1"/>
  <c r="W24" i="1" s="1"/>
  <c r="V24" i="1"/>
  <c r="X24" i="1" s="1"/>
  <c r="S32" i="1"/>
  <c r="T32" i="1" s="1"/>
  <c r="S31" i="1"/>
  <c r="T31" i="1" s="1"/>
  <c r="S30" i="1"/>
  <c r="T30" i="1" s="1"/>
  <c r="S28" i="1"/>
  <c r="T28" i="1" s="1"/>
  <c r="S34" i="1"/>
  <c r="T34" i="1" s="1"/>
  <c r="S33" i="1"/>
  <c r="T33" i="1" s="1"/>
  <c r="S29" i="1"/>
  <c r="T29" i="1" s="1"/>
  <c r="S27" i="1"/>
  <c r="T27" i="1" s="1"/>
  <c r="A15" i="1"/>
  <c r="A16" i="1"/>
  <c r="A17" i="1" s="1"/>
  <c r="U32" i="1" l="1"/>
  <c r="W32" i="1" s="1"/>
  <c r="V32" i="1"/>
  <c r="X32" i="1" s="1"/>
  <c r="U29" i="1"/>
  <c r="W29" i="1" s="1"/>
  <c r="V29" i="1"/>
  <c r="X29" i="1" s="1"/>
  <c r="U33" i="1"/>
  <c r="W33" i="1" s="1"/>
  <c r="V33" i="1"/>
  <c r="X33" i="1" s="1"/>
  <c r="U31" i="1"/>
  <c r="W31" i="1" s="1"/>
  <c r="V31" i="1"/>
  <c r="X31" i="1" s="1"/>
  <c r="U34" i="1"/>
  <c r="W34" i="1" s="1"/>
  <c r="V34" i="1"/>
  <c r="X34" i="1" s="1"/>
  <c r="U27" i="1"/>
  <c r="W27" i="1" s="1"/>
  <c r="V27" i="1"/>
  <c r="X27" i="1" s="1"/>
  <c r="U28" i="1"/>
  <c r="W28" i="1" s="1"/>
  <c r="V28" i="1"/>
  <c r="X28" i="1" s="1"/>
  <c r="U30" i="1"/>
  <c r="W30" i="1" s="1"/>
  <c r="V30" i="1"/>
  <c r="X30" i="1" s="1"/>
  <c r="S40" i="1"/>
  <c r="T40" i="1" s="1"/>
  <c r="S39" i="1"/>
  <c r="T39" i="1" s="1"/>
  <c r="S38" i="1"/>
  <c r="T38" i="1" s="1"/>
  <c r="S35" i="1"/>
  <c r="T35" i="1" s="1"/>
  <c r="S37" i="1"/>
  <c r="T37" i="1" s="1"/>
  <c r="S36" i="1"/>
  <c r="T36" i="1" s="1"/>
  <c r="A18" i="1"/>
  <c r="A19" i="1"/>
  <c r="A20" i="1" s="1"/>
  <c r="U36" i="1" l="1"/>
  <c r="W36" i="1" s="1"/>
  <c r="V36" i="1"/>
  <c r="X36" i="1" s="1"/>
  <c r="U37" i="1"/>
  <c r="W37" i="1" s="1"/>
  <c r="V37" i="1"/>
  <c r="X37" i="1" s="1"/>
  <c r="U35" i="1"/>
  <c r="W35" i="1" s="1"/>
  <c r="V35" i="1"/>
  <c r="X35" i="1" s="1"/>
  <c r="U38" i="1"/>
  <c r="W38" i="1" s="1"/>
  <c r="V38" i="1"/>
  <c r="X38" i="1" s="1"/>
  <c r="U39" i="1"/>
  <c r="W39" i="1" s="1"/>
  <c r="V39" i="1"/>
  <c r="X39" i="1" s="1"/>
  <c r="U40" i="1"/>
  <c r="W40" i="1" s="1"/>
  <c r="V40" i="1"/>
  <c r="X40" i="1" s="1"/>
  <c r="S48" i="1"/>
  <c r="T48" i="1" s="1"/>
  <c r="S43" i="1"/>
  <c r="T43" i="1" s="1"/>
  <c r="S42" i="1"/>
  <c r="T42" i="1" s="1"/>
  <c r="S47" i="1"/>
  <c r="T47" i="1" s="1"/>
  <c r="S41" i="1"/>
  <c r="T41" i="1" s="1"/>
  <c r="S46" i="1"/>
  <c r="T46" i="1" s="1"/>
  <c r="S44" i="1"/>
  <c r="T44" i="1" s="1"/>
  <c r="S45" i="1"/>
  <c r="T45" i="1" s="1"/>
  <c r="U46" i="1" l="1"/>
  <c r="W46" i="1" s="1"/>
  <c r="V46" i="1"/>
  <c r="X46" i="1" s="1"/>
  <c r="U42" i="1"/>
  <c r="W42" i="1" s="1"/>
  <c r="V42" i="1"/>
  <c r="X42" i="1" s="1"/>
  <c r="U43" i="1"/>
  <c r="W43" i="1" s="1"/>
  <c r="V43" i="1"/>
  <c r="X43" i="1" s="1"/>
  <c r="U41" i="1"/>
  <c r="W41" i="1" s="1"/>
  <c r="V41" i="1"/>
  <c r="X41" i="1" s="1"/>
  <c r="U47" i="1"/>
  <c r="W47" i="1" s="1"/>
  <c r="V47" i="1"/>
  <c r="X47" i="1" s="1"/>
  <c r="U48" i="1"/>
  <c r="W48" i="1" s="1"/>
  <c r="V48" i="1"/>
  <c r="X48" i="1" s="1"/>
  <c r="U45" i="1"/>
  <c r="W45" i="1" s="1"/>
  <c r="V45" i="1"/>
  <c r="X45" i="1" s="1"/>
  <c r="U44" i="1"/>
  <c r="W44" i="1" s="1"/>
  <c r="V44" i="1"/>
  <c r="X44" i="1" s="1"/>
  <c r="S56" i="1"/>
  <c r="T56" i="1" s="1"/>
  <c r="S55" i="1"/>
  <c r="T55" i="1" s="1"/>
  <c r="S54" i="1"/>
  <c r="T54" i="1" s="1"/>
  <c r="S50" i="1"/>
  <c r="T50" i="1" s="1"/>
  <c r="S53" i="1"/>
  <c r="T53" i="1" s="1"/>
  <c r="S52" i="1"/>
  <c r="T52" i="1" s="1"/>
  <c r="S51" i="1"/>
  <c r="T51" i="1" s="1"/>
  <c r="S49" i="1"/>
  <c r="T49" i="1" s="1"/>
  <c r="U52" i="1" l="1"/>
  <c r="W52" i="1" s="1"/>
  <c r="V52" i="1"/>
  <c r="X52" i="1" s="1"/>
  <c r="U53" i="1"/>
  <c r="W53" i="1" s="1"/>
  <c r="V53" i="1"/>
  <c r="X53" i="1" s="1"/>
  <c r="U50" i="1"/>
  <c r="W50" i="1" s="1"/>
  <c r="V50" i="1"/>
  <c r="X50" i="1" s="1"/>
  <c r="U55" i="1"/>
  <c r="W55" i="1" s="1"/>
  <c r="V55" i="1"/>
  <c r="X55" i="1" s="1"/>
  <c r="U49" i="1"/>
  <c r="W49" i="1" s="1"/>
  <c r="V49" i="1"/>
  <c r="X49" i="1" s="1"/>
  <c r="U51" i="1"/>
  <c r="W51" i="1" s="1"/>
  <c r="V51" i="1"/>
  <c r="X51" i="1" s="1"/>
  <c r="U54" i="1"/>
  <c r="W54" i="1" s="1"/>
  <c r="V54" i="1"/>
  <c r="X54" i="1" s="1"/>
  <c r="U56" i="1"/>
  <c r="W56" i="1" s="1"/>
  <c r="V56" i="1"/>
  <c r="X56" i="1" s="1"/>
  <c r="S64" i="1"/>
  <c r="T64" i="1" s="1"/>
  <c r="S63" i="1"/>
  <c r="T63" i="1" s="1"/>
  <c r="S62" i="1"/>
  <c r="T62" i="1" s="1"/>
  <c r="S60" i="1"/>
  <c r="T60" i="1" s="1"/>
  <c r="S59" i="1"/>
  <c r="T59" i="1" s="1"/>
  <c r="S57" i="1"/>
  <c r="T57" i="1" s="1"/>
  <c r="S61" i="1"/>
  <c r="T61" i="1" s="1"/>
  <c r="S58" i="1"/>
  <c r="T58" i="1" s="1"/>
  <c r="U61" i="1" l="1"/>
  <c r="W61" i="1" s="1"/>
  <c r="V61" i="1"/>
  <c r="X61" i="1" s="1"/>
  <c r="U60" i="1"/>
  <c r="W60" i="1" s="1"/>
  <c r="V60" i="1"/>
  <c r="X60" i="1" s="1"/>
  <c r="U62" i="1"/>
  <c r="W62" i="1" s="1"/>
  <c r="V62" i="1"/>
  <c r="X62" i="1" s="1"/>
  <c r="U58" i="1"/>
  <c r="W58" i="1" s="1"/>
  <c r="V58" i="1"/>
  <c r="X58" i="1" s="1"/>
  <c r="U57" i="1"/>
  <c r="W57" i="1" s="1"/>
  <c r="V57" i="1"/>
  <c r="X57" i="1" s="1"/>
  <c r="U59" i="1"/>
  <c r="W59" i="1" s="1"/>
  <c r="V59" i="1"/>
  <c r="X59" i="1" s="1"/>
  <c r="U63" i="1"/>
  <c r="W63" i="1" s="1"/>
  <c r="V63" i="1"/>
  <c r="X63" i="1" s="1"/>
  <c r="U64" i="1"/>
  <c r="W64" i="1" s="1"/>
  <c r="V64" i="1"/>
  <c r="X64" i="1" s="1"/>
  <c r="S72" i="1"/>
  <c r="T72" i="1" s="1"/>
  <c r="S71" i="1"/>
  <c r="T71" i="1" s="1"/>
  <c r="S67" i="1"/>
  <c r="T67" i="1" s="1"/>
  <c r="S70" i="1"/>
  <c r="T70" i="1" s="1"/>
  <c r="S68" i="1"/>
  <c r="T68" i="1" s="1"/>
  <c r="S65" i="1"/>
  <c r="T65" i="1" s="1"/>
  <c r="S69" i="1"/>
  <c r="T69" i="1" s="1"/>
  <c r="S66" i="1"/>
  <c r="T66" i="1" s="1"/>
  <c r="U72" i="1" l="1"/>
  <c r="W72" i="1" s="1"/>
  <c r="V72" i="1"/>
  <c r="X72" i="1" s="1"/>
  <c r="U69" i="1"/>
  <c r="W69" i="1" s="1"/>
  <c r="V69" i="1"/>
  <c r="X69" i="1" s="1"/>
  <c r="U65" i="1"/>
  <c r="W65" i="1" s="1"/>
  <c r="V65" i="1"/>
  <c r="X65" i="1" s="1"/>
  <c r="U66" i="1"/>
  <c r="W66" i="1" s="1"/>
  <c r="V66" i="1"/>
  <c r="X66" i="1" s="1"/>
  <c r="U68" i="1"/>
  <c r="W68" i="1" s="1"/>
  <c r="V68" i="1"/>
  <c r="X68" i="1" s="1"/>
  <c r="U70" i="1"/>
  <c r="W70" i="1" s="1"/>
  <c r="V70" i="1"/>
  <c r="X70" i="1" s="1"/>
  <c r="U67" i="1"/>
  <c r="W67" i="1" s="1"/>
  <c r="V67" i="1"/>
  <c r="X67" i="1" s="1"/>
  <c r="U71" i="1"/>
  <c r="W71" i="1" s="1"/>
  <c r="V71" i="1"/>
  <c r="X71" i="1" s="1"/>
  <c r="S78" i="1"/>
  <c r="T78" i="1" s="1"/>
  <c r="S74" i="1"/>
  <c r="T74" i="1" s="1"/>
  <c r="S77" i="1"/>
  <c r="T77" i="1" s="1"/>
  <c r="S76" i="1"/>
  <c r="T76" i="1" s="1"/>
  <c r="S75" i="1"/>
  <c r="T75" i="1" s="1"/>
  <c r="S73" i="1"/>
  <c r="T73" i="1" s="1"/>
  <c r="U78" i="1" l="1"/>
  <c r="W78" i="1" s="1"/>
  <c r="V78" i="1"/>
  <c r="X78" i="1" s="1"/>
  <c r="U77" i="1"/>
  <c r="W77" i="1" s="1"/>
  <c r="V77" i="1"/>
  <c r="X77" i="1" s="1"/>
  <c r="U73" i="1"/>
  <c r="W73" i="1" s="1"/>
  <c r="V73" i="1"/>
  <c r="X73" i="1" s="1"/>
  <c r="U75" i="1"/>
  <c r="W75" i="1" s="1"/>
  <c r="V75" i="1"/>
  <c r="X75" i="1" s="1"/>
  <c r="U76" i="1"/>
  <c r="W76" i="1" s="1"/>
  <c r="V76" i="1"/>
  <c r="X76" i="1" s="1"/>
  <c r="U74" i="1"/>
  <c r="W74" i="1" s="1"/>
  <c r="V74" i="1"/>
  <c r="X74" i="1" s="1"/>
  <c r="S80" i="1"/>
  <c r="S79" i="1"/>
  <c r="T79" i="1" s="1"/>
  <c r="T80" i="1" l="1"/>
  <c r="U80" i="1" s="1"/>
  <c r="W80" i="1" s="1"/>
  <c r="S81" i="1"/>
  <c r="T81" i="1" s="1"/>
  <c r="S82" i="1"/>
  <c r="T82" i="1" s="1"/>
  <c r="S85" i="1"/>
  <c r="T85" i="1" s="1"/>
  <c r="S86" i="1"/>
  <c r="T86" i="1" s="1"/>
  <c r="S83" i="1"/>
  <c r="T83" i="1" s="1"/>
  <c r="S84" i="1"/>
  <c r="T84" i="1" s="1"/>
  <c r="U79" i="1"/>
  <c r="W79" i="1" s="1"/>
  <c r="V79" i="1"/>
  <c r="X79" i="1" s="1"/>
  <c r="V80" i="1" l="1"/>
  <c r="X80" i="1" s="1"/>
  <c r="U84" i="1"/>
  <c r="W84" i="1" s="1"/>
  <c r="V84" i="1"/>
  <c r="X84" i="1" s="1"/>
  <c r="U83" i="1"/>
  <c r="W83" i="1" s="1"/>
  <c r="V83" i="1"/>
  <c r="X83" i="1" s="1"/>
  <c r="U86" i="1"/>
  <c r="W86" i="1" s="1"/>
  <c r="V86" i="1"/>
  <c r="X86" i="1" s="1"/>
  <c r="U85" i="1"/>
  <c r="W85" i="1" s="1"/>
  <c r="V85" i="1"/>
  <c r="X85" i="1" s="1"/>
  <c r="U82" i="1"/>
  <c r="W82" i="1" s="1"/>
  <c r="V82" i="1"/>
  <c r="X82" i="1" s="1"/>
  <c r="U81" i="1"/>
  <c r="W81" i="1" s="1"/>
  <c r="V81" i="1"/>
  <c r="X81" i="1" s="1"/>
  <c r="S87" i="1"/>
  <c r="T87" i="1" s="1"/>
  <c r="S88" i="1"/>
  <c r="T88" i="1" s="1"/>
  <c r="U88" i="1" l="1"/>
  <c r="W88" i="1" s="1"/>
  <c r="V88" i="1"/>
  <c r="X88" i="1" s="1"/>
  <c r="U87" i="1"/>
  <c r="W87" i="1" s="1"/>
  <c r="V87" i="1"/>
  <c r="X87" i="1" s="1"/>
</calcChain>
</file>

<file path=xl/sharedStrings.xml><?xml version="1.0" encoding="utf-8"?>
<sst xmlns="http://schemas.openxmlformats.org/spreadsheetml/2006/main" count="9" uniqueCount="8">
  <si>
    <t>f, Гц</t>
  </si>
  <si>
    <t>АЧХ1 и АЧХ2 имеют равные значения на частоте 2975 с временем задержки 60мк секунд</t>
  </si>
  <si>
    <t>f</t>
  </si>
  <si>
    <t>w</t>
  </si>
  <si>
    <t>АЧХ1</t>
  </si>
  <si>
    <t>АЧХ2</t>
  </si>
  <si>
    <t>АЧХ1, дБ</t>
  </si>
  <si>
    <t>АЧХ2, дБ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</si>
</sst>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33185516397034E-2"/>
          <c:y val="0.15006358899015174"/>
          <c:w val="0.81078138243639986"/>
          <c:h val="0.791891523763611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  <c:pt idx="11">
                  <c:v>5000</c:v>
                </c:pt>
                <c:pt idx="12">
                  <c:v>10000</c:v>
                </c:pt>
                <c:pt idx="13">
                  <c:v>20000</c:v>
                </c:pt>
                <c:pt idx="14">
                  <c:v>50000</c:v>
                </c:pt>
                <c:pt idx="15">
                  <c:v>100000</c:v>
                </c:pt>
                <c:pt idx="16">
                  <c:v>200000</c:v>
                </c:pt>
                <c:pt idx="17">
                  <c:v>500000</c:v>
                </c:pt>
                <c:pt idx="18">
                  <c:v>1000000</c:v>
                </c:pt>
              </c:numCache>
            </c:numRef>
          </c:xVal>
          <c:yVal>
            <c:numRef>
              <c:f>Лист1!$D$2:$D$20</c:f>
              <c:numCache>
                <c:formatCode>General</c:formatCode>
                <c:ptCount val="19"/>
                <c:pt idx="0">
                  <c:v>-53.996789260972953</c:v>
                </c:pt>
                <c:pt idx="1">
                  <c:v>-53.996789260972953</c:v>
                </c:pt>
                <c:pt idx="2">
                  <c:v>-53.996789260972953</c:v>
                </c:pt>
                <c:pt idx="3">
                  <c:v>-53.99243870258595</c:v>
                </c:pt>
                <c:pt idx="4">
                  <c:v>-53.979400086720375</c:v>
                </c:pt>
                <c:pt idx="5">
                  <c:v>-53.89297261106752</c:v>
                </c:pt>
                <c:pt idx="6">
                  <c:v>-53.588766396095266</c:v>
                </c:pt>
                <c:pt idx="7">
                  <c:v>-52.545441182288087</c:v>
                </c:pt>
                <c:pt idx="8">
                  <c:v>-48.577474458313773</c:v>
                </c:pt>
                <c:pt idx="9">
                  <c:v>-43.61043743275755</c:v>
                </c:pt>
                <c:pt idx="10">
                  <c:v>-37.721132953863268</c:v>
                </c:pt>
                <c:pt idx="11">
                  <c:v>-30.172766123314545</c:v>
                </c:pt>
                <c:pt idx="12">
                  <c:v>-24.15216621003492</c:v>
                </c:pt>
                <c:pt idx="13">
                  <c:v>-18.562359853877492</c:v>
                </c:pt>
                <c:pt idx="14">
                  <c:v>-12.80329035320224</c:v>
                </c:pt>
                <c:pt idx="15">
                  <c:v>-10.60355968043674</c:v>
                </c:pt>
                <c:pt idx="16">
                  <c:v>-9.8428825660833823</c:v>
                </c:pt>
                <c:pt idx="17">
                  <c:v>-9.6034401244856245</c:v>
                </c:pt>
                <c:pt idx="18">
                  <c:v>-9.5511153298736016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46-498D-B066-FC184A1EF9D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  <c:pt idx="11">
                  <c:v>5000</c:v>
                </c:pt>
                <c:pt idx="12">
                  <c:v>10000</c:v>
                </c:pt>
                <c:pt idx="13">
                  <c:v>20000</c:v>
                </c:pt>
                <c:pt idx="14">
                  <c:v>50000</c:v>
                </c:pt>
                <c:pt idx="15">
                  <c:v>100000</c:v>
                </c:pt>
                <c:pt idx="16">
                  <c:v>200000</c:v>
                </c:pt>
                <c:pt idx="17">
                  <c:v>500000</c:v>
                </c:pt>
                <c:pt idx="18">
                  <c:v>1000000</c:v>
                </c:pt>
              </c:numCache>
            </c:numRef>
          </c:xVal>
          <c:yVal>
            <c:numRef>
              <c:f>Лист1!$E$2:$E$20</c:f>
              <c:numCache>
                <c:formatCode>General</c:formatCode>
                <c:ptCount val="19"/>
                <c:pt idx="0">
                  <c:v>-92.04119982655925</c:v>
                </c:pt>
                <c:pt idx="1">
                  <c:v>-86.020599913279625</c:v>
                </c:pt>
                <c:pt idx="2">
                  <c:v>-77.992589097648747</c:v>
                </c:pt>
                <c:pt idx="3">
                  <c:v>-72.006525570379239</c:v>
                </c:pt>
                <c:pt idx="4">
                  <c:v>-65.968640298881454</c:v>
                </c:pt>
                <c:pt idx="5">
                  <c:v>-58.034049270106046</c:v>
                </c:pt>
                <c:pt idx="6">
                  <c:v>-52.058589000811828</c:v>
                </c:pt>
                <c:pt idx="7">
                  <c:v>-46.224486894543098</c:v>
                </c:pt>
                <c:pt idx="8">
                  <c:v>-39.1721462968355</c:v>
                </c:pt>
                <c:pt idx="9">
                  <c:v>-36.47817481888638</c:v>
                </c:pt>
                <c:pt idx="10">
                  <c:v>-34.894549897933878</c:v>
                </c:pt>
                <c:pt idx="11">
                  <c:v>-34.424927980943423</c:v>
                </c:pt>
                <c:pt idx="12">
                  <c:v>-33.979400086720375</c:v>
                </c:pt>
                <c:pt idx="13">
                  <c:v>-33.979400086720375</c:v>
                </c:pt>
                <c:pt idx="14">
                  <c:v>-33.979400086720375</c:v>
                </c:pt>
                <c:pt idx="15">
                  <c:v>-33.979400086720375</c:v>
                </c:pt>
                <c:pt idx="16">
                  <c:v>-33.979400086720375</c:v>
                </c:pt>
                <c:pt idx="17">
                  <c:v>-33.979400086720375</c:v>
                </c:pt>
                <c:pt idx="18">
                  <c:v>-33.979400086720375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46-498D-B066-FC184A1EF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057320"/>
        <c:axId val="373061584"/>
      </c:scatterChart>
      <c:valAx>
        <c:axId val="3730573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 </a:t>
                </a:r>
                <a:r>
                  <a:rPr lang="ru-RU"/>
                  <a:t>Гц</a:t>
                </a:r>
              </a:p>
            </c:rich>
          </c:tx>
          <c:layout>
            <c:manualLayout>
              <c:xMode val="edge"/>
              <c:yMode val="edge"/>
              <c:x val="0.93968381097448606"/>
              <c:y val="7.264204219370537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061584"/>
        <c:crosses val="autoZero"/>
        <c:crossBetween val="midCat"/>
      </c:valAx>
      <c:valAx>
        <c:axId val="3730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1" u="none" strike="noStrike" baseline="0">
                    <a:effectLst/>
                  </a:rPr>
                  <a:t>АЧХ, дБ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9.5947522940287699E-3"/>
              <c:y val="1.44003428142910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057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16426071741032"/>
          <c:y val="0.15026534027065319"/>
          <c:w val="0.75350240594925622"/>
          <c:h val="0.726597995749670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Лист1!$A$24:$A$29</c:f>
              <c:numCache>
                <c:formatCode>General</c:formatCode>
                <c:ptCount val="6"/>
                <c:pt idx="0">
                  <c:v>2850</c:v>
                </c:pt>
                <c:pt idx="1">
                  <c:v>2900</c:v>
                </c:pt>
                <c:pt idx="2">
                  <c:v>2950</c:v>
                </c:pt>
                <c:pt idx="3">
                  <c:v>3000</c:v>
                </c:pt>
                <c:pt idx="4">
                  <c:v>3050</c:v>
                </c:pt>
                <c:pt idx="5">
                  <c:v>3100</c:v>
                </c:pt>
              </c:numCache>
            </c:numRef>
          </c:xVal>
          <c:yVal>
            <c:numRef>
              <c:f>Лист1!$B$24:$B$29</c:f>
              <c:numCache>
                <c:formatCode>General</c:formatCode>
                <c:ptCount val="6"/>
                <c:pt idx="0">
                  <c:v>1.7999999999999999E-2</c:v>
                </c:pt>
                <c:pt idx="1">
                  <c:v>1.9E-2</c:v>
                </c:pt>
                <c:pt idx="2">
                  <c:v>1.9E-2</c:v>
                </c:pt>
                <c:pt idx="3">
                  <c:v>1.9E-2</c:v>
                </c:pt>
                <c:pt idx="4">
                  <c:v>1.9E-2</c:v>
                </c:pt>
                <c:pt idx="5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2E-499D-B202-5329A229BEC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Лист1!$A$24:$A$29</c:f>
              <c:numCache>
                <c:formatCode>General</c:formatCode>
                <c:ptCount val="6"/>
                <c:pt idx="0">
                  <c:v>2850</c:v>
                </c:pt>
                <c:pt idx="1">
                  <c:v>2900</c:v>
                </c:pt>
                <c:pt idx="2">
                  <c:v>2950</c:v>
                </c:pt>
                <c:pt idx="3">
                  <c:v>3000</c:v>
                </c:pt>
                <c:pt idx="4">
                  <c:v>3050</c:v>
                </c:pt>
                <c:pt idx="5">
                  <c:v>3100</c:v>
                </c:pt>
              </c:numCache>
            </c:numRef>
          </c:xVal>
          <c:yVal>
            <c:numRef>
              <c:f>Лист1!$C$24:$C$29</c:f>
              <c:numCache>
                <c:formatCode>General</c:formatCode>
                <c:ptCount val="6"/>
                <c:pt idx="0">
                  <c:v>1.9E-2</c:v>
                </c:pt>
                <c:pt idx="1">
                  <c:v>1.9E-2</c:v>
                </c:pt>
                <c:pt idx="2">
                  <c:v>1.9E-2</c:v>
                </c:pt>
                <c:pt idx="3">
                  <c:v>1.9E-2</c:v>
                </c:pt>
                <c:pt idx="4">
                  <c:v>1.9E-2</c:v>
                </c:pt>
                <c:pt idx="5">
                  <c:v>1.9E-2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2E-499D-B202-5329A229B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418768"/>
        <c:axId val="498409912"/>
      </c:scatterChart>
      <c:valAx>
        <c:axId val="498418768"/>
        <c:scaling>
          <c:orientation val="minMax"/>
          <c:max val="3200"/>
          <c:min val="2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 </a:t>
                </a:r>
                <a:r>
                  <a:rPr lang="ru-RU"/>
                  <a:t>Гц</a:t>
                </a:r>
              </a:p>
            </c:rich>
          </c:tx>
          <c:layout>
            <c:manualLayout>
              <c:xMode val="edge"/>
              <c:yMode val="edge"/>
              <c:x val="0.9121863517060369"/>
              <c:y val="0.86812985490253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409912"/>
        <c:crosses val="autoZero"/>
        <c:crossBetween val="midCat"/>
      </c:valAx>
      <c:valAx>
        <c:axId val="49840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АЧХ</a:t>
                </a:r>
              </a:p>
            </c:rich>
          </c:tx>
          <c:layout>
            <c:manualLayout>
              <c:xMode val="edge"/>
              <c:yMode val="edge"/>
              <c:x val="0"/>
              <c:y val="2.3493224510234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41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33185516397034E-2"/>
          <c:y val="0.15006358899015174"/>
          <c:w val="0.81078138243639986"/>
          <c:h val="0.79189152376361116"/>
        </c:manualLayout>
      </c:layout>
      <c:scatterChart>
        <c:scatterStyle val="lineMarker"/>
        <c:varyColors val="0"/>
        <c:ser>
          <c:idx val="2"/>
          <c:order val="0"/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Лист1!$S$2:$S$88</c:f>
              <c:numCache>
                <c:formatCode>General</c:formatCode>
                <c:ptCount val="8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7.5</c:v>
                </c:pt>
                <c:pt idx="10">
                  <c:v>10</c:v>
                </c:pt>
                <c:pt idx="11">
                  <c:v>12.5</c:v>
                </c:pt>
                <c:pt idx="12">
                  <c:v>15</c:v>
                </c:pt>
                <c:pt idx="13">
                  <c:v>17.5</c:v>
                </c:pt>
                <c:pt idx="14">
                  <c:v>20</c:v>
                </c:pt>
                <c:pt idx="15">
                  <c:v>22.5</c:v>
                </c:pt>
                <c:pt idx="16">
                  <c:v>25</c:v>
                </c:pt>
                <c:pt idx="17">
                  <c:v>37.5</c:v>
                </c:pt>
                <c:pt idx="18">
                  <c:v>50</c:v>
                </c:pt>
                <c:pt idx="19">
                  <c:v>62.5</c:v>
                </c:pt>
                <c:pt idx="20">
                  <c:v>75</c:v>
                </c:pt>
                <c:pt idx="21">
                  <c:v>87.5</c:v>
                </c:pt>
                <c:pt idx="22">
                  <c:v>100</c:v>
                </c:pt>
                <c:pt idx="23">
                  <c:v>112.5</c:v>
                </c:pt>
                <c:pt idx="24">
                  <c:v>125</c:v>
                </c:pt>
                <c:pt idx="25">
                  <c:v>187.5</c:v>
                </c:pt>
                <c:pt idx="26">
                  <c:v>250</c:v>
                </c:pt>
                <c:pt idx="27">
                  <c:v>312.5</c:v>
                </c:pt>
                <c:pt idx="28">
                  <c:v>375</c:v>
                </c:pt>
                <c:pt idx="29">
                  <c:v>437.5</c:v>
                </c:pt>
                <c:pt idx="30">
                  <c:v>500</c:v>
                </c:pt>
                <c:pt idx="31">
                  <c:v>562.5</c:v>
                </c:pt>
                <c:pt idx="32">
                  <c:v>625</c:v>
                </c:pt>
                <c:pt idx="33">
                  <c:v>937.5</c:v>
                </c:pt>
                <c:pt idx="34">
                  <c:v>1250</c:v>
                </c:pt>
                <c:pt idx="35">
                  <c:v>1562.5</c:v>
                </c:pt>
                <c:pt idx="36">
                  <c:v>1875</c:v>
                </c:pt>
                <c:pt idx="37">
                  <c:v>2187.5</c:v>
                </c:pt>
                <c:pt idx="38">
                  <c:v>2500</c:v>
                </c:pt>
                <c:pt idx="39">
                  <c:v>3750</c:v>
                </c:pt>
                <c:pt idx="40">
                  <c:v>5000</c:v>
                </c:pt>
                <c:pt idx="41">
                  <c:v>6250</c:v>
                </c:pt>
                <c:pt idx="42">
                  <c:v>7500</c:v>
                </c:pt>
                <c:pt idx="43">
                  <c:v>8750</c:v>
                </c:pt>
                <c:pt idx="44">
                  <c:v>10000</c:v>
                </c:pt>
                <c:pt idx="45">
                  <c:v>11250</c:v>
                </c:pt>
                <c:pt idx="46">
                  <c:v>12500</c:v>
                </c:pt>
                <c:pt idx="47">
                  <c:v>18750</c:v>
                </c:pt>
                <c:pt idx="48">
                  <c:v>25000</c:v>
                </c:pt>
                <c:pt idx="49">
                  <c:v>31250</c:v>
                </c:pt>
                <c:pt idx="50">
                  <c:v>37500</c:v>
                </c:pt>
                <c:pt idx="51">
                  <c:v>43750</c:v>
                </c:pt>
                <c:pt idx="52">
                  <c:v>50000</c:v>
                </c:pt>
                <c:pt idx="53">
                  <c:v>56250</c:v>
                </c:pt>
                <c:pt idx="54">
                  <c:v>62500</c:v>
                </c:pt>
                <c:pt idx="55">
                  <c:v>93750</c:v>
                </c:pt>
                <c:pt idx="56">
                  <c:v>125000</c:v>
                </c:pt>
                <c:pt idx="57">
                  <c:v>156250</c:v>
                </c:pt>
                <c:pt idx="58">
                  <c:v>187500</c:v>
                </c:pt>
                <c:pt idx="59">
                  <c:v>218750</c:v>
                </c:pt>
                <c:pt idx="60">
                  <c:v>250000</c:v>
                </c:pt>
                <c:pt idx="61">
                  <c:v>281250</c:v>
                </c:pt>
                <c:pt idx="62">
                  <c:v>312500</c:v>
                </c:pt>
                <c:pt idx="63">
                  <c:v>468750</c:v>
                </c:pt>
                <c:pt idx="64">
                  <c:v>625000</c:v>
                </c:pt>
                <c:pt idx="65">
                  <c:v>781250</c:v>
                </c:pt>
                <c:pt idx="66">
                  <c:v>937500</c:v>
                </c:pt>
                <c:pt idx="67">
                  <c:v>1093750</c:v>
                </c:pt>
                <c:pt idx="68">
                  <c:v>1250000</c:v>
                </c:pt>
                <c:pt idx="69">
                  <c:v>1406250</c:v>
                </c:pt>
                <c:pt idx="70">
                  <c:v>1562500</c:v>
                </c:pt>
                <c:pt idx="71">
                  <c:v>2343750</c:v>
                </c:pt>
                <c:pt idx="72">
                  <c:v>3125000</c:v>
                </c:pt>
                <c:pt idx="73">
                  <c:v>3906250</c:v>
                </c:pt>
                <c:pt idx="74">
                  <c:v>4687500</c:v>
                </c:pt>
                <c:pt idx="75">
                  <c:v>5468750</c:v>
                </c:pt>
                <c:pt idx="76">
                  <c:v>6250000</c:v>
                </c:pt>
                <c:pt idx="77">
                  <c:v>9375000</c:v>
                </c:pt>
                <c:pt idx="78">
                  <c:v>12500000</c:v>
                </c:pt>
                <c:pt idx="79">
                  <c:v>18750000</c:v>
                </c:pt>
                <c:pt idx="80">
                  <c:v>25000000</c:v>
                </c:pt>
                <c:pt idx="81">
                  <c:v>31250000</c:v>
                </c:pt>
                <c:pt idx="82">
                  <c:v>37500000</c:v>
                </c:pt>
                <c:pt idx="83">
                  <c:v>43750000</c:v>
                </c:pt>
                <c:pt idx="84">
                  <c:v>50000000</c:v>
                </c:pt>
                <c:pt idx="85">
                  <c:v>75000000</c:v>
                </c:pt>
                <c:pt idx="86">
                  <c:v>100000000</c:v>
                </c:pt>
              </c:numCache>
            </c:numRef>
          </c:xVal>
          <c:yVal>
            <c:numRef>
              <c:f>Лист1!$W$2:$W$88</c:f>
              <c:numCache>
                <c:formatCode>General</c:formatCode>
                <c:ptCount val="87"/>
                <c:pt idx="0">
                  <c:v>-53.996711655775286</c:v>
                </c:pt>
                <c:pt idx="1">
                  <c:v>-53.996658079408142</c:v>
                </c:pt>
                <c:pt idx="2">
                  <c:v>-53.996583073604569</c:v>
                </c:pt>
                <c:pt idx="3">
                  <c:v>-53.996486639474938</c:v>
                </c:pt>
                <c:pt idx="4">
                  <c:v>-53.996368778446772</c:v>
                </c:pt>
                <c:pt idx="5">
                  <c:v>-53.996229492264675</c:v>
                </c:pt>
                <c:pt idx="6">
                  <c:v>-53.99606878299025</c:v>
                </c:pt>
                <c:pt idx="7">
                  <c:v>-53.995886653001989</c:v>
                </c:pt>
                <c:pt idx="8">
                  <c:v>-53.995683104995173</c:v>
                </c:pt>
                <c:pt idx="9">
                  <c:v>-53.994344211173832</c:v>
                </c:pt>
                <c:pt idx="10">
                  <c:v>-53.992470453050828</c:v>
                </c:pt>
                <c:pt idx="11">
                  <c:v>-53.990062522828062</c:v>
                </c:pt>
                <c:pt idx="12">
                  <c:v>-53.987121309018207</c:v>
                </c:pt>
                <c:pt idx="13">
                  <c:v>-53.983647895353926</c:v>
                </c:pt>
                <c:pt idx="14">
                  <c:v>-53.979643559460555</c:v>
                </c:pt>
                <c:pt idx="15">
                  <c:v>-53.975109771295429</c:v>
                </c:pt>
                <c:pt idx="16">
                  <c:v>-53.97004819135806</c:v>
                </c:pt>
                <c:pt idx="17">
                  <c:v>-53.936894598446194</c:v>
                </c:pt>
                <c:pt idx="18">
                  <c:v>-53.89090072017423</c:v>
                </c:pt>
                <c:pt idx="19">
                  <c:v>-53.832472613378414</c:v>
                </c:pt>
                <c:pt idx="20">
                  <c:v>-53.762111833511796</c:v>
                </c:pt>
                <c:pt idx="21">
                  <c:v>-53.680401760078915</c:v>
                </c:pt>
                <c:pt idx="22">
                  <c:v>-53.587992570946369</c:v>
                </c:pt>
                <c:pt idx="23">
                  <c:v>-53.485585613629922</c:v>
                </c:pt>
                <c:pt idx="24">
                  <c:v>-53.37391787103045</c:v>
                </c:pt>
                <c:pt idx="25">
                  <c:v>-52.703196618807986</c:v>
                </c:pt>
                <c:pt idx="26">
                  <c:v>-51.910141852273654</c:v>
                </c:pt>
                <c:pt idx="27">
                  <c:v>-51.065852223044516</c:v>
                </c:pt>
                <c:pt idx="28">
                  <c:v>-50.216761412951854</c:v>
                </c:pt>
                <c:pt idx="29">
                  <c:v>-49.389384292627589</c:v>
                </c:pt>
                <c:pt idx="30">
                  <c:v>-48.59705521497812</c:v>
                </c:pt>
                <c:pt idx="31">
                  <c:v>-47.845259321946159</c:v>
                </c:pt>
                <c:pt idx="32">
                  <c:v>-47.135114725224824</c:v>
                </c:pt>
                <c:pt idx="33">
                  <c:v>-44.14168908631008</c:v>
                </c:pt>
                <c:pt idx="34">
                  <c:v>-41.844824655421689</c:v>
                </c:pt>
                <c:pt idx="35">
                  <c:v>-40.004093025124405</c:v>
                </c:pt>
                <c:pt idx="36">
                  <c:v>-38.475136813387508</c:v>
                </c:pt>
                <c:pt idx="37">
                  <c:v>-37.170330417731876</c:v>
                </c:pt>
                <c:pt idx="38">
                  <c:v>-36.033646368653081</c:v>
                </c:pt>
                <c:pt idx="39">
                  <c:v>-32.561121837642951</c:v>
                </c:pt>
                <c:pt idx="40">
                  <c:v>-30.090811426132781</c:v>
                </c:pt>
                <c:pt idx="41">
                  <c:v>-28.177946523756063</c:v>
                </c:pt>
                <c:pt idx="42">
                  <c:v>-26.620890051714699</c:v>
                </c:pt>
                <c:pt idx="43">
                  <c:v>-25.311208666661248</c:v>
                </c:pt>
                <c:pt idx="44">
                  <c:v>-24.183869322117168</c:v>
                </c:pt>
                <c:pt idx="45">
                  <c:v>-23.196781499001627</c:v>
                </c:pt>
                <c:pt idx="46">
                  <c:v>-22.321122411205817</c:v>
                </c:pt>
                <c:pt idx="47">
                  <c:v>-19.048018704387026</c:v>
                </c:pt>
                <c:pt idx="48">
                  <c:v>-16.873760599431179</c:v>
                </c:pt>
                <c:pt idx="49">
                  <c:v>-15.319710266428121</c:v>
                </c:pt>
                <c:pt idx="50">
                  <c:v>-14.163558471989388</c:v>
                </c:pt>
                <c:pt idx="51">
                  <c:v>-13.280868877228581</c:v>
                </c:pt>
                <c:pt idx="52">
                  <c:v>-12.594015543302749</c:v>
                </c:pt>
                <c:pt idx="53">
                  <c:v>-12.051276071639874</c:v>
                </c:pt>
                <c:pt idx="54">
                  <c:v>-11.616717088790967</c:v>
                </c:pt>
                <c:pt idx="55">
                  <c:v>-10.371649988823242</c:v>
                </c:pt>
                <c:pt idx="56">
                  <c:v>-9.8351657436398234</c:v>
                </c:pt>
                <c:pt idx="57">
                  <c:v>-9.5624748324780366</c:v>
                </c:pt>
                <c:pt idx="58">
                  <c:v>-9.406840922799578</c:v>
                </c:pt>
                <c:pt idx="59">
                  <c:v>-9.3102299997647133</c:v>
                </c:pt>
                <c:pt idx="60">
                  <c:v>-9.2463556463574541</c:v>
                </c:pt>
                <c:pt idx="61">
                  <c:v>-9.2020143471132414</c:v>
                </c:pt>
                <c:pt idx="62">
                  <c:v>-9.170017208165353</c:v>
                </c:pt>
                <c:pt idx="63">
                  <c:v>-9.0932806290246866</c:v>
                </c:pt>
                <c:pt idx="64">
                  <c:v>-9.0660992393841404</c:v>
                </c:pt>
                <c:pt idx="65">
                  <c:v>-9.0534603088733139</c:v>
                </c:pt>
                <c:pt idx="66">
                  <c:v>-9.0465792677602046</c:v>
                </c:pt>
                <c:pt idx="67">
                  <c:v>-9.0424249416898821</c:v>
                </c:pt>
                <c:pt idx="68">
                  <c:v>-9.0397264959817498</c:v>
                </c:pt>
                <c:pt idx="69">
                  <c:v>-9.0378754811470809</c:v>
                </c:pt>
                <c:pt idx="70">
                  <c:v>-9.0365509769445715</c:v>
                </c:pt>
                <c:pt idx="71">
                  <c:v>-9.0334123809591134</c:v>
                </c:pt>
                <c:pt idx="72">
                  <c:v>-9.0323133362418169</c:v>
                </c:pt>
                <c:pt idx="73">
                  <c:v>-9.0318045413630426</c:v>
                </c:pt>
                <c:pt idx="74">
                  <c:v>-9.0315281339720226</c:v>
                </c:pt>
                <c:pt idx="75">
                  <c:v>-9.0313614605304782</c:v>
                </c:pt>
                <c:pt idx="76">
                  <c:v>-9.0312532796329812</c:v>
                </c:pt>
                <c:pt idx="77">
                  <c:v>-9.0310569444539546</c:v>
                </c:pt>
                <c:pt idx="78">
                  <c:v>-9.0309882250441795</c:v>
                </c:pt>
                <c:pt idx="79">
                  <c:v>-9.0309391390856995</c:v>
                </c:pt>
                <c:pt idx="80">
                  <c:v>-9.0309219588691523</c:v>
                </c:pt>
                <c:pt idx="81">
                  <c:v>-9.030914006860197</c:v>
                </c:pt>
                <c:pt idx="82">
                  <c:v>-9.0309096872442911</c:v>
                </c:pt>
                <c:pt idx="83">
                  <c:v>-9.0309070826500655</c:v>
                </c:pt>
                <c:pt idx="84">
                  <c:v>-9.0309053921673978</c:v>
                </c:pt>
                <c:pt idx="85">
                  <c:v>-9.0309023242527307</c:v>
                </c:pt>
                <c:pt idx="86">
                  <c:v>-9.0309012504820849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D6-4ECD-8FC5-42F205A2BC23}"/>
            </c:ext>
          </c:extLst>
        </c:ser>
        <c:ser>
          <c:idx val="3"/>
          <c:order val="1"/>
          <c:marker>
            <c:symbol val="none"/>
          </c:marker>
          <c:xVal>
            <c:numRef>
              <c:f>Лист1!$S$2:$S$88</c:f>
              <c:numCache>
                <c:formatCode>General</c:formatCode>
                <c:ptCount val="8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7.5</c:v>
                </c:pt>
                <c:pt idx="10">
                  <c:v>10</c:v>
                </c:pt>
                <c:pt idx="11">
                  <c:v>12.5</c:v>
                </c:pt>
                <c:pt idx="12">
                  <c:v>15</c:v>
                </c:pt>
                <c:pt idx="13">
                  <c:v>17.5</c:v>
                </c:pt>
                <c:pt idx="14">
                  <c:v>20</c:v>
                </c:pt>
                <c:pt idx="15">
                  <c:v>22.5</c:v>
                </c:pt>
                <c:pt idx="16">
                  <c:v>25</c:v>
                </c:pt>
                <c:pt idx="17">
                  <c:v>37.5</c:v>
                </c:pt>
                <c:pt idx="18">
                  <c:v>50</c:v>
                </c:pt>
                <c:pt idx="19">
                  <c:v>62.5</c:v>
                </c:pt>
                <c:pt idx="20">
                  <c:v>75</c:v>
                </c:pt>
                <c:pt idx="21">
                  <c:v>87.5</c:v>
                </c:pt>
                <c:pt idx="22">
                  <c:v>100</c:v>
                </c:pt>
                <c:pt idx="23">
                  <c:v>112.5</c:v>
                </c:pt>
                <c:pt idx="24">
                  <c:v>125</c:v>
                </c:pt>
                <c:pt idx="25">
                  <c:v>187.5</c:v>
                </c:pt>
                <c:pt idx="26">
                  <c:v>250</c:v>
                </c:pt>
                <c:pt idx="27">
                  <c:v>312.5</c:v>
                </c:pt>
                <c:pt idx="28">
                  <c:v>375</c:v>
                </c:pt>
                <c:pt idx="29">
                  <c:v>437.5</c:v>
                </c:pt>
                <c:pt idx="30">
                  <c:v>500</c:v>
                </c:pt>
                <c:pt idx="31">
                  <c:v>562.5</c:v>
                </c:pt>
                <c:pt idx="32">
                  <c:v>625</c:v>
                </c:pt>
                <c:pt idx="33">
                  <c:v>937.5</c:v>
                </c:pt>
                <c:pt idx="34">
                  <c:v>1250</c:v>
                </c:pt>
                <c:pt idx="35">
                  <c:v>1562.5</c:v>
                </c:pt>
                <c:pt idx="36">
                  <c:v>1875</c:v>
                </c:pt>
                <c:pt idx="37">
                  <c:v>2187.5</c:v>
                </c:pt>
                <c:pt idx="38">
                  <c:v>2500</c:v>
                </c:pt>
                <c:pt idx="39">
                  <c:v>3750</c:v>
                </c:pt>
                <c:pt idx="40">
                  <c:v>5000</c:v>
                </c:pt>
                <c:pt idx="41">
                  <c:v>6250</c:v>
                </c:pt>
                <c:pt idx="42">
                  <c:v>7500</c:v>
                </c:pt>
                <c:pt idx="43">
                  <c:v>8750</c:v>
                </c:pt>
                <c:pt idx="44">
                  <c:v>10000</c:v>
                </c:pt>
                <c:pt idx="45">
                  <c:v>11250</c:v>
                </c:pt>
                <c:pt idx="46">
                  <c:v>12500</c:v>
                </c:pt>
                <c:pt idx="47">
                  <c:v>18750</c:v>
                </c:pt>
                <c:pt idx="48">
                  <c:v>25000</c:v>
                </c:pt>
                <c:pt idx="49">
                  <c:v>31250</c:v>
                </c:pt>
                <c:pt idx="50">
                  <c:v>37500</c:v>
                </c:pt>
                <c:pt idx="51">
                  <c:v>43750</c:v>
                </c:pt>
                <c:pt idx="52">
                  <c:v>50000</c:v>
                </c:pt>
                <c:pt idx="53">
                  <c:v>56250</c:v>
                </c:pt>
                <c:pt idx="54">
                  <c:v>62500</c:v>
                </c:pt>
                <c:pt idx="55">
                  <c:v>93750</c:v>
                </c:pt>
                <c:pt idx="56">
                  <c:v>125000</c:v>
                </c:pt>
                <c:pt idx="57">
                  <c:v>156250</c:v>
                </c:pt>
                <c:pt idx="58">
                  <c:v>187500</c:v>
                </c:pt>
                <c:pt idx="59">
                  <c:v>218750</c:v>
                </c:pt>
                <c:pt idx="60">
                  <c:v>250000</c:v>
                </c:pt>
                <c:pt idx="61">
                  <c:v>281250</c:v>
                </c:pt>
                <c:pt idx="62">
                  <c:v>312500</c:v>
                </c:pt>
                <c:pt idx="63">
                  <c:v>468750</c:v>
                </c:pt>
                <c:pt idx="64">
                  <c:v>625000</c:v>
                </c:pt>
                <c:pt idx="65">
                  <c:v>781250</c:v>
                </c:pt>
                <c:pt idx="66">
                  <c:v>937500</c:v>
                </c:pt>
                <c:pt idx="67">
                  <c:v>1093750</c:v>
                </c:pt>
                <c:pt idx="68">
                  <c:v>1250000</c:v>
                </c:pt>
                <c:pt idx="69">
                  <c:v>1406250</c:v>
                </c:pt>
                <c:pt idx="70">
                  <c:v>1562500</c:v>
                </c:pt>
                <c:pt idx="71">
                  <c:v>2343750</c:v>
                </c:pt>
                <c:pt idx="72">
                  <c:v>3125000</c:v>
                </c:pt>
                <c:pt idx="73">
                  <c:v>3906250</c:v>
                </c:pt>
                <c:pt idx="74">
                  <c:v>4687500</c:v>
                </c:pt>
                <c:pt idx="75">
                  <c:v>5468750</c:v>
                </c:pt>
                <c:pt idx="76">
                  <c:v>6250000</c:v>
                </c:pt>
                <c:pt idx="77">
                  <c:v>9375000</c:v>
                </c:pt>
                <c:pt idx="78">
                  <c:v>12500000</c:v>
                </c:pt>
                <c:pt idx="79">
                  <c:v>18750000</c:v>
                </c:pt>
                <c:pt idx="80">
                  <c:v>25000000</c:v>
                </c:pt>
                <c:pt idx="81">
                  <c:v>31250000</c:v>
                </c:pt>
                <c:pt idx="82">
                  <c:v>37500000</c:v>
                </c:pt>
                <c:pt idx="83">
                  <c:v>43750000</c:v>
                </c:pt>
                <c:pt idx="84">
                  <c:v>50000000</c:v>
                </c:pt>
                <c:pt idx="85">
                  <c:v>75000000</c:v>
                </c:pt>
                <c:pt idx="86">
                  <c:v>100000000</c:v>
                </c:pt>
              </c:numCache>
            </c:numRef>
          </c:xVal>
          <c:yVal>
            <c:numRef>
              <c:f>Лист1!$X$2:$X$88</c:f>
              <c:numCache>
                <c:formatCode>General</c:formatCode>
                <c:ptCount val="87"/>
                <c:pt idx="0">
                  <c:v>-91.995209941443534</c:v>
                </c:pt>
                <c:pt idx="1">
                  <c:v>-88.47339367926979</c:v>
                </c:pt>
                <c:pt idx="2">
                  <c:v>-85.974631433588854</c:v>
                </c:pt>
                <c:pt idx="3">
                  <c:v>-84.036447227427189</c:v>
                </c:pt>
                <c:pt idx="4">
                  <c:v>-82.452841927949009</c:v>
                </c:pt>
                <c:pt idx="5">
                  <c:v>-81.113929324237546</c:v>
                </c:pt>
                <c:pt idx="6">
                  <c:v>-79.954117140953969</c:v>
                </c:pt>
                <c:pt idx="7">
                  <c:v>-78.931097015579908</c:v>
                </c:pt>
                <c:pt idx="8">
                  <c:v>-78.015981095168655</c:v>
                </c:pt>
                <c:pt idx="9">
                  <c:v>-74.494378873266115</c:v>
                </c:pt>
                <c:pt idx="10">
                  <c:v>-71.995916264767018</c:v>
                </c:pt>
                <c:pt idx="11">
                  <c:v>-70.058117273504749</c:v>
                </c:pt>
                <c:pt idx="12">
                  <c:v>-68.474982741973491</c:v>
                </c:pt>
                <c:pt idx="13">
                  <c:v>-67.136626429114486</c:v>
                </c:pt>
                <c:pt idx="14">
                  <c:v>-65.977456023981233</c:v>
                </c:pt>
                <c:pt idx="15">
                  <c:v>-64.955163122989291</c:v>
                </c:pt>
                <c:pt idx="16">
                  <c:v>-64.040859826675899</c:v>
                </c:pt>
                <c:pt idx="17">
                  <c:v>-60.524599712734279</c:v>
                </c:pt>
                <c:pt idx="18">
                  <c:v>-58.033604113772199</c:v>
                </c:pt>
                <c:pt idx="19">
                  <c:v>-56.105385165302579</c:v>
                </c:pt>
                <c:pt idx="20">
                  <c:v>-54.533928554367364</c:v>
                </c:pt>
                <c:pt idx="21">
                  <c:v>-53.209329673664378</c:v>
                </c:pt>
                <c:pt idx="22">
                  <c:v>-52.065974726860098</c:v>
                </c:pt>
                <c:pt idx="23">
                  <c:v>-51.061530811847419</c:v>
                </c:pt>
                <c:pt idx="24">
                  <c:v>-50.167082636794269</c:v>
                </c:pt>
                <c:pt idx="25">
                  <c:v>-46.779046268311824</c:v>
                </c:pt>
                <c:pt idx="26">
                  <c:v>-44.460910858535136</c:v>
                </c:pt>
                <c:pt idx="27">
                  <c:v>-42.744439592851833</c:v>
                </c:pt>
                <c:pt idx="28">
                  <c:v>-41.417290523238975</c:v>
                </c:pt>
                <c:pt idx="29">
                  <c:v>-40.363141186775486</c:v>
                </c:pt>
                <c:pt idx="30">
                  <c:v>-39.510252380878043</c:v>
                </c:pt>
                <c:pt idx="31">
                  <c:v>-38.810715346796762</c:v>
                </c:pt>
                <c:pt idx="32">
                  <c:v>-38.230728329494788</c:v>
                </c:pt>
                <c:pt idx="33">
                  <c:v>-36.436762299600517</c:v>
                </c:pt>
                <c:pt idx="34">
                  <c:v>-35.580136038678432</c:v>
                </c:pt>
                <c:pt idx="35">
                  <c:v>-35.118106039191254</c:v>
                </c:pt>
                <c:pt idx="36">
                  <c:v>-34.844872392318173</c:v>
                </c:pt>
                <c:pt idx="37">
                  <c:v>-34.671409591992195</c:v>
                </c:pt>
                <c:pt idx="38">
                  <c:v>-34.55500067757248</c:v>
                </c:pt>
                <c:pt idx="39">
                  <c:v>-34.33542484520629</c:v>
                </c:pt>
                <c:pt idx="40">
                  <c:v>-34.255873204754565</c:v>
                </c:pt>
                <c:pt idx="41">
                  <c:v>-34.218552963777114</c:v>
                </c:pt>
                <c:pt idx="42">
                  <c:v>-34.198145010875486</c:v>
                </c:pt>
                <c:pt idx="43">
                  <c:v>-34.185793153086365</c:v>
                </c:pt>
                <c:pt idx="44">
                  <c:v>-34.177757481532943</c:v>
                </c:pt>
                <c:pt idx="45">
                  <c:v>-34.172239647814465</c:v>
                </c:pt>
                <c:pt idx="46">
                  <c:v>-34.168288468612069</c:v>
                </c:pt>
                <c:pt idx="47">
                  <c:v>-34.158916048427116</c:v>
                </c:pt>
                <c:pt idx="48">
                  <c:v>-34.155630917017994</c:v>
                </c:pt>
                <c:pt idx="49">
                  <c:v>-34.154109528792318</c:v>
                </c:pt>
                <c:pt idx="50">
                  <c:v>-34.153282872240361</c:v>
                </c:pt>
                <c:pt idx="51">
                  <c:v>-34.152784348359191</c:v>
                </c:pt>
                <c:pt idx="52">
                  <c:v>-34.152460756559847</c:v>
                </c:pt>
                <c:pt idx="53">
                  <c:v>-34.152238889155043</c:v>
                </c:pt>
                <c:pt idx="54">
                  <c:v>-34.152080181751828</c:v>
                </c:pt>
                <c:pt idx="55">
                  <c:v>-34.151704272660439</c:v>
                </c:pt>
                <c:pt idx="56">
                  <c:v>-34.151572696791142</c:v>
                </c:pt>
                <c:pt idx="57">
                  <c:v>-34.151511794610641</c:v>
                </c:pt>
                <c:pt idx="58">
                  <c:v>-34.151478711586719</c:v>
                </c:pt>
                <c:pt idx="59">
                  <c:v>-34.151458763444936</c:v>
                </c:pt>
                <c:pt idx="60">
                  <c:v>-34.151445816284649</c:v>
                </c:pt>
                <c:pt idx="61">
                  <c:v>-34.15143693973188</c:v>
                </c:pt>
                <c:pt idx="62">
                  <c:v>-34.151430590374765</c:v>
                </c:pt>
                <c:pt idx="63">
                  <c:v>-34.151415552386688</c:v>
                </c:pt>
                <c:pt idx="64">
                  <c:v>-34.151410289078555</c:v>
                </c:pt>
                <c:pt idx="65">
                  <c:v>-34.151407852916634</c:v>
                </c:pt>
                <c:pt idx="66">
                  <c:v>-34.151406529568845</c:v>
                </c:pt>
                <c:pt idx="67">
                  <c:v>-34.151405731631669</c:v>
                </c:pt>
                <c:pt idx="68">
                  <c:v>-34.151405213739672</c:v>
                </c:pt>
                <c:pt idx="69">
                  <c:v>-34.151404858674596</c:v>
                </c:pt>
                <c:pt idx="70">
                  <c:v>-34.151404604698612</c:v>
                </c:pt>
                <c:pt idx="71">
                  <c:v>-34.151404003176481</c:v>
                </c:pt>
                <c:pt idx="72">
                  <c:v>-34.151403792643727</c:v>
                </c:pt>
                <c:pt idx="73">
                  <c:v>-34.151403695197125</c:v>
                </c:pt>
                <c:pt idx="74">
                  <c:v>-34.151403642263169</c:v>
                </c:pt>
                <c:pt idx="75">
                  <c:v>-34.151403610345668</c:v>
                </c:pt>
                <c:pt idx="76">
                  <c:v>-34.151403589629979</c:v>
                </c:pt>
                <c:pt idx="77">
                  <c:v>-34.151403552034843</c:v>
                </c:pt>
                <c:pt idx="78">
                  <c:v>-34.151403538876536</c:v>
                </c:pt>
                <c:pt idx="79">
                  <c:v>-34.151403529477754</c:v>
                </c:pt>
                <c:pt idx="80">
                  <c:v>-34.151403526188183</c:v>
                </c:pt>
                <c:pt idx="81">
                  <c:v>-34.151403524665575</c:v>
                </c:pt>
                <c:pt idx="82">
                  <c:v>-34.151403523838482</c:v>
                </c:pt>
                <c:pt idx="83">
                  <c:v>-34.151403523339773</c:v>
                </c:pt>
                <c:pt idx="84">
                  <c:v>-34.151403523016086</c:v>
                </c:pt>
                <c:pt idx="85">
                  <c:v>-34.151403522428666</c:v>
                </c:pt>
                <c:pt idx="86">
                  <c:v>-34.15140352222307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AD6-4ECD-8FC5-42F205A2BC23}"/>
            </c:ext>
          </c:extLst>
        </c:ser>
        <c:ser>
          <c:idx val="0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Лист1!$S$2:$S$88</c:f>
              <c:numCache>
                <c:formatCode>General</c:formatCode>
                <c:ptCount val="8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7.5</c:v>
                </c:pt>
                <c:pt idx="10">
                  <c:v>10</c:v>
                </c:pt>
                <c:pt idx="11">
                  <c:v>12.5</c:v>
                </c:pt>
                <c:pt idx="12">
                  <c:v>15</c:v>
                </c:pt>
                <c:pt idx="13">
                  <c:v>17.5</c:v>
                </c:pt>
                <c:pt idx="14">
                  <c:v>20</c:v>
                </c:pt>
                <c:pt idx="15">
                  <c:v>22.5</c:v>
                </c:pt>
                <c:pt idx="16">
                  <c:v>25</c:v>
                </c:pt>
                <c:pt idx="17">
                  <c:v>37.5</c:v>
                </c:pt>
                <c:pt idx="18">
                  <c:v>50</c:v>
                </c:pt>
                <c:pt idx="19">
                  <c:v>62.5</c:v>
                </c:pt>
                <c:pt idx="20">
                  <c:v>75</c:v>
                </c:pt>
                <c:pt idx="21">
                  <c:v>87.5</c:v>
                </c:pt>
                <c:pt idx="22">
                  <c:v>100</c:v>
                </c:pt>
                <c:pt idx="23">
                  <c:v>112.5</c:v>
                </c:pt>
                <c:pt idx="24">
                  <c:v>125</c:v>
                </c:pt>
                <c:pt idx="25">
                  <c:v>187.5</c:v>
                </c:pt>
                <c:pt idx="26">
                  <c:v>250</c:v>
                </c:pt>
                <c:pt idx="27">
                  <c:v>312.5</c:v>
                </c:pt>
                <c:pt idx="28">
                  <c:v>375</c:v>
                </c:pt>
                <c:pt idx="29">
                  <c:v>437.5</c:v>
                </c:pt>
                <c:pt idx="30">
                  <c:v>500</c:v>
                </c:pt>
                <c:pt idx="31">
                  <c:v>562.5</c:v>
                </c:pt>
                <c:pt idx="32">
                  <c:v>625</c:v>
                </c:pt>
                <c:pt idx="33">
                  <c:v>937.5</c:v>
                </c:pt>
                <c:pt idx="34">
                  <c:v>1250</c:v>
                </c:pt>
                <c:pt idx="35">
                  <c:v>1562.5</c:v>
                </c:pt>
                <c:pt idx="36">
                  <c:v>1875</c:v>
                </c:pt>
                <c:pt idx="37">
                  <c:v>2187.5</c:v>
                </c:pt>
                <c:pt idx="38">
                  <c:v>2500</c:v>
                </c:pt>
                <c:pt idx="39">
                  <c:v>3750</c:v>
                </c:pt>
                <c:pt idx="40">
                  <c:v>5000</c:v>
                </c:pt>
                <c:pt idx="41">
                  <c:v>6250</c:v>
                </c:pt>
                <c:pt idx="42">
                  <c:v>7500</c:v>
                </c:pt>
                <c:pt idx="43">
                  <c:v>8750</c:v>
                </c:pt>
                <c:pt idx="44">
                  <c:v>10000</c:v>
                </c:pt>
                <c:pt idx="45">
                  <c:v>11250</c:v>
                </c:pt>
                <c:pt idx="46">
                  <c:v>12500</c:v>
                </c:pt>
                <c:pt idx="47">
                  <c:v>18750</c:v>
                </c:pt>
                <c:pt idx="48">
                  <c:v>25000</c:v>
                </c:pt>
                <c:pt idx="49">
                  <c:v>31250</c:v>
                </c:pt>
                <c:pt idx="50">
                  <c:v>37500</c:v>
                </c:pt>
                <c:pt idx="51">
                  <c:v>43750</c:v>
                </c:pt>
                <c:pt idx="52">
                  <c:v>50000</c:v>
                </c:pt>
                <c:pt idx="53">
                  <c:v>56250</c:v>
                </c:pt>
                <c:pt idx="54">
                  <c:v>62500</c:v>
                </c:pt>
                <c:pt idx="55">
                  <c:v>93750</c:v>
                </c:pt>
                <c:pt idx="56">
                  <c:v>125000</c:v>
                </c:pt>
                <c:pt idx="57">
                  <c:v>156250</c:v>
                </c:pt>
                <c:pt idx="58">
                  <c:v>187500</c:v>
                </c:pt>
                <c:pt idx="59">
                  <c:v>218750</c:v>
                </c:pt>
                <c:pt idx="60">
                  <c:v>250000</c:v>
                </c:pt>
                <c:pt idx="61">
                  <c:v>281250</c:v>
                </c:pt>
                <c:pt idx="62">
                  <c:v>312500</c:v>
                </c:pt>
                <c:pt idx="63">
                  <c:v>468750</c:v>
                </c:pt>
                <c:pt idx="64">
                  <c:v>625000</c:v>
                </c:pt>
                <c:pt idx="65">
                  <c:v>781250</c:v>
                </c:pt>
                <c:pt idx="66">
                  <c:v>937500</c:v>
                </c:pt>
                <c:pt idx="67">
                  <c:v>1093750</c:v>
                </c:pt>
                <c:pt idx="68">
                  <c:v>1250000</c:v>
                </c:pt>
                <c:pt idx="69">
                  <c:v>1406250</c:v>
                </c:pt>
                <c:pt idx="70">
                  <c:v>1562500</c:v>
                </c:pt>
                <c:pt idx="71">
                  <c:v>2343750</c:v>
                </c:pt>
                <c:pt idx="72">
                  <c:v>3125000</c:v>
                </c:pt>
                <c:pt idx="73">
                  <c:v>3906250</c:v>
                </c:pt>
                <c:pt idx="74">
                  <c:v>4687500</c:v>
                </c:pt>
                <c:pt idx="75">
                  <c:v>5468750</c:v>
                </c:pt>
                <c:pt idx="76">
                  <c:v>6250000</c:v>
                </c:pt>
                <c:pt idx="77">
                  <c:v>9375000</c:v>
                </c:pt>
                <c:pt idx="78">
                  <c:v>12500000</c:v>
                </c:pt>
                <c:pt idx="79">
                  <c:v>18750000</c:v>
                </c:pt>
                <c:pt idx="80">
                  <c:v>25000000</c:v>
                </c:pt>
                <c:pt idx="81">
                  <c:v>31250000</c:v>
                </c:pt>
                <c:pt idx="82">
                  <c:v>37500000</c:v>
                </c:pt>
                <c:pt idx="83">
                  <c:v>43750000</c:v>
                </c:pt>
                <c:pt idx="84">
                  <c:v>50000000</c:v>
                </c:pt>
                <c:pt idx="85">
                  <c:v>75000000</c:v>
                </c:pt>
                <c:pt idx="86">
                  <c:v>100000000</c:v>
                </c:pt>
              </c:numCache>
            </c:numRef>
          </c:xVal>
          <c:yVal>
            <c:numRef>
              <c:f>Лист1!$W$2:$W$88</c:f>
              <c:numCache>
                <c:formatCode>General</c:formatCode>
                <c:ptCount val="87"/>
                <c:pt idx="0">
                  <c:v>-53.996711655775286</c:v>
                </c:pt>
                <c:pt idx="1">
                  <c:v>-53.996658079408142</c:v>
                </c:pt>
                <c:pt idx="2">
                  <c:v>-53.996583073604569</c:v>
                </c:pt>
                <c:pt idx="3">
                  <c:v>-53.996486639474938</c:v>
                </c:pt>
                <c:pt idx="4">
                  <c:v>-53.996368778446772</c:v>
                </c:pt>
                <c:pt idx="5">
                  <c:v>-53.996229492264675</c:v>
                </c:pt>
                <c:pt idx="6">
                  <c:v>-53.99606878299025</c:v>
                </c:pt>
                <c:pt idx="7">
                  <c:v>-53.995886653001989</c:v>
                </c:pt>
                <c:pt idx="8">
                  <c:v>-53.995683104995173</c:v>
                </c:pt>
                <c:pt idx="9">
                  <c:v>-53.994344211173832</c:v>
                </c:pt>
                <c:pt idx="10">
                  <c:v>-53.992470453050828</c:v>
                </c:pt>
                <c:pt idx="11">
                  <c:v>-53.990062522828062</c:v>
                </c:pt>
                <c:pt idx="12">
                  <c:v>-53.987121309018207</c:v>
                </c:pt>
                <c:pt idx="13">
                  <c:v>-53.983647895353926</c:v>
                </c:pt>
                <c:pt idx="14">
                  <c:v>-53.979643559460555</c:v>
                </c:pt>
                <c:pt idx="15">
                  <c:v>-53.975109771295429</c:v>
                </c:pt>
                <c:pt idx="16">
                  <c:v>-53.97004819135806</c:v>
                </c:pt>
                <c:pt idx="17">
                  <c:v>-53.936894598446194</c:v>
                </c:pt>
                <c:pt idx="18">
                  <c:v>-53.89090072017423</c:v>
                </c:pt>
                <c:pt idx="19">
                  <c:v>-53.832472613378414</c:v>
                </c:pt>
                <c:pt idx="20">
                  <c:v>-53.762111833511796</c:v>
                </c:pt>
                <c:pt idx="21">
                  <c:v>-53.680401760078915</c:v>
                </c:pt>
                <c:pt idx="22">
                  <c:v>-53.587992570946369</c:v>
                </c:pt>
                <c:pt idx="23">
                  <c:v>-53.485585613629922</c:v>
                </c:pt>
                <c:pt idx="24">
                  <c:v>-53.37391787103045</c:v>
                </c:pt>
                <c:pt idx="25">
                  <c:v>-52.703196618807986</c:v>
                </c:pt>
                <c:pt idx="26">
                  <c:v>-51.910141852273654</c:v>
                </c:pt>
                <c:pt idx="27">
                  <c:v>-51.065852223044516</c:v>
                </c:pt>
                <c:pt idx="28">
                  <c:v>-50.216761412951854</c:v>
                </c:pt>
                <c:pt idx="29">
                  <c:v>-49.389384292627589</c:v>
                </c:pt>
                <c:pt idx="30">
                  <c:v>-48.59705521497812</c:v>
                </c:pt>
                <c:pt idx="31">
                  <c:v>-47.845259321946159</c:v>
                </c:pt>
                <c:pt idx="32">
                  <c:v>-47.135114725224824</c:v>
                </c:pt>
                <c:pt idx="33">
                  <c:v>-44.14168908631008</c:v>
                </c:pt>
                <c:pt idx="34">
                  <c:v>-41.844824655421689</c:v>
                </c:pt>
                <c:pt idx="35">
                  <c:v>-40.004093025124405</c:v>
                </c:pt>
                <c:pt idx="36">
                  <c:v>-38.475136813387508</c:v>
                </c:pt>
                <c:pt idx="37">
                  <c:v>-37.170330417731876</c:v>
                </c:pt>
                <c:pt idx="38">
                  <c:v>-36.033646368653081</c:v>
                </c:pt>
                <c:pt idx="39">
                  <c:v>-32.561121837642951</c:v>
                </c:pt>
                <c:pt idx="40">
                  <c:v>-30.090811426132781</c:v>
                </c:pt>
                <c:pt idx="41">
                  <c:v>-28.177946523756063</c:v>
                </c:pt>
                <c:pt idx="42">
                  <c:v>-26.620890051714699</c:v>
                </c:pt>
                <c:pt idx="43">
                  <c:v>-25.311208666661248</c:v>
                </c:pt>
                <c:pt idx="44">
                  <c:v>-24.183869322117168</c:v>
                </c:pt>
                <c:pt idx="45">
                  <c:v>-23.196781499001627</c:v>
                </c:pt>
                <c:pt idx="46">
                  <c:v>-22.321122411205817</c:v>
                </c:pt>
                <c:pt idx="47">
                  <c:v>-19.048018704387026</c:v>
                </c:pt>
                <c:pt idx="48">
                  <c:v>-16.873760599431179</c:v>
                </c:pt>
                <c:pt idx="49">
                  <c:v>-15.319710266428121</c:v>
                </c:pt>
                <c:pt idx="50">
                  <c:v>-14.163558471989388</c:v>
                </c:pt>
                <c:pt idx="51">
                  <c:v>-13.280868877228581</c:v>
                </c:pt>
                <c:pt idx="52">
                  <c:v>-12.594015543302749</c:v>
                </c:pt>
                <c:pt idx="53">
                  <c:v>-12.051276071639874</c:v>
                </c:pt>
                <c:pt idx="54">
                  <c:v>-11.616717088790967</c:v>
                </c:pt>
                <c:pt idx="55">
                  <c:v>-10.371649988823242</c:v>
                </c:pt>
                <c:pt idx="56">
                  <c:v>-9.8351657436398234</c:v>
                </c:pt>
                <c:pt idx="57">
                  <c:v>-9.5624748324780366</c:v>
                </c:pt>
                <c:pt idx="58">
                  <c:v>-9.406840922799578</c:v>
                </c:pt>
                <c:pt idx="59">
                  <c:v>-9.3102299997647133</c:v>
                </c:pt>
                <c:pt idx="60">
                  <c:v>-9.2463556463574541</c:v>
                </c:pt>
                <c:pt idx="61">
                  <c:v>-9.2020143471132414</c:v>
                </c:pt>
                <c:pt idx="62">
                  <c:v>-9.170017208165353</c:v>
                </c:pt>
                <c:pt idx="63">
                  <c:v>-9.0932806290246866</c:v>
                </c:pt>
                <c:pt idx="64">
                  <c:v>-9.0660992393841404</c:v>
                </c:pt>
                <c:pt idx="65">
                  <c:v>-9.0534603088733139</c:v>
                </c:pt>
                <c:pt idx="66">
                  <c:v>-9.0465792677602046</c:v>
                </c:pt>
                <c:pt idx="67">
                  <c:v>-9.0424249416898821</c:v>
                </c:pt>
                <c:pt idx="68">
                  <c:v>-9.0397264959817498</c:v>
                </c:pt>
                <c:pt idx="69">
                  <c:v>-9.0378754811470809</c:v>
                </c:pt>
                <c:pt idx="70">
                  <c:v>-9.0365509769445715</c:v>
                </c:pt>
                <c:pt idx="71">
                  <c:v>-9.0334123809591134</c:v>
                </c:pt>
                <c:pt idx="72">
                  <c:v>-9.0323133362418169</c:v>
                </c:pt>
                <c:pt idx="73">
                  <c:v>-9.0318045413630426</c:v>
                </c:pt>
                <c:pt idx="74">
                  <c:v>-9.0315281339720226</c:v>
                </c:pt>
                <c:pt idx="75">
                  <c:v>-9.0313614605304782</c:v>
                </c:pt>
                <c:pt idx="76">
                  <c:v>-9.0312532796329812</c:v>
                </c:pt>
                <c:pt idx="77">
                  <c:v>-9.0310569444539546</c:v>
                </c:pt>
                <c:pt idx="78">
                  <c:v>-9.0309882250441795</c:v>
                </c:pt>
                <c:pt idx="79">
                  <c:v>-9.0309391390856995</c:v>
                </c:pt>
                <c:pt idx="80">
                  <c:v>-9.0309219588691523</c:v>
                </c:pt>
                <c:pt idx="81">
                  <c:v>-9.030914006860197</c:v>
                </c:pt>
                <c:pt idx="82">
                  <c:v>-9.0309096872442911</c:v>
                </c:pt>
                <c:pt idx="83">
                  <c:v>-9.0309070826500655</c:v>
                </c:pt>
                <c:pt idx="84">
                  <c:v>-9.0309053921673978</c:v>
                </c:pt>
                <c:pt idx="85">
                  <c:v>-9.0309023242527307</c:v>
                </c:pt>
                <c:pt idx="86">
                  <c:v>-9.0309012504820849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AD6-4ECD-8FC5-42F205A2BC23}"/>
            </c:ext>
          </c:extLst>
        </c:ser>
        <c:ser>
          <c:idx val="1"/>
          <c:order val="3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Лист1!$S$2:$S$88</c:f>
              <c:numCache>
                <c:formatCode>General</c:formatCode>
                <c:ptCount val="8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7.5</c:v>
                </c:pt>
                <c:pt idx="10">
                  <c:v>10</c:v>
                </c:pt>
                <c:pt idx="11">
                  <c:v>12.5</c:v>
                </c:pt>
                <c:pt idx="12">
                  <c:v>15</c:v>
                </c:pt>
                <c:pt idx="13">
                  <c:v>17.5</c:v>
                </c:pt>
                <c:pt idx="14">
                  <c:v>20</c:v>
                </c:pt>
                <c:pt idx="15">
                  <c:v>22.5</c:v>
                </c:pt>
                <c:pt idx="16">
                  <c:v>25</c:v>
                </c:pt>
                <c:pt idx="17">
                  <c:v>37.5</c:v>
                </c:pt>
                <c:pt idx="18">
                  <c:v>50</c:v>
                </c:pt>
                <c:pt idx="19">
                  <c:v>62.5</c:v>
                </c:pt>
                <c:pt idx="20">
                  <c:v>75</c:v>
                </c:pt>
                <c:pt idx="21">
                  <c:v>87.5</c:v>
                </c:pt>
                <c:pt idx="22">
                  <c:v>100</c:v>
                </c:pt>
                <c:pt idx="23">
                  <c:v>112.5</c:v>
                </c:pt>
                <c:pt idx="24">
                  <c:v>125</c:v>
                </c:pt>
                <c:pt idx="25">
                  <c:v>187.5</c:v>
                </c:pt>
                <c:pt idx="26">
                  <c:v>250</c:v>
                </c:pt>
                <c:pt idx="27">
                  <c:v>312.5</c:v>
                </c:pt>
                <c:pt idx="28">
                  <c:v>375</c:v>
                </c:pt>
                <c:pt idx="29">
                  <c:v>437.5</c:v>
                </c:pt>
                <c:pt idx="30">
                  <c:v>500</c:v>
                </c:pt>
                <c:pt idx="31">
                  <c:v>562.5</c:v>
                </c:pt>
                <c:pt idx="32">
                  <c:v>625</c:v>
                </c:pt>
                <c:pt idx="33">
                  <c:v>937.5</c:v>
                </c:pt>
                <c:pt idx="34">
                  <c:v>1250</c:v>
                </c:pt>
                <c:pt idx="35">
                  <c:v>1562.5</c:v>
                </c:pt>
                <c:pt idx="36">
                  <c:v>1875</c:v>
                </c:pt>
                <c:pt idx="37">
                  <c:v>2187.5</c:v>
                </c:pt>
                <c:pt idx="38">
                  <c:v>2500</c:v>
                </c:pt>
                <c:pt idx="39">
                  <c:v>3750</c:v>
                </c:pt>
                <c:pt idx="40">
                  <c:v>5000</c:v>
                </c:pt>
                <c:pt idx="41">
                  <c:v>6250</c:v>
                </c:pt>
                <c:pt idx="42">
                  <c:v>7500</c:v>
                </c:pt>
                <c:pt idx="43">
                  <c:v>8750</c:v>
                </c:pt>
                <c:pt idx="44">
                  <c:v>10000</c:v>
                </c:pt>
                <c:pt idx="45">
                  <c:v>11250</c:v>
                </c:pt>
                <c:pt idx="46">
                  <c:v>12500</c:v>
                </c:pt>
                <c:pt idx="47">
                  <c:v>18750</c:v>
                </c:pt>
                <c:pt idx="48">
                  <c:v>25000</c:v>
                </c:pt>
                <c:pt idx="49">
                  <c:v>31250</c:v>
                </c:pt>
                <c:pt idx="50">
                  <c:v>37500</c:v>
                </c:pt>
                <c:pt idx="51">
                  <c:v>43750</c:v>
                </c:pt>
                <c:pt idx="52">
                  <c:v>50000</c:v>
                </c:pt>
                <c:pt idx="53">
                  <c:v>56250</c:v>
                </c:pt>
                <c:pt idx="54">
                  <c:v>62500</c:v>
                </c:pt>
                <c:pt idx="55">
                  <c:v>93750</c:v>
                </c:pt>
                <c:pt idx="56">
                  <c:v>125000</c:v>
                </c:pt>
                <c:pt idx="57">
                  <c:v>156250</c:v>
                </c:pt>
                <c:pt idx="58">
                  <c:v>187500</c:v>
                </c:pt>
                <c:pt idx="59">
                  <c:v>218750</c:v>
                </c:pt>
                <c:pt idx="60">
                  <c:v>250000</c:v>
                </c:pt>
                <c:pt idx="61">
                  <c:v>281250</c:v>
                </c:pt>
                <c:pt idx="62">
                  <c:v>312500</c:v>
                </c:pt>
                <c:pt idx="63">
                  <c:v>468750</c:v>
                </c:pt>
                <c:pt idx="64">
                  <c:v>625000</c:v>
                </c:pt>
                <c:pt idx="65">
                  <c:v>781250</c:v>
                </c:pt>
                <c:pt idx="66">
                  <c:v>937500</c:v>
                </c:pt>
                <c:pt idx="67">
                  <c:v>1093750</c:v>
                </c:pt>
                <c:pt idx="68">
                  <c:v>1250000</c:v>
                </c:pt>
                <c:pt idx="69">
                  <c:v>1406250</c:v>
                </c:pt>
                <c:pt idx="70">
                  <c:v>1562500</c:v>
                </c:pt>
                <c:pt idx="71">
                  <c:v>2343750</c:v>
                </c:pt>
                <c:pt idx="72">
                  <c:v>3125000</c:v>
                </c:pt>
                <c:pt idx="73">
                  <c:v>3906250</c:v>
                </c:pt>
                <c:pt idx="74">
                  <c:v>4687500</c:v>
                </c:pt>
                <c:pt idx="75">
                  <c:v>5468750</c:v>
                </c:pt>
                <c:pt idx="76">
                  <c:v>6250000</c:v>
                </c:pt>
                <c:pt idx="77">
                  <c:v>9375000</c:v>
                </c:pt>
                <c:pt idx="78">
                  <c:v>12500000</c:v>
                </c:pt>
                <c:pt idx="79">
                  <c:v>18750000</c:v>
                </c:pt>
                <c:pt idx="80">
                  <c:v>25000000</c:v>
                </c:pt>
                <c:pt idx="81">
                  <c:v>31250000</c:v>
                </c:pt>
                <c:pt idx="82">
                  <c:v>37500000</c:v>
                </c:pt>
                <c:pt idx="83">
                  <c:v>43750000</c:v>
                </c:pt>
                <c:pt idx="84">
                  <c:v>50000000</c:v>
                </c:pt>
                <c:pt idx="85">
                  <c:v>75000000</c:v>
                </c:pt>
                <c:pt idx="86">
                  <c:v>100000000</c:v>
                </c:pt>
              </c:numCache>
            </c:numRef>
          </c:xVal>
          <c:yVal>
            <c:numRef>
              <c:f>Лист1!$X$2:$X$88</c:f>
              <c:numCache>
                <c:formatCode>General</c:formatCode>
                <c:ptCount val="87"/>
                <c:pt idx="0">
                  <c:v>-91.995209941443534</c:v>
                </c:pt>
                <c:pt idx="1">
                  <c:v>-88.47339367926979</c:v>
                </c:pt>
                <c:pt idx="2">
                  <c:v>-85.974631433588854</c:v>
                </c:pt>
                <c:pt idx="3">
                  <c:v>-84.036447227427189</c:v>
                </c:pt>
                <c:pt idx="4">
                  <c:v>-82.452841927949009</c:v>
                </c:pt>
                <c:pt idx="5">
                  <c:v>-81.113929324237546</c:v>
                </c:pt>
                <c:pt idx="6">
                  <c:v>-79.954117140953969</c:v>
                </c:pt>
                <c:pt idx="7">
                  <c:v>-78.931097015579908</c:v>
                </c:pt>
                <c:pt idx="8">
                  <c:v>-78.015981095168655</c:v>
                </c:pt>
                <c:pt idx="9">
                  <c:v>-74.494378873266115</c:v>
                </c:pt>
                <c:pt idx="10">
                  <c:v>-71.995916264767018</c:v>
                </c:pt>
                <c:pt idx="11">
                  <c:v>-70.058117273504749</c:v>
                </c:pt>
                <c:pt idx="12">
                  <c:v>-68.474982741973491</c:v>
                </c:pt>
                <c:pt idx="13">
                  <c:v>-67.136626429114486</c:v>
                </c:pt>
                <c:pt idx="14">
                  <c:v>-65.977456023981233</c:v>
                </c:pt>
                <c:pt idx="15">
                  <c:v>-64.955163122989291</c:v>
                </c:pt>
                <c:pt idx="16">
                  <c:v>-64.040859826675899</c:v>
                </c:pt>
                <c:pt idx="17">
                  <c:v>-60.524599712734279</c:v>
                </c:pt>
                <c:pt idx="18">
                  <c:v>-58.033604113772199</c:v>
                </c:pt>
                <c:pt idx="19">
                  <c:v>-56.105385165302579</c:v>
                </c:pt>
                <c:pt idx="20">
                  <c:v>-54.533928554367364</c:v>
                </c:pt>
                <c:pt idx="21">
                  <c:v>-53.209329673664378</c:v>
                </c:pt>
                <c:pt idx="22">
                  <c:v>-52.065974726860098</c:v>
                </c:pt>
                <c:pt idx="23">
                  <c:v>-51.061530811847419</c:v>
                </c:pt>
                <c:pt idx="24">
                  <c:v>-50.167082636794269</c:v>
                </c:pt>
                <c:pt idx="25">
                  <c:v>-46.779046268311824</c:v>
                </c:pt>
                <c:pt idx="26">
                  <c:v>-44.460910858535136</c:v>
                </c:pt>
                <c:pt idx="27">
                  <c:v>-42.744439592851833</c:v>
                </c:pt>
                <c:pt idx="28">
                  <c:v>-41.417290523238975</c:v>
                </c:pt>
                <c:pt idx="29">
                  <c:v>-40.363141186775486</c:v>
                </c:pt>
                <c:pt idx="30">
                  <c:v>-39.510252380878043</c:v>
                </c:pt>
                <c:pt idx="31">
                  <c:v>-38.810715346796762</c:v>
                </c:pt>
                <c:pt idx="32">
                  <c:v>-38.230728329494788</c:v>
                </c:pt>
                <c:pt idx="33">
                  <c:v>-36.436762299600517</c:v>
                </c:pt>
                <c:pt idx="34">
                  <c:v>-35.580136038678432</c:v>
                </c:pt>
                <c:pt idx="35">
                  <c:v>-35.118106039191254</c:v>
                </c:pt>
                <c:pt idx="36">
                  <c:v>-34.844872392318173</c:v>
                </c:pt>
                <c:pt idx="37">
                  <c:v>-34.671409591992195</c:v>
                </c:pt>
                <c:pt idx="38">
                  <c:v>-34.55500067757248</c:v>
                </c:pt>
                <c:pt idx="39">
                  <c:v>-34.33542484520629</c:v>
                </c:pt>
                <c:pt idx="40">
                  <c:v>-34.255873204754565</c:v>
                </c:pt>
                <c:pt idx="41">
                  <c:v>-34.218552963777114</c:v>
                </c:pt>
                <c:pt idx="42">
                  <c:v>-34.198145010875486</c:v>
                </c:pt>
                <c:pt idx="43">
                  <c:v>-34.185793153086365</c:v>
                </c:pt>
                <c:pt idx="44">
                  <c:v>-34.177757481532943</c:v>
                </c:pt>
                <c:pt idx="45">
                  <c:v>-34.172239647814465</c:v>
                </c:pt>
                <c:pt idx="46">
                  <c:v>-34.168288468612069</c:v>
                </c:pt>
                <c:pt idx="47">
                  <c:v>-34.158916048427116</c:v>
                </c:pt>
                <c:pt idx="48">
                  <c:v>-34.155630917017994</c:v>
                </c:pt>
                <c:pt idx="49">
                  <c:v>-34.154109528792318</c:v>
                </c:pt>
                <c:pt idx="50">
                  <c:v>-34.153282872240361</c:v>
                </c:pt>
                <c:pt idx="51">
                  <c:v>-34.152784348359191</c:v>
                </c:pt>
                <c:pt idx="52">
                  <c:v>-34.152460756559847</c:v>
                </c:pt>
                <c:pt idx="53">
                  <c:v>-34.152238889155043</c:v>
                </c:pt>
                <c:pt idx="54">
                  <c:v>-34.152080181751828</c:v>
                </c:pt>
                <c:pt idx="55">
                  <c:v>-34.151704272660439</c:v>
                </c:pt>
                <c:pt idx="56">
                  <c:v>-34.151572696791142</c:v>
                </c:pt>
                <c:pt idx="57">
                  <c:v>-34.151511794610641</c:v>
                </c:pt>
                <c:pt idx="58">
                  <c:v>-34.151478711586719</c:v>
                </c:pt>
                <c:pt idx="59">
                  <c:v>-34.151458763444936</c:v>
                </c:pt>
                <c:pt idx="60">
                  <c:v>-34.151445816284649</c:v>
                </c:pt>
                <c:pt idx="61">
                  <c:v>-34.15143693973188</c:v>
                </c:pt>
                <c:pt idx="62">
                  <c:v>-34.151430590374765</c:v>
                </c:pt>
                <c:pt idx="63">
                  <c:v>-34.151415552386688</c:v>
                </c:pt>
                <c:pt idx="64">
                  <c:v>-34.151410289078555</c:v>
                </c:pt>
                <c:pt idx="65">
                  <c:v>-34.151407852916634</c:v>
                </c:pt>
                <c:pt idx="66">
                  <c:v>-34.151406529568845</c:v>
                </c:pt>
                <c:pt idx="67">
                  <c:v>-34.151405731631669</c:v>
                </c:pt>
                <c:pt idx="68">
                  <c:v>-34.151405213739672</c:v>
                </c:pt>
                <c:pt idx="69">
                  <c:v>-34.151404858674596</c:v>
                </c:pt>
                <c:pt idx="70">
                  <c:v>-34.151404604698612</c:v>
                </c:pt>
                <c:pt idx="71">
                  <c:v>-34.151404003176481</c:v>
                </c:pt>
                <c:pt idx="72">
                  <c:v>-34.151403792643727</c:v>
                </c:pt>
                <c:pt idx="73">
                  <c:v>-34.151403695197125</c:v>
                </c:pt>
                <c:pt idx="74">
                  <c:v>-34.151403642263169</c:v>
                </c:pt>
                <c:pt idx="75">
                  <c:v>-34.151403610345668</c:v>
                </c:pt>
                <c:pt idx="76">
                  <c:v>-34.151403589629979</c:v>
                </c:pt>
                <c:pt idx="77">
                  <c:v>-34.151403552034843</c:v>
                </c:pt>
                <c:pt idx="78">
                  <c:v>-34.151403538876536</c:v>
                </c:pt>
                <c:pt idx="79">
                  <c:v>-34.151403529477754</c:v>
                </c:pt>
                <c:pt idx="80">
                  <c:v>-34.151403526188183</c:v>
                </c:pt>
                <c:pt idx="81">
                  <c:v>-34.151403524665575</c:v>
                </c:pt>
                <c:pt idx="82">
                  <c:v>-34.151403523838482</c:v>
                </c:pt>
                <c:pt idx="83">
                  <c:v>-34.151403523339773</c:v>
                </c:pt>
                <c:pt idx="84">
                  <c:v>-34.151403523016086</c:v>
                </c:pt>
                <c:pt idx="85">
                  <c:v>-34.151403522428666</c:v>
                </c:pt>
                <c:pt idx="86">
                  <c:v>-34.15140352222307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AD6-4ECD-8FC5-42F205A2B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057320"/>
        <c:axId val="373061584"/>
      </c:scatterChart>
      <c:valAx>
        <c:axId val="3730573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 </a:t>
                </a:r>
                <a:r>
                  <a:rPr lang="ru-RU"/>
                  <a:t>Гц</a:t>
                </a:r>
              </a:p>
            </c:rich>
          </c:tx>
          <c:layout>
            <c:manualLayout>
              <c:xMode val="edge"/>
              <c:yMode val="edge"/>
              <c:x val="0.93968381097448606"/>
              <c:y val="7.2642042193705375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061584"/>
        <c:crosses val="autoZero"/>
        <c:crossBetween val="midCat"/>
      </c:valAx>
      <c:valAx>
        <c:axId val="3730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1" u="none" strike="noStrike" baseline="0">
                    <a:effectLst/>
                  </a:rPr>
                  <a:t>АЧХ, дБ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9.5947522940287699E-3"/>
              <c:y val="1.440034281429107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05732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16426071741032"/>
          <c:y val="0.15026534027065319"/>
          <c:w val="0.75350240594925622"/>
          <c:h val="0.726597995749670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Лист1!$S$93:$S$136</c:f>
              <c:numCache>
                <c:formatCode>General</c:formatCode>
                <c:ptCount val="44"/>
                <c:pt idx="0">
                  <c:v>2800</c:v>
                </c:pt>
                <c:pt idx="1">
                  <c:v>2810</c:v>
                </c:pt>
                <c:pt idx="2">
                  <c:v>2820</c:v>
                </c:pt>
                <c:pt idx="3">
                  <c:v>2830</c:v>
                </c:pt>
                <c:pt idx="4">
                  <c:v>2840</c:v>
                </c:pt>
                <c:pt idx="5">
                  <c:v>2850</c:v>
                </c:pt>
                <c:pt idx="6">
                  <c:v>2860</c:v>
                </c:pt>
                <c:pt idx="7">
                  <c:v>2870</c:v>
                </c:pt>
                <c:pt idx="8">
                  <c:v>2880</c:v>
                </c:pt>
                <c:pt idx="9">
                  <c:v>2890</c:v>
                </c:pt>
                <c:pt idx="10">
                  <c:v>2900</c:v>
                </c:pt>
                <c:pt idx="11">
                  <c:v>2910</c:v>
                </c:pt>
                <c:pt idx="12">
                  <c:v>2920</c:v>
                </c:pt>
                <c:pt idx="13">
                  <c:v>2930</c:v>
                </c:pt>
                <c:pt idx="14">
                  <c:v>2940</c:v>
                </c:pt>
                <c:pt idx="15">
                  <c:v>2950</c:v>
                </c:pt>
                <c:pt idx="16">
                  <c:v>2960</c:v>
                </c:pt>
                <c:pt idx="17">
                  <c:v>2970</c:v>
                </c:pt>
                <c:pt idx="18">
                  <c:v>2980</c:v>
                </c:pt>
                <c:pt idx="19">
                  <c:v>2990</c:v>
                </c:pt>
                <c:pt idx="20">
                  <c:v>3000</c:v>
                </c:pt>
                <c:pt idx="21">
                  <c:v>3010</c:v>
                </c:pt>
                <c:pt idx="22">
                  <c:v>3013</c:v>
                </c:pt>
                <c:pt idx="23">
                  <c:v>3014</c:v>
                </c:pt>
                <c:pt idx="24">
                  <c:v>3015</c:v>
                </c:pt>
                <c:pt idx="25">
                  <c:v>3020</c:v>
                </c:pt>
                <c:pt idx="26">
                  <c:v>3030</c:v>
                </c:pt>
                <c:pt idx="27">
                  <c:v>3040</c:v>
                </c:pt>
                <c:pt idx="28">
                  <c:v>3050</c:v>
                </c:pt>
                <c:pt idx="29">
                  <c:v>3060</c:v>
                </c:pt>
                <c:pt idx="30">
                  <c:v>3070</c:v>
                </c:pt>
                <c:pt idx="31">
                  <c:v>3080</c:v>
                </c:pt>
                <c:pt idx="32">
                  <c:v>3090</c:v>
                </c:pt>
                <c:pt idx="33">
                  <c:v>3100</c:v>
                </c:pt>
                <c:pt idx="34">
                  <c:v>3110</c:v>
                </c:pt>
                <c:pt idx="35">
                  <c:v>3120</c:v>
                </c:pt>
                <c:pt idx="36">
                  <c:v>3130</c:v>
                </c:pt>
                <c:pt idx="37">
                  <c:v>3140</c:v>
                </c:pt>
                <c:pt idx="38">
                  <c:v>3150</c:v>
                </c:pt>
                <c:pt idx="39">
                  <c:v>3160</c:v>
                </c:pt>
                <c:pt idx="40">
                  <c:v>3170</c:v>
                </c:pt>
                <c:pt idx="41">
                  <c:v>3180</c:v>
                </c:pt>
                <c:pt idx="42">
                  <c:v>3190</c:v>
                </c:pt>
                <c:pt idx="43">
                  <c:v>3200</c:v>
                </c:pt>
              </c:numCache>
            </c:numRef>
          </c:xVal>
          <c:yVal>
            <c:numRef>
              <c:f>Лист1!$U$93:$U$136</c:f>
              <c:numCache>
                <c:formatCode>General</c:formatCode>
                <c:ptCount val="44"/>
                <c:pt idx="0">
                  <c:v>1.7649144371196725E-2</c:v>
                </c:pt>
                <c:pt idx="1">
                  <c:v>1.7711218333670304E-2</c:v>
                </c:pt>
                <c:pt idx="2">
                  <c:v>1.7773293452867673E-2</c:v>
                </c:pt>
                <c:pt idx="3">
                  <c:v>1.7835369693574802E-2</c:v>
                </c:pt>
                <c:pt idx="4">
                  <c:v>1.789744702098614E-2</c:v>
                </c:pt>
                <c:pt idx="5">
                  <c:v>1.7959525400697604E-2</c:v>
                </c:pt>
                <c:pt idx="6">
                  <c:v>1.8021604798699697E-2</c:v>
                </c:pt>
                <c:pt idx="7">
                  <c:v>1.8083685181370778E-2</c:v>
                </c:pt>
                <c:pt idx="8">
                  <c:v>1.8145766515470483E-2</c:v>
                </c:pt>
                <c:pt idx="9">
                  <c:v>1.8207848768133247E-2</c:v>
                </c:pt>
                <c:pt idx="10">
                  <c:v>1.8269931906861984E-2</c:v>
                </c:pt>
                <c:pt idx="11">
                  <c:v>1.833201589952187E-2</c:v>
                </c:pt>
                <c:pt idx="12">
                  <c:v>1.8394100714334304E-2</c:v>
                </c:pt>
                <c:pt idx="13">
                  <c:v>1.8456186319870897E-2</c:v>
                </c:pt>
                <c:pt idx="14">
                  <c:v>1.8518272685047674E-2</c:v>
                </c:pt>
                <c:pt idx="15">
                  <c:v>1.858035977911936E-2</c:v>
                </c:pt>
                <c:pt idx="16">
                  <c:v>1.8642447571673749E-2</c:v>
                </c:pt>
                <c:pt idx="17">
                  <c:v>1.8704536032626222E-2</c:v>
                </c:pt>
                <c:pt idx="18">
                  <c:v>1.8766625132214353E-2</c:v>
                </c:pt>
                <c:pt idx="19">
                  <c:v>1.882871484099264E-2</c:v>
                </c:pt>
                <c:pt idx="20">
                  <c:v>1.8890805129827326E-2</c:v>
                </c:pt>
                <c:pt idx="21">
                  <c:v>1.8952895969891317E-2</c:v>
                </c:pt>
                <c:pt idx="22">
                  <c:v>1.8971523325127873E-2</c:v>
                </c:pt>
                <c:pt idx="23">
                  <c:v>1.8977732453861404E-2</c:v>
                </c:pt>
                <c:pt idx="24">
                  <c:v>1.8983941587708459E-2</c:v>
                </c:pt>
                <c:pt idx="25">
                  <c:v>1.9014987332659199E-2</c:v>
                </c:pt>
                <c:pt idx="26">
                  <c:v>1.9077079189902386E-2</c:v>
                </c:pt>
                <c:pt idx="27">
                  <c:v>1.9139171513684286E-2</c:v>
                </c:pt>
                <c:pt idx="28">
                  <c:v>1.9201264276355667E-2</c:v>
                </c:pt>
                <c:pt idx="29">
                  <c:v>1.9263357450550005E-2</c:v>
                </c:pt>
                <c:pt idx="30">
                  <c:v>1.9325451009179002E-2</c:v>
                </c:pt>
                <c:pt idx="31">
                  <c:v>1.9387544925428133E-2</c:v>
                </c:pt>
                <c:pt idx="32">
                  <c:v>1.9449639172752321E-2</c:v>
                </c:pt>
                <c:pt idx="33">
                  <c:v>1.9511733724871659E-2</c:v>
                </c:pt>
                <c:pt idx="34">
                  <c:v>1.9573828555767257E-2</c:v>
                </c:pt>
                <c:pt idx="35">
                  <c:v>1.9635923639677103E-2</c:v>
                </c:pt>
                <c:pt idx="36">
                  <c:v>1.9698018951092074E-2</c:v>
                </c:pt>
                <c:pt idx="37">
                  <c:v>1.9760114464751968E-2</c:v>
                </c:pt>
                <c:pt idx="38">
                  <c:v>1.9822210155641617E-2</c:v>
                </c:pt>
                <c:pt idx="39">
                  <c:v>1.9884305998987124E-2</c:v>
                </c:pt>
                <c:pt idx="40">
                  <c:v>1.9946401970252103E-2</c:v>
                </c:pt>
                <c:pt idx="41">
                  <c:v>2.0008498045134007E-2</c:v>
                </c:pt>
                <c:pt idx="42">
                  <c:v>2.007059419956057E-2</c:v>
                </c:pt>
                <c:pt idx="43">
                  <c:v>2.0132690409686235E-2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69-4974-ADB8-CB4CA1251D2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Лист1!$S$93:$S$136</c:f>
              <c:numCache>
                <c:formatCode>General</c:formatCode>
                <c:ptCount val="44"/>
                <c:pt idx="0">
                  <c:v>2800</c:v>
                </c:pt>
                <c:pt idx="1">
                  <c:v>2810</c:v>
                </c:pt>
                <c:pt idx="2">
                  <c:v>2820</c:v>
                </c:pt>
                <c:pt idx="3">
                  <c:v>2830</c:v>
                </c:pt>
                <c:pt idx="4">
                  <c:v>2840</c:v>
                </c:pt>
                <c:pt idx="5">
                  <c:v>2850</c:v>
                </c:pt>
                <c:pt idx="6">
                  <c:v>2860</c:v>
                </c:pt>
                <c:pt idx="7">
                  <c:v>2870</c:v>
                </c:pt>
                <c:pt idx="8">
                  <c:v>2880</c:v>
                </c:pt>
                <c:pt idx="9">
                  <c:v>2890</c:v>
                </c:pt>
                <c:pt idx="10">
                  <c:v>2900</c:v>
                </c:pt>
                <c:pt idx="11">
                  <c:v>2910</c:v>
                </c:pt>
                <c:pt idx="12">
                  <c:v>2920</c:v>
                </c:pt>
                <c:pt idx="13">
                  <c:v>2930</c:v>
                </c:pt>
                <c:pt idx="14">
                  <c:v>2940</c:v>
                </c:pt>
                <c:pt idx="15">
                  <c:v>2950</c:v>
                </c:pt>
                <c:pt idx="16">
                  <c:v>2960</c:v>
                </c:pt>
                <c:pt idx="17">
                  <c:v>2970</c:v>
                </c:pt>
                <c:pt idx="18">
                  <c:v>2980</c:v>
                </c:pt>
                <c:pt idx="19">
                  <c:v>2990</c:v>
                </c:pt>
                <c:pt idx="20">
                  <c:v>3000</c:v>
                </c:pt>
                <c:pt idx="21">
                  <c:v>3010</c:v>
                </c:pt>
                <c:pt idx="22">
                  <c:v>3013</c:v>
                </c:pt>
                <c:pt idx="23">
                  <c:v>3014</c:v>
                </c:pt>
                <c:pt idx="24">
                  <c:v>3015</c:v>
                </c:pt>
                <c:pt idx="25">
                  <c:v>3020</c:v>
                </c:pt>
                <c:pt idx="26">
                  <c:v>3030</c:v>
                </c:pt>
                <c:pt idx="27">
                  <c:v>3040</c:v>
                </c:pt>
                <c:pt idx="28">
                  <c:v>3050</c:v>
                </c:pt>
                <c:pt idx="29">
                  <c:v>3060</c:v>
                </c:pt>
                <c:pt idx="30">
                  <c:v>3070</c:v>
                </c:pt>
                <c:pt idx="31">
                  <c:v>3080</c:v>
                </c:pt>
                <c:pt idx="32">
                  <c:v>3090</c:v>
                </c:pt>
                <c:pt idx="33">
                  <c:v>3100</c:v>
                </c:pt>
                <c:pt idx="34">
                  <c:v>3110</c:v>
                </c:pt>
                <c:pt idx="35">
                  <c:v>3120</c:v>
                </c:pt>
                <c:pt idx="36">
                  <c:v>3130</c:v>
                </c:pt>
                <c:pt idx="37">
                  <c:v>3140</c:v>
                </c:pt>
                <c:pt idx="38">
                  <c:v>3150</c:v>
                </c:pt>
                <c:pt idx="39">
                  <c:v>3160</c:v>
                </c:pt>
                <c:pt idx="40">
                  <c:v>3170</c:v>
                </c:pt>
                <c:pt idx="41">
                  <c:v>3180</c:v>
                </c:pt>
                <c:pt idx="42">
                  <c:v>3190</c:v>
                </c:pt>
                <c:pt idx="43">
                  <c:v>3200</c:v>
                </c:pt>
              </c:numCache>
            </c:numRef>
          </c:xVal>
          <c:yVal>
            <c:numRef>
              <c:f>Лист1!$V$93:$V$136</c:f>
              <c:numCache>
                <c:formatCode>General</c:formatCode>
                <c:ptCount val="44"/>
                <c:pt idx="0">
                  <c:v>1.8888338299524885E-2</c:v>
                </c:pt>
                <c:pt idx="1">
                  <c:v>1.8893174145507216E-2</c:v>
                </c:pt>
                <c:pt idx="2">
                  <c:v>1.8897962294750163E-2</c:v>
                </c:pt>
                <c:pt idx="3">
                  <c:v>1.8902703360600563E-2</c:v>
                </c:pt>
                <c:pt idx="4">
                  <c:v>1.8907397946773919E-2</c:v>
                </c:pt>
                <c:pt idx="5">
                  <c:v>1.8912046647531426E-2</c:v>
                </c:pt>
                <c:pt idx="6">
                  <c:v>1.8916650047853305E-2</c:v>
                </c:pt>
                <c:pt idx="7">
                  <c:v>1.8921208723608553E-2</c:v>
                </c:pt>
                <c:pt idx="8">
                  <c:v>1.8925723241721128E-2</c:v>
                </c:pt>
                <c:pt idx="9">
                  <c:v>1.8930194160332713E-2</c:v>
                </c:pt>
                <c:pt idx="10">
                  <c:v>1.8934622028962123E-2</c:v>
                </c:pt>
                <c:pt idx="11">
                  <c:v>1.8939007388661382E-2</c:v>
                </c:pt>
                <c:pt idx="12">
                  <c:v>1.8943350772168639E-2</c:v>
                </c:pt>
                <c:pt idx="13">
                  <c:v>1.8947652704057912E-2</c:v>
                </c:pt>
                <c:pt idx="14">
                  <c:v>1.8951913700885763E-2</c:v>
                </c:pt>
                <c:pt idx="15">
                  <c:v>1.8956134271334999E-2</c:v>
                </c:pt>
                <c:pt idx="16">
                  <c:v>1.8960314916355414E-2</c:v>
                </c:pt>
                <c:pt idx="17">
                  <c:v>1.8964456129301685E-2</c:v>
                </c:pt>
                <c:pt idx="18">
                  <c:v>1.8968558396068473E-2</c:v>
                </c:pt>
                <c:pt idx="19">
                  <c:v>1.897262219522276E-2</c:v>
                </c:pt>
                <c:pt idx="20">
                  <c:v>1.8976647998133554E-2</c:v>
                </c:pt>
                <c:pt idx="21">
                  <c:v>1.8980636269098943E-2</c:v>
                </c:pt>
                <c:pt idx="22">
                  <c:v>1.8981825500212903E-2</c:v>
                </c:pt>
                <c:pt idx="23">
                  <c:v>1.8982221171217763E-2</c:v>
                </c:pt>
                <c:pt idx="24">
                  <c:v>1.8982616473292507E-2</c:v>
                </c:pt>
                <c:pt idx="25">
                  <c:v>1.8984587465470621E-2</c:v>
                </c:pt>
                <c:pt idx="26">
                  <c:v>1.8988502037775884E-2</c:v>
                </c:pt>
                <c:pt idx="27">
                  <c:v>1.8992380429837218E-2</c:v>
                </c:pt>
                <c:pt idx="28">
                  <c:v>1.8996223078889485E-2</c:v>
                </c:pt>
                <c:pt idx="29">
                  <c:v>1.9000030415694768E-2</c:v>
                </c:pt>
                <c:pt idx="30">
                  <c:v>1.9003802864654931E-2</c:v>
                </c:pt>
                <c:pt idx="31">
                  <c:v>1.9007540843921974E-2</c:v>
                </c:pt>
                <c:pt idx="32">
                  <c:v>1.9011244765506159E-2</c:v>
                </c:pt>
                <c:pt idx="33">
                  <c:v>1.9014915035382052E-2</c:v>
                </c:pt>
                <c:pt idx="34">
                  <c:v>1.901855205359243E-2</c:v>
                </c:pt>
                <c:pt idx="35">
                  <c:v>1.9022156214350185E-2</c:v>
                </c:pt>
                <c:pt idx="36">
                  <c:v>1.9025727906138202E-2</c:v>
                </c:pt>
                <c:pt idx="37">
                  <c:v>1.9029267511807311E-2</c:v>
                </c:pt>
                <c:pt idx="38">
                  <c:v>1.9032775408672285E-2</c:v>
                </c:pt>
                <c:pt idx="39">
                  <c:v>1.9036251968606015E-2</c:v>
                </c:pt>
                <c:pt idx="40">
                  <c:v>1.9039697558131844E-2</c:v>
                </c:pt>
                <c:pt idx="41">
                  <c:v>1.9043112538514088E-2</c:v>
                </c:pt>
                <c:pt idx="42">
                  <c:v>1.9046497265846826E-2</c:v>
                </c:pt>
                <c:pt idx="43">
                  <c:v>1.9049852091140983E-2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69-4974-ADB8-CB4CA1251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418768"/>
        <c:axId val="498409912"/>
      </c:scatterChart>
      <c:valAx>
        <c:axId val="498418768"/>
        <c:scaling>
          <c:orientation val="minMax"/>
          <c:max val="3250"/>
          <c:min val="2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 </a:t>
                </a:r>
                <a:r>
                  <a:rPr lang="ru-RU"/>
                  <a:t>Гц</a:t>
                </a:r>
              </a:p>
            </c:rich>
          </c:tx>
          <c:layout>
            <c:manualLayout>
              <c:xMode val="edge"/>
              <c:yMode val="edge"/>
              <c:x val="0.9121863517060369"/>
              <c:y val="0.86812985490253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409912"/>
        <c:crosses val="autoZero"/>
        <c:crossBetween val="midCat"/>
      </c:valAx>
      <c:valAx>
        <c:axId val="49840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АЧХ</a:t>
                </a:r>
              </a:p>
            </c:rich>
          </c:tx>
          <c:layout>
            <c:manualLayout>
              <c:xMode val="edge"/>
              <c:yMode val="edge"/>
              <c:x val="0"/>
              <c:y val="2.3493224510234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41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0</xdr:row>
      <xdr:rowOff>190499</xdr:rowOff>
    </xdr:from>
    <xdr:to>
      <xdr:col>16</xdr:col>
      <xdr:colOff>9524</xdr:colOff>
      <xdr:row>17</xdr:row>
      <xdr:rowOff>190499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12810</xdr:colOff>
      <xdr:row>21</xdr:row>
      <xdr:rowOff>8868</xdr:rowOff>
    </xdr:from>
    <xdr:to>
      <xdr:col>13</xdr:col>
      <xdr:colOff>317610</xdr:colOff>
      <xdr:row>34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171450</xdr:colOff>
      <xdr:row>0</xdr:row>
      <xdr:rowOff>19050</xdr:rowOff>
    </xdr:from>
    <xdr:ext cx="3508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7015F44-D02C-1D2C-00B3-7E9C73A4013F}"/>
                </a:ext>
              </a:extLst>
            </xdr:cNvPr>
            <xdr:cNvSpPr txBox="1"/>
          </xdr:nvSpPr>
          <xdr:spPr>
            <a:xfrm>
              <a:off x="838200" y="19050"/>
              <a:ext cx="3508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АЧХ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7015F44-D02C-1D2C-00B3-7E9C73A4013F}"/>
                </a:ext>
              </a:extLst>
            </xdr:cNvPr>
            <xdr:cNvSpPr txBox="1"/>
          </xdr:nvSpPr>
          <xdr:spPr>
            <a:xfrm>
              <a:off x="838200" y="19050"/>
              <a:ext cx="3508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АЧХ〗_1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142875</xdr:colOff>
      <xdr:row>0</xdr:row>
      <xdr:rowOff>28575</xdr:rowOff>
    </xdr:from>
    <xdr:ext cx="35407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4638B74-9036-415E-B7AC-CC206D959AC0}"/>
                </a:ext>
              </a:extLst>
            </xdr:cNvPr>
            <xdr:cNvSpPr txBox="1"/>
          </xdr:nvSpPr>
          <xdr:spPr>
            <a:xfrm>
              <a:off x="1419225" y="28575"/>
              <a:ext cx="3540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АЧХ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4638B74-9036-415E-B7AC-CC206D959AC0}"/>
                </a:ext>
              </a:extLst>
            </xdr:cNvPr>
            <xdr:cNvSpPr txBox="1"/>
          </xdr:nvSpPr>
          <xdr:spPr>
            <a:xfrm>
              <a:off x="1419225" y="28575"/>
              <a:ext cx="3540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АЧХ〗_2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47625</xdr:colOff>
      <xdr:row>0</xdr:row>
      <xdr:rowOff>19050</xdr:rowOff>
    </xdr:from>
    <xdr:ext cx="5615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4B5B0BE-31E6-49FC-BE45-AF004E87169A}"/>
                </a:ext>
              </a:extLst>
            </xdr:cNvPr>
            <xdr:cNvSpPr txBox="1"/>
          </xdr:nvSpPr>
          <xdr:spPr>
            <a:xfrm>
              <a:off x="2590800" y="19050"/>
              <a:ext cx="5615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АЧХ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ru-RU" sz="1100" b="0" i="1">
                        <a:latin typeface="Cambria Math" panose="02040503050406030204" pitchFamily="18" charset="0"/>
                      </a:rPr>
                      <m:t>,дб</m:t>
                    </m:r>
                  </m:oMath>
                </m:oMathPara>
              </a14:m>
              <a:endParaRPr lang="ru-RU" sz="1100" i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4B5B0BE-31E6-49FC-BE45-AF004E87169A}"/>
                </a:ext>
              </a:extLst>
            </xdr:cNvPr>
            <xdr:cNvSpPr txBox="1"/>
          </xdr:nvSpPr>
          <xdr:spPr>
            <a:xfrm>
              <a:off x="2590800" y="19050"/>
              <a:ext cx="5615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АЧХ〗_2,дб</a:t>
              </a:r>
              <a:endParaRPr lang="ru-RU" sz="1100" i="1"/>
            </a:p>
          </xdr:txBody>
        </xdr:sp>
      </mc:Fallback>
    </mc:AlternateContent>
    <xdr:clientData/>
  </xdr:oneCellAnchor>
  <xdr:oneCellAnchor>
    <xdr:from>
      <xdr:col>3</xdr:col>
      <xdr:colOff>47625</xdr:colOff>
      <xdr:row>0</xdr:row>
      <xdr:rowOff>19050</xdr:rowOff>
    </xdr:from>
    <xdr:ext cx="5582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A646255-8C9E-4AF2-AAD8-4F15E69C1B69}"/>
                </a:ext>
              </a:extLst>
            </xdr:cNvPr>
            <xdr:cNvSpPr txBox="1"/>
          </xdr:nvSpPr>
          <xdr:spPr>
            <a:xfrm>
              <a:off x="1933575" y="19050"/>
              <a:ext cx="5582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АЧХ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ru-RU" sz="1100" b="0" i="1">
                        <a:latin typeface="Cambria Math" panose="02040503050406030204" pitchFamily="18" charset="0"/>
                      </a:rPr>
                      <m:t>,дб</m:t>
                    </m:r>
                  </m:oMath>
                </m:oMathPara>
              </a14:m>
              <a:endParaRPr lang="ru-RU" sz="1100" i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A646255-8C9E-4AF2-AAD8-4F15E69C1B69}"/>
                </a:ext>
              </a:extLst>
            </xdr:cNvPr>
            <xdr:cNvSpPr txBox="1"/>
          </xdr:nvSpPr>
          <xdr:spPr>
            <a:xfrm>
              <a:off x="1933575" y="19050"/>
              <a:ext cx="5582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АЧХ〗_1,дб</a:t>
              </a:r>
              <a:endParaRPr lang="ru-RU" sz="1100" i="1"/>
            </a:p>
          </xdr:txBody>
        </xdr:sp>
      </mc:Fallback>
    </mc:AlternateContent>
    <xdr:clientData/>
  </xdr:oneCellAnchor>
  <xdr:oneCellAnchor>
    <xdr:from>
      <xdr:col>17</xdr:col>
      <xdr:colOff>0</xdr:colOff>
      <xdr:row>0</xdr:row>
      <xdr:rowOff>28575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0C1BBDE-2218-4326-85BF-7D91CF4A8486}"/>
            </a:ext>
          </a:extLst>
        </xdr:cNvPr>
        <xdr:cNvSpPr txBox="1"/>
      </xdr:nvSpPr>
      <xdr:spPr>
        <a:xfrm>
          <a:off x="10753725" y="28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9525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0322DE8-86E7-47A6-B1FB-F7CBA2309391}"/>
            </a:ext>
          </a:extLst>
        </xdr:cNvPr>
        <xdr:cNvSpPr txBox="1"/>
      </xdr:nvSpPr>
      <xdr:spPr>
        <a:xfrm>
          <a:off x="10753725" y="219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161925</xdr:colOff>
      <xdr:row>22</xdr:row>
      <xdr:rowOff>28575</xdr:rowOff>
    </xdr:from>
    <xdr:ext cx="3508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CA1083C-4FE0-456B-B284-91CA2CA7CBDB}"/>
                </a:ext>
              </a:extLst>
            </xdr:cNvPr>
            <xdr:cNvSpPr txBox="1"/>
          </xdr:nvSpPr>
          <xdr:spPr>
            <a:xfrm>
              <a:off x="828675" y="4276725"/>
              <a:ext cx="3508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АЧХ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CA1083C-4FE0-456B-B284-91CA2CA7CBDB}"/>
                </a:ext>
              </a:extLst>
            </xdr:cNvPr>
            <xdr:cNvSpPr txBox="1"/>
          </xdr:nvSpPr>
          <xdr:spPr>
            <a:xfrm>
              <a:off x="828675" y="4276725"/>
              <a:ext cx="3508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АЧХ〗_1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152400</xdr:colOff>
      <xdr:row>22</xdr:row>
      <xdr:rowOff>28575</xdr:rowOff>
    </xdr:from>
    <xdr:ext cx="35407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27E619E-3248-4606-A3A3-8B1F66FB7B87}"/>
                </a:ext>
              </a:extLst>
            </xdr:cNvPr>
            <xdr:cNvSpPr txBox="1"/>
          </xdr:nvSpPr>
          <xdr:spPr>
            <a:xfrm>
              <a:off x="1428750" y="4276725"/>
              <a:ext cx="3540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АЧХ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27E619E-3248-4606-A3A3-8B1F66FB7B87}"/>
                </a:ext>
              </a:extLst>
            </xdr:cNvPr>
            <xdr:cNvSpPr txBox="1"/>
          </xdr:nvSpPr>
          <xdr:spPr>
            <a:xfrm>
              <a:off x="1428750" y="4276725"/>
              <a:ext cx="3540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АЧХ〗_2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0</xdr:colOff>
      <xdr:row>9</xdr:row>
      <xdr:rowOff>9525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B93307D8-25DE-4B8F-BF83-2B40AAE6F1A4}"/>
            </a:ext>
          </a:extLst>
        </xdr:cNvPr>
        <xdr:cNvSpPr txBox="1"/>
      </xdr:nvSpPr>
      <xdr:spPr>
        <a:xfrm>
          <a:off x="10496550" y="219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17</xdr:row>
      <xdr:rowOff>9525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B9AF3F76-766D-4830-ADA9-5EB7D8168176}"/>
            </a:ext>
          </a:extLst>
        </xdr:cNvPr>
        <xdr:cNvSpPr txBox="1"/>
      </xdr:nvSpPr>
      <xdr:spPr>
        <a:xfrm>
          <a:off x="10496550" y="219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25</xdr:row>
      <xdr:rowOff>9525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56A4097-7BD0-4030-B95B-9B6CA6EEB7EA}"/>
            </a:ext>
          </a:extLst>
        </xdr:cNvPr>
        <xdr:cNvSpPr txBox="1"/>
      </xdr:nvSpPr>
      <xdr:spPr>
        <a:xfrm>
          <a:off x="10496550" y="219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39</xdr:row>
      <xdr:rowOff>9525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A59B6554-CCCC-4544-BD44-2EBCCE056222}"/>
            </a:ext>
          </a:extLst>
        </xdr:cNvPr>
        <xdr:cNvSpPr txBox="1"/>
      </xdr:nvSpPr>
      <xdr:spPr>
        <a:xfrm>
          <a:off x="10496550" y="219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47</xdr:row>
      <xdr:rowOff>9525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4035F73E-38D8-499E-AC69-96FB1772EB9A}"/>
            </a:ext>
          </a:extLst>
        </xdr:cNvPr>
        <xdr:cNvSpPr txBox="1"/>
      </xdr:nvSpPr>
      <xdr:spPr>
        <a:xfrm>
          <a:off x="10496550" y="175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55</xdr:row>
      <xdr:rowOff>9525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ADD6403-D416-4611-B42F-2576A12B6CB3}"/>
            </a:ext>
          </a:extLst>
        </xdr:cNvPr>
        <xdr:cNvSpPr txBox="1"/>
      </xdr:nvSpPr>
      <xdr:spPr>
        <a:xfrm>
          <a:off x="1049655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63</xdr:row>
      <xdr:rowOff>9525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5CDCB820-E3C7-4F07-866A-776146FCBB7A}"/>
            </a:ext>
          </a:extLst>
        </xdr:cNvPr>
        <xdr:cNvSpPr txBox="1"/>
      </xdr:nvSpPr>
      <xdr:spPr>
        <a:xfrm>
          <a:off x="10496550" y="4857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28575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7AEB344-8656-426E-8FF6-A57F0B99F456}"/>
            </a:ext>
          </a:extLst>
        </xdr:cNvPr>
        <xdr:cNvSpPr txBox="1"/>
      </xdr:nvSpPr>
      <xdr:spPr>
        <a:xfrm>
          <a:off x="10496550" y="28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2</xdr:row>
      <xdr:rowOff>9525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499CC765-BD9D-472C-AE3F-616F90962BB0}"/>
            </a:ext>
          </a:extLst>
        </xdr:cNvPr>
        <xdr:cNvSpPr txBox="1"/>
      </xdr:nvSpPr>
      <xdr:spPr>
        <a:xfrm>
          <a:off x="10496550" y="219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9525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96492ABA-B7B2-4A5F-A56F-AD953336D4EE}"/>
            </a:ext>
          </a:extLst>
        </xdr:cNvPr>
        <xdr:cNvSpPr txBox="1"/>
      </xdr:nvSpPr>
      <xdr:spPr>
        <a:xfrm>
          <a:off x="10496550" y="175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18</xdr:row>
      <xdr:rowOff>9525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315DD407-C962-42AB-9814-D9BB28E86AF5}"/>
            </a:ext>
          </a:extLst>
        </xdr:cNvPr>
        <xdr:cNvSpPr txBox="1"/>
      </xdr:nvSpPr>
      <xdr:spPr>
        <a:xfrm>
          <a:off x="1049655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26</xdr:row>
      <xdr:rowOff>9525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1186D1FB-3B87-4238-A5D1-696DA3E23BF9}"/>
            </a:ext>
          </a:extLst>
        </xdr:cNvPr>
        <xdr:cNvSpPr txBox="1"/>
      </xdr:nvSpPr>
      <xdr:spPr>
        <a:xfrm>
          <a:off x="10496550" y="4857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40</xdr:row>
      <xdr:rowOff>9525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4E74F694-8BBE-444E-8E50-1E091B84A4CA}"/>
            </a:ext>
          </a:extLst>
        </xdr:cNvPr>
        <xdr:cNvSpPr txBox="1"/>
      </xdr:nvSpPr>
      <xdr:spPr>
        <a:xfrm>
          <a:off x="10496550" y="7562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48</xdr:row>
      <xdr:rowOff>9525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9B813C9-8E8A-46DA-B818-33806F7B0167}"/>
            </a:ext>
          </a:extLst>
        </xdr:cNvPr>
        <xdr:cNvSpPr txBox="1"/>
      </xdr:nvSpPr>
      <xdr:spPr>
        <a:xfrm>
          <a:off x="10496550" y="908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56</xdr:row>
      <xdr:rowOff>9525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77E083F6-7694-40B7-9EED-43B5726BC673}"/>
            </a:ext>
          </a:extLst>
        </xdr:cNvPr>
        <xdr:cNvSpPr txBox="1"/>
      </xdr:nvSpPr>
      <xdr:spPr>
        <a:xfrm>
          <a:off x="10496550" y="10610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64</xdr:row>
      <xdr:rowOff>9525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5978968-717A-44FD-A5EE-E59396C24E1B}"/>
            </a:ext>
          </a:extLst>
        </xdr:cNvPr>
        <xdr:cNvSpPr txBox="1"/>
      </xdr:nvSpPr>
      <xdr:spPr>
        <a:xfrm>
          <a:off x="10496550" y="12134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25</xdr:col>
      <xdr:colOff>0</xdr:colOff>
      <xdr:row>1</xdr:row>
      <xdr:rowOff>0</xdr:rowOff>
    </xdr:from>
    <xdr:to>
      <xdr:col>35</xdr:col>
      <xdr:colOff>9525</xdr:colOff>
      <xdr:row>18</xdr:row>
      <xdr:rowOff>19050</xdr:rowOff>
    </xdr:to>
    <xdr:graphicFrame macro="">
      <xdr:nvGraphicFramePr>
        <xdr:cNvPr id="145" name="Диаграмма 144">
          <a:extLst>
            <a:ext uri="{FF2B5EF4-FFF2-40B4-BE49-F238E27FC236}">
              <a16:creationId xmlns:a16="http://schemas.microsoft.com/office/drawing/2014/main" id="{78FA8D7C-68CA-47FD-941E-CFD439461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92</xdr:row>
      <xdr:rowOff>0</xdr:rowOff>
    </xdr:from>
    <xdr:to>
      <xdr:col>32</xdr:col>
      <xdr:colOff>304800</xdr:colOff>
      <xdr:row>105</xdr:row>
      <xdr:rowOff>134007</xdr:rowOff>
    </xdr:to>
    <xdr:graphicFrame macro="">
      <xdr:nvGraphicFramePr>
        <xdr:cNvPr id="148" name="Диаграмма 147">
          <a:extLst>
            <a:ext uri="{FF2B5EF4-FFF2-40B4-BE49-F238E27FC236}">
              <a16:creationId xmlns:a16="http://schemas.microsoft.com/office/drawing/2014/main" id="{B267B5C5-771D-4D71-BCE3-4A7F47CDC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1" topLeftCell="P85" zoomScaleNormal="100" workbookViewId="0">
      <selection activeCell="AI108" sqref="AI108"/>
    </sheetView>
  </sheetViews>
  <sheetFormatPr defaultRowHeight="15"/>
  <cols>
    <col min="1" max="1" width="10" bestFit="1" customWidth="1"/>
    <col min="4" max="4" width="9.85546875" customWidth="1"/>
    <col min="5" max="5" width="9.5703125" customWidth="1"/>
    <col min="18" max="18" width="12" bestFit="1" customWidth="1"/>
    <col min="22" max="22" width="12" bestFit="1" customWidth="1"/>
  </cols>
  <sheetData>
    <row r="1" spans="1:24" ht="16.5" thickTop="1" thickBot="1">
      <c r="A1" s="12" t="s">
        <v>0</v>
      </c>
      <c r="B1" s="13"/>
      <c r="C1" s="13"/>
      <c r="D1" s="13"/>
      <c r="E1" s="14"/>
      <c r="R1" s="16"/>
      <c r="S1" s="29" t="s">
        <v>2</v>
      </c>
      <c r="T1" s="30" t="s">
        <v>3</v>
      </c>
      <c r="U1" s="30" t="s">
        <v>4</v>
      </c>
      <c r="V1" s="30" t="s">
        <v>5</v>
      </c>
      <c r="W1" s="30" t="s">
        <v>6</v>
      </c>
      <c r="X1" s="31" t="s">
        <v>7</v>
      </c>
    </row>
    <row r="2" spans="1:24" ht="15.75" thickTop="1">
      <c r="A2" s="9">
        <v>1</v>
      </c>
      <c r="B2" s="10">
        <v>1.9959999999999999E-3</v>
      </c>
      <c r="C2" s="10">
        <v>2.5000000000000001E-5</v>
      </c>
      <c r="D2" s="10">
        <f>20*LOG10(B2)</f>
        <v>-53.996789260972953</v>
      </c>
      <c r="E2" s="11">
        <f>20*LOG10(C2)</f>
        <v>-92.04119982655925</v>
      </c>
      <c r="S2" s="26">
        <v>1</v>
      </c>
      <c r="T2" s="27">
        <f>S2*2*PI()</f>
        <v>6.2831853071795862</v>
      </c>
      <c r="U2" s="27">
        <f>SQRT((10^(-14)+ 2.5*10^(-21)*T2^2)/(2.51001*10^(-9)+  2*10^(-20)*T2^2 ))</f>
        <v>1.996017833598283E-3</v>
      </c>
      <c r="V2" s="27">
        <f>SQRT((4*10^(-6)*T2^2)/(2.5*10^5+ 0.010404*T2^2 ))</f>
        <v>2.5132720583028419E-5</v>
      </c>
      <c r="W2" s="27">
        <f>20*LOG10(U2)</f>
        <v>-53.996711655775286</v>
      </c>
      <c r="X2" s="28">
        <f>20*LOG10(V2)</f>
        <v>-91.995209941443534</v>
      </c>
    </row>
    <row r="3" spans="1:24">
      <c r="A3" s="3">
        <f>A2*2</f>
        <v>2</v>
      </c>
      <c r="B3" s="4">
        <v>1.9959999999999999E-3</v>
      </c>
      <c r="C3" s="4">
        <v>5.0000000000000002E-5</v>
      </c>
      <c r="D3" s="4">
        <f t="shared" ref="D3:D20" si="0">20*LOG10(B3)</f>
        <v>-53.996789260972953</v>
      </c>
      <c r="E3" s="5">
        <f t="shared" ref="E3:E20" si="1">20*LOG10(C3)</f>
        <v>-86.020599913279625</v>
      </c>
      <c r="S3" s="22">
        <f>S2*1.5</f>
        <v>1.5</v>
      </c>
      <c r="T3" s="20">
        <f t="shared" ref="T3:T66" si="2">S3*2*PI()</f>
        <v>9.4247779607693793</v>
      </c>
      <c r="U3" s="20">
        <f t="shared" ref="U3:U66" si="3">SQRT((10^(-14)+ 2.5*10^(-21)*T3^2)/(2.51001*10^(-9)+  2*10^(-20)*T3^2 ))</f>
        <v>1.9960301454878589E-3</v>
      </c>
      <c r="V3" s="20">
        <f t="shared" ref="V3:V66" si="4">SQRT((4*10^(-6)*T3^2)/(2.5*10^5+ 0.010404*T3^2 ))</f>
        <v>3.7699042163981338E-5</v>
      </c>
      <c r="W3" s="20">
        <f t="shared" ref="W3:W66" si="5">20*LOG10(U3)</f>
        <v>-53.996658079408142</v>
      </c>
      <c r="X3" s="21">
        <f t="shared" ref="X3:X66" si="6">20*LOG10(V3)</f>
        <v>-88.47339367926979</v>
      </c>
    </row>
    <row r="4" spans="1:24">
      <c r="A4" s="3">
        <f>A2*5</f>
        <v>5</v>
      </c>
      <c r="B4" s="4">
        <v>1.9959999999999999E-3</v>
      </c>
      <c r="C4" s="4">
        <v>1.26E-4</v>
      </c>
      <c r="D4" s="4">
        <f t="shared" si="0"/>
        <v>-53.996789260972953</v>
      </c>
      <c r="E4" s="5">
        <f t="shared" si="1"/>
        <v>-77.992589097648747</v>
      </c>
      <c r="S4" s="22">
        <f>S2*2</f>
        <v>2</v>
      </c>
      <c r="T4" s="20">
        <f t="shared" si="2"/>
        <v>12.566370614359172</v>
      </c>
      <c r="U4" s="20">
        <f t="shared" si="3"/>
        <v>1.9960473820056683E-3</v>
      </c>
      <c r="V4" s="20">
        <f t="shared" si="4"/>
        <v>5.026531729252783E-5</v>
      </c>
      <c r="W4" s="20">
        <f t="shared" si="5"/>
        <v>-53.996583073604569</v>
      </c>
      <c r="X4" s="21">
        <f t="shared" si="6"/>
        <v>-85.974631433588854</v>
      </c>
    </row>
    <row r="5" spans="1:24">
      <c r="A5" s="3">
        <f>A4*2</f>
        <v>10</v>
      </c>
      <c r="B5" s="4">
        <v>1.9970000000000001E-3</v>
      </c>
      <c r="C5" s="4">
        <v>2.5099999999999998E-4</v>
      </c>
      <c r="D5" s="4">
        <f t="shared" si="0"/>
        <v>-53.99243870258595</v>
      </c>
      <c r="E5" s="5">
        <f t="shared" si="1"/>
        <v>-72.006525570379239</v>
      </c>
      <c r="S5" s="22">
        <f>S2*2.5</f>
        <v>2.5</v>
      </c>
      <c r="T5" s="20">
        <f t="shared" si="2"/>
        <v>15.707963267948966</v>
      </c>
      <c r="U5" s="20">
        <f t="shared" si="3"/>
        <v>1.9960695430241179E-3</v>
      </c>
      <c r="V5" s="20">
        <f t="shared" si="4"/>
        <v>6.2831530484977596E-5</v>
      </c>
      <c r="W5" s="20">
        <f t="shared" si="5"/>
        <v>-53.996486639474938</v>
      </c>
      <c r="X5" s="21">
        <f t="shared" si="6"/>
        <v>-84.036447227427189</v>
      </c>
    </row>
    <row r="6" spans="1:24">
      <c r="A6" s="3">
        <f t="shared" ref="A6" si="7">A5*2</f>
        <v>20</v>
      </c>
      <c r="B6" s="4">
        <v>2E-3</v>
      </c>
      <c r="C6" s="4">
        <v>5.0299999999999997E-4</v>
      </c>
      <c r="D6" s="4">
        <f t="shared" si="0"/>
        <v>-53.979400086720375</v>
      </c>
      <c r="E6" s="5">
        <f t="shared" si="1"/>
        <v>-65.968640298881454</v>
      </c>
      <c r="S6" s="22">
        <f>S2*3</f>
        <v>3</v>
      </c>
      <c r="T6" s="20">
        <f t="shared" si="2"/>
        <v>18.849555921538759</v>
      </c>
      <c r="U6" s="20">
        <f t="shared" si="3"/>
        <v>1.9960966283791692E-3</v>
      </c>
      <c r="V6" s="20">
        <f t="shared" si="4"/>
        <v>7.5397666258021935E-5</v>
      </c>
      <c r="W6" s="20">
        <f t="shared" si="5"/>
        <v>-53.996368778446772</v>
      </c>
      <c r="X6" s="21">
        <f t="shared" si="6"/>
        <v>-82.452841927949009</v>
      </c>
    </row>
    <row r="7" spans="1:24">
      <c r="A7" s="3">
        <f t="shared" ref="A7" si="8">A5*5</f>
        <v>50</v>
      </c>
      <c r="B7" s="4">
        <v>2.0200000000000001E-3</v>
      </c>
      <c r="C7" s="4">
        <v>1.2539999999999999E-3</v>
      </c>
      <c r="D7" s="4">
        <f t="shared" si="0"/>
        <v>-53.89297261106752</v>
      </c>
      <c r="E7" s="5">
        <f t="shared" si="1"/>
        <v>-58.034049270106046</v>
      </c>
      <c r="S7" s="22">
        <f>S2*3.5</f>
        <v>3.5</v>
      </c>
      <c r="T7" s="20">
        <f t="shared" si="2"/>
        <v>21.991148575128552</v>
      </c>
      <c r="U7" s="20">
        <f t="shared" si="3"/>
        <v>1.9961286378703418E-3</v>
      </c>
      <c r="V7" s="20">
        <f t="shared" si="4"/>
        <v>8.7963709128829074E-5</v>
      </c>
      <c r="W7" s="20">
        <f t="shared" si="5"/>
        <v>-53.996229492264675</v>
      </c>
      <c r="X7" s="21">
        <f t="shared" si="6"/>
        <v>-81.113929324237546</v>
      </c>
    </row>
    <row r="8" spans="1:24">
      <c r="A8" s="3">
        <f t="shared" ref="A8:A9" si="9">A7*2</f>
        <v>100</v>
      </c>
      <c r="B8" s="4">
        <v>2.0920000000000001E-3</v>
      </c>
      <c r="C8" s="4">
        <v>2.4949999999999998E-3</v>
      </c>
      <c r="D8" s="4">
        <f t="shared" si="0"/>
        <v>-53.588766396095266</v>
      </c>
      <c r="E8" s="5">
        <f t="shared" si="1"/>
        <v>-52.058589000811828</v>
      </c>
      <c r="S8" s="22">
        <f>S2*4</f>
        <v>4</v>
      </c>
      <c r="T8" s="20">
        <f t="shared" si="2"/>
        <v>25.132741228718345</v>
      </c>
      <c r="U8" s="20">
        <f t="shared" si="3"/>
        <v>1.9961655712607239E-3</v>
      </c>
      <c r="V8" s="20">
        <f t="shared" si="4"/>
        <v>1.0052964361513964E-4</v>
      </c>
      <c r="W8" s="20">
        <f t="shared" si="5"/>
        <v>-53.99606878299025</v>
      </c>
      <c r="X8" s="21">
        <f t="shared" si="6"/>
        <v>-79.954117140953969</v>
      </c>
    </row>
    <row r="9" spans="1:24">
      <c r="A9" s="3">
        <f t="shared" si="9"/>
        <v>200</v>
      </c>
      <c r="B9" s="4">
        <v>2.359E-3</v>
      </c>
      <c r="C9" s="4">
        <v>4.8840000000000003E-3</v>
      </c>
      <c r="D9" s="4">
        <f t="shared" si="0"/>
        <v>-52.545441182288087</v>
      </c>
      <c r="E9" s="5">
        <f t="shared" si="1"/>
        <v>-46.224486894543098</v>
      </c>
      <c r="S9" s="22">
        <f>S2*4.5</f>
        <v>4.5</v>
      </c>
      <c r="T9" s="20">
        <f t="shared" si="2"/>
        <v>28.274333882308138</v>
      </c>
      <c r="U9" s="20">
        <f t="shared" si="3"/>
        <v>1.9962074282769771E-3</v>
      </c>
      <c r="V9" s="20">
        <f t="shared" si="4"/>
        <v>1.1309545423536192E-4</v>
      </c>
      <c r="W9" s="20">
        <f t="shared" si="5"/>
        <v>-53.995886653001989</v>
      </c>
      <c r="X9" s="21">
        <f t="shared" si="6"/>
        <v>-78.931097015579908</v>
      </c>
    </row>
    <row r="10" spans="1:24">
      <c r="A10" s="3">
        <f t="shared" ref="A10" si="10">A8*5</f>
        <v>500</v>
      </c>
      <c r="B10" s="4">
        <v>3.725E-3</v>
      </c>
      <c r="C10" s="4">
        <v>1.0999999999999999E-2</v>
      </c>
      <c r="D10" s="4">
        <f t="shared" si="0"/>
        <v>-48.577474458313773</v>
      </c>
      <c r="E10" s="5">
        <f t="shared" si="1"/>
        <v>-39.1721462968355</v>
      </c>
      <c r="S10" s="22">
        <f>S2*5</f>
        <v>5</v>
      </c>
      <c r="T10" s="20">
        <f t="shared" si="2"/>
        <v>31.415926535897931</v>
      </c>
      <c r="U10" s="20">
        <f t="shared" si="3"/>
        <v>1.9962542086093501E-3</v>
      </c>
      <c r="V10" s="20">
        <f t="shared" si="4"/>
        <v>1.2566112550866726E-4</v>
      </c>
      <c r="W10" s="20">
        <f t="shared" si="5"/>
        <v>-53.995683104995173</v>
      </c>
      <c r="X10" s="21">
        <f t="shared" si="6"/>
        <v>-78.015981095168655</v>
      </c>
    </row>
    <row r="11" spans="1:24">
      <c r="A11" s="3">
        <f t="shared" ref="A11:A12" si="11">A10*2</f>
        <v>1000</v>
      </c>
      <c r="B11" s="4">
        <v>6.5989999999999998E-3</v>
      </c>
      <c r="C11" s="4">
        <v>1.4999999999999999E-2</v>
      </c>
      <c r="D11" s="4">
        <f t="shared" si="0"/>
        <v>-43.61043743275755</v>
      </c>
      <c r="E11" s="5">
        <f t="shared" si="1"/>
        <v>-36.47817481888638</v>
      </c>
      <c r="S11" s="22">
        <f t="shared" ref="S11" si="12">S10*1.5</f>
        <v>7.5</v>
      </c>
      <c r="T11" s="20">
        <f t="shared" si="2"/>
        <v>47.123889803846893</v>
      </c>
      <c r="U11" s="20">
        <f t="shared" si="3"/>
        <v>1.9965619466242308E-3</v>
      </c>
      <c r="V11" s="20">
        <f t="shared" si="4"/>
        <v>1.8848684990786636E-4</v>
      </c>
      <c r="W11" s="20">
        <f t="shared" si="5"/>
        <v>-53.994344211173832</v>
      </c>
      <c r="X11" s="21">
        <f t="shared" si="6"/>
        <v>-74.494378873266115</v>
      </c>
    </row>
    <row r="12" spans="1:24">
      <c r="A12" s="3">
        <f t="shared" si="11"/>
        <v>2000</v>
      </c>
      <c r="B12" s="4">
        <v>1.2999999999999999E-2</v>
      </c>
      <c r="C12" s="4">
        <v>1.7999999999999999E-2</v>
      </c>
      <c r="D12" s="4">
        <f t="shared" si="0"/>
        <v>-37.721132953863268</v>
      </c>
      <c r="E12" s="5">
        <f t="shared" si="1"/>
        <v>-34.894549897933878</v>
      </c>
      <c r="S12" s="22">
        <f t="shared" ref="S12" si="13">S10*2</f>
        <v>10</v>
      </c>
      <c r="T12" s="20">
        <f t="shared" si="2"/>
        <v>62.831853071795862</v>
      </c>
      <c r="U12" s="20">
        <f t="shared" si="3"/>
        <v>1.9969927001648514E-3</v>
      </c>
      <c r="V12" s="20">
        <f t="shared" si="4"/>
        <v>2.5130676911543575E-4</v>
      </c>
      <c r="W12" s="20">
        <f t="shared" si="5"/>
        <v>-53.992470453050828</v>
      </c>
      <c r="X12" s="21">
        <f t="shared" si="6"/>
        <v>-71.995916264767018</v>
      </c>
    </row>
    <row r="13" spans="1:24">
      <c r="A13" s="3">
        <f t="shared" ref="A13" si="14">A11*5</f>
        <v>5000</v>
      </c>
      <c r="B13" s="4">
        <v>3.1E-2</v>
      </c>
      <c r="C13" s="4">
        <v>1.9E-2</v>
      </c>
      <c r="D13" s="4">
        <f t="shared" si="0"/>
        <v>-30.172766123314545</v>
      </c>
      <c r="E13" s="5">
        <f t="shared" si="1"/>
        <v>-34.424927980943423</v>
      </c>
      <c r="S13" s="22">
        <f t="shared" ref="S13" si="15">S10*2.5</f>
        <v>12.5</v>
      </c>
      <c r="T13" s="20">
        <f t="shared" si="2"/>
        <v>78.539816339744831</v>
      </c>
      <c r="U13" s="20">
        <f t="shared" si="3"/>
        <v>1.9975463896393644E-3</v>
      </c>
      <c r="V13" s="20">
        <f t="shared" si="4"/>
        <v>3.1411894945806371E-4</v>
      </c>
      <c r="W13" s="20">
        <f t="shared" si="5"/>
        <v>-53.990062522828062</v>
      </c>
      <c r="X13" s="21">
        <f t="shared" si="6"/>
        <v>-70.058117273504749</v>
      </c>
    </row>
    <row r="14" spans="1:24">
      <c r="A14" s="3">
        <f t="shared" ref="A14:A15" si="16">A13*2</f>
        <v>10000</v>
      </c>
      <c r="B14" s="4">
        <v>6.2E-2</v>
      </c>
      <c r="C14" s="4">
        <v>0.02</v>
      </c>
      <c r="D14" s="4">
        <f t="shared" si="0"/>
        <v>-24.15216621003492</v>
      </c>
      <c r="E14" s="5">
        <f t="shared" si="1"/>
        <v>-33.979400086720375</v>
      </c>
      <c r="S14" s="22">
        <f t="shared" ref="S14" si="17">S10*3</f>
        <v>15</v>
      </c>
      <c r="T14" s="20">
        <f t="shared" si="2"/>
        <v>94.247779607693786</v>
      </c>
      <c r="U14" s="20">
        <f t="shared" si="3"/>
        <v>1.9982229128414132E-3</v>
      </c>
      <c r="V14" s="20">
        <f t="shared" si="4"/>
        <v>3.7692145845370876E-4</v>
      </c>
      <c r="W14" s="20">
        <f t="shared" si="5"/>
        <v>-53.987121309018207</v>
      </c>
      <c r="X14" s="21">
        <f t="shared" si="6"/>
        <v>-68.474982741973491</v>
      </c>
    </row>
    <row r="15" spans="1:24">
      <c r="A15" s="3">
        <f t="shared" si="16"/>
        <v>20000</v>
      </c>
      <c r="B15" s="4">
        <v>0.11799999999999999</v>
      </c>
      <c r="C15" s="4">
        <v>0.02</v>
      </c>
      <c r="D15" s="4">
        <f t="shared" si="0"/>
        <v>-18.562359853877492</v>
      </c>
      <c r="E15" s="5">
        <f t="shared" si="1"/>
        <v>-33.979400086720375</v>
      </c>
      <c r="S15" s="22">
        <f t="shared" ref="S15" si="18">S10*3.5</f>
        <v>17.5</v>
      </c>
      <c r="T15" s="20">
        <f t="shared" si="2"/>
        <v>109.95574287564276</v>
      </c>
      <c r="U15" s="20">
        <f t="shared" si="3"/>
        <v>1.9990221450442752E-3</v>
      </c>
      <c r="V15" s="20">
        <f t="shared" si="4"/>
        <v>4.3971236510861541E-4</v>
      </c>
      <c r="W15" s="20">
        <f t="shared" si="5"/>
        <v>-53.983647895353926</v>
      </c>
      <c r="X15" s="21">
        <f t="shared" si="6"/>
        <v>-67.136626429114486</v>
      </c>
    </row>
    <row r="16" spans="1:24">
      <c r="A16" s="3">
        <f t="shared" ref="A16" si="19">A14*5</f>
        <v>50000</v>
      </c>
      <c r="B16" s="4">
        <v>0.22900000000000001</v>
      </c>
      <c r="C16" s="4">
        <v>0.02</v>
      </c>
      <c r="D16" s="4">
        <f t="shared" si="0"/>
        <v>-12.80329035320224</v>
      </c>
      <c r="E16" s="5">
        <f t="shared" si="1"/>
        <v>-33.979400086720375</v>
      </c>
      <c r="S16" s="22">
        <f t="shared" ref="S16" si="20">S10*4</f>
        <v>20</v>
      </c>
      <c r="T16" s="20">
        <f t="shared" si="2"/>
        <v>125.66370614359172</v>
      </c>
      <c r="U16" s="20">
        <f t="shared" si="3"/>
        <v>1.9999439391155112E-3</v>
      </c>
      <c r="V16" s="20">
        <f t="shared" si="4"/>
        <v>5.0248974021379451E-4</v>
      </c>
      <c r="W16" s="20">
        <f t="shared" si="5"/>
        <v>-53.979643559460555</v>
      </c>
      <c r="X16" s="21">
        <f t="shared" si="6"/>
        <v>-65.977456023981233</v>
      </c>
    </row>
    <row r="17" spans="1:24">
      <c r="A17" s="3">
        <f t="shared" ref="A17:A18" si="21">A16*2</f>
        <v>100000</v>
      </c>
      <c r="B17" s="4">
        <v>0.29499999999999998</v>
      </c>
      <c r="C17" s="4">
        <v>0.02</v>
      </c>
      <c r="D17" s="4">
        <f t="shared" si="0"/>
        <v>-10.60355968043674</v>
      </c>
      <c r="E17" s="5">
        <f t="shared" si="1"/>
        <v>-33.979400086720375</v>
      </c>
      <c r="S17" s="22">
        <f t="shared" ref="S17" si="22">S10*4.5</f>
        <v>22.5</v>
      </c>
      <c r="T17" s="20">
        <f t="shared" si="2"/>
        <v>141.37166941154069</v>
      </c>
      <c r="U17" s="20">
        <f t="shared" si="3"/>
        <v>2.0009881256518773E-3</v>
      </c>
      <c r="V17" s="20">
        <f t="shared" si="4"/>
        <v>5.6525165664086431E-4</v>
      </c>
      <c r="W17" s="20">
        <f t="shared" si="5"/>
        <v>-53.975109771295429</v>
      </c>
      <c r="X17" s="21">
        <f t="shared" si="6"/>
        <v>-64.955163122989291</v>
      </c>
    </row>
    <row r="18" spans="1:24">
      <c r="A18" s="3">
        <f t="shared" si="21"/>
        <v>200000</v>
      </c>
      <c r="B18" s="4">
        <v>0.32200000000000001</v>
      </c>
      <c r="C18" s="4">
        <v>0.02</v>
      </c>
      <c r="D18" s="4">
        <f t="shared" si="0"/>
        <v>-9.8428825660833823</v>
      </c>
      <c r="E18" s="5">
        <f t="shared" si="1"/>
        <v>-33.979400086720375</v>
      </c>
      <c r="S18" s="22">
        <f t="shared" ref="S18" si="23">S10*5</f>
        <v>25</v>
      </c>
      <c r="T18" s="20">
        <f t="shared" si="2"/>
        <v>157.07963267948966</v>
      </c>
      <c r="U18" s="20">
        <f t="shared" si="3"/>
        <v>2.0021545131342104E-3</v>
      </c>
      <c r="V18" s="20">
        <f t="shared" si="4"/>
        <v>6.2799618963714509E-4</v>
      </c>
      <c r="W18" s="20">
        <f t="shared" si="5"/>
        <v>-53.97004819135806</v>
      </c>
      <c r="X18" s="21">
        <f t="shared" si="6"/>
        <v>-64.040859826675899</v>
      </c>
    </row>
    <row r="19" spans="1:24">
      <c r="A19" s="3">
        <f t="shared" ref="A19" si="24">A17*5</f>
        <v>500000</v>
      </c>
      <c r="B19" s="4">
        <v>0.33100000000000002</v>
      </c>
      <c r="C19" s="4">
        <v>0.02</v>
      </c>
      <c r="D19" s="4">
        <f t="shared" si="0"/>
        <v>-9.6034401244856245</v>
      </c>
      <c r="E19" s="5">
        <f t="shared" si="1"/>
        <v>-33.979400086720375</v>
      </c>
      <c r="S19" s="22">
        <f t="shared" ref="S19" si="25">S18*1.5</f>
        <v>37.5</v>
      </c>
      <c r="T19" s="20">
        <f t="shared" si="2"/>
        <v>235.61944901923448</v>
      </c>
      <c r="U19" s="20">
        <f t="shared" si="3"/>
        <v>2.0098112370458029E-3</v>
      </c>
      <c r="V19" s="20">
        <f t="shared" si="4"/>
        <v>9.4139094010277065E-4</v>
      </c>
      <c r="W19" s="20">
        <f t="shared" si="5"/>
        <v>-53.936894598446194</v>
      </c>
      <c r="X19" s="21">
        <f t="shared" si="6"/>
        <v>-60.524599712734279</v>
      </c>
    </row>
    <row r="20" spans="1:24" ht="15.75" thickBot="1">
      <c r="A20" s="6">
        <f t="shared" ref="A20" si="26">A19*2</f>
        <v>1000000</v>
      </c>
      <c r="B20" s="7">
        <v>0.33300000000000002</v>
      </c>
      <c r="C20" s="7">
        <v>0.02</v>
      </c>
      <c r="D20" s="7">
        <f t="shared" si="0"/>
        <v>-9.5511153298736016</v>
      </c>
      <c r="E20" s="8">
        <f t="shared" si="1"/>
        <v>-33.979400086720375</v>
      </c>
      <c r="S20" s="22">
        <f t="shared" ref="S20" si="27">S18*2</f>
        <v>50</v>
      </c>
      <c r="T20" s="20">
        <f t="shared" si="2"/>
        <v>314.15926535897933</v>
      </c>
      <c r="U20" s="20">
        <f t="shared" si="3"/>
        <v>2.0204818986862346E-3</v>
      </c>
      <c r="V20" s="20">
        <f t="shared" si="4"/>
        <v>1.2540642697951314E-3</v>
      </c>
      <c r="W20" s="20">
        <f t="shared" si="5"/>
        <v>-53.89090072017423</v>
      </c>
      <c r="X20" s="21">
        <f t="shared" si="6"/>
        <v>-58.033604113772199</v>
      </c>
    </row>
    <row r="21" spans="1:24" ht="15.75" thickTop="1">
      <c r="S21" s="22">
        <f t="shared" ref="S21" si="28">S18*2.5</f>
        <v>62.5</v>
      </c>
      <c r="T21" s="20">
        <f t="shared" si="2"/>
        <v>392.69908169872411</v>
      </c>
      <c r="U21" s="20">
        <f t="shared" si="3"/>
        <v>2.0341190604749966E-3</v>
      </c>
      <c r="V21" s="20">
        <f t="shared" si="4"/>
        <v>1.5657800010641998E-3</v>
      </c>
      <c r="W21" s="20">
        <f t="shared" si="5"/>
        <v>-53.832472613378414</v>
      </c>
      <c r="X21" s="21">
        <f t="shared" si="6"/>
        <v>-56.105385165302579</v>
      </c>
    </row>
    <row r="22" spans="1:24" ht="15.75" thickBot="1">
      <c r="S22" s="22">
        <f t="shared" ref="S22" si="29">S18*3</f>
        <v>75</v>
      </c>
      <c r="T22" s="20">
        <f t="shared" si="2"/>
        <v>471.23889803846896</v>
      </c>
      <c r="U22" s="20">
        <f t="shared" si="3"/>
        <v>2.0506635325547116E-3</v>
      </c>
      <c r="V22" s="20">
        <f t="shared" si="4"/>
        <v>1.8763055892930913E-3</v>
      </c>
      <c r="W22" s="20">
        <f t="shared" si="5"/>
        <v>-53.762111833511796</v>
      </c>
      <c r="X22" s="21">
        <f t="shared" si="6"/>
        <v>-54.533928554367364</v>
      </c>
    </row>
    <row r="23" spans="1:24" ht="16.5" thickTop="1" thickBot="1">
      <c r="A23" s="12" t="s">
        <v>0</v>
      </c>
      <c r="B23" s="13"/>
      <c r="C23" s="14"/>
      <c r="S23" s="22">
        <f t="shared" ref="S23" si="30">S18*3.5</f>
        <v>87.5</v>
      </c>
      <c r="T23" s="20">
        <f t="shared" si="2"/>
        <v>549.77871437821375</v>
      </c>
      <c r="U23" s="20">
        <f t="shared" si="3"/>
        <v>2.0700455979869524E-3</v>
      </c>
      <c r="V23" s="20">
        <f t="shared" si="4"/>
        <v>2.1854129705805993E-3</v>
      </c>
      <c r="W23" s="20">
        <f t="shared" si="5"/>
        <v>-53.680401760078915</v>
      </c>
      <c r="X23" s="21">
        <f t="shared" si="6"/>
        <v>-53.209329673664378</v>
      </c>
    </row>
    <row r="24" spans="1:24" ht="15.75" thickTop="1">
      <c r="A24" s="9">
        <v>2850</v>
      </c>
      <c r="B24" s="10">
        <v>1.7999999999999999E-2</v>
      </c>
      <c r="C24" s="11">
        <v>1.9E-2</v>
      </c>
      <c r="S24" s="22">
        <f t="shared" ref="S24" si="31">S18*4</f>
        <v>100</v>
      </c>
      <c r="T24" s="20">
        <f t="shared" si="2"/>
        <v>628.31853071795865</v>
      </c>
      <c r="U24" s="20">
        <f t="shared" si="3"/>
        <v>2.0921863843995667E-3</v>
      </c>
      <c r="V24" s="20">
        <f t="shared" si="4"/>
        <v>2.4928793704555646E-3</v>
      </c>
      <c r="W24" s="20">
        <f t="shared" si="5"/>
        <v>-53.587992570946369</v>
      </c>
      <c r="X24" s="21">
        <f t="shared" si="6"/>
        <v>-52.065974726860098</v>
      </c>
    </row>
    <row r="25" spans="1:24">
      <c r="A25" s="3">
        <v>2900</v>
      </c>
      <c r="B25" s="4">
        <v>1.9E-2</v>
      </c>
      <c r="C25" s="5">
        <v>1.9E-2</v>
      </c>
      <c r="S25" s="22">
        <f t="shared" ref="S25" si="32">S18*4.5</f>
        <v>112.5</v>
      </c>
      <c r="T25" s="20">
        <f t="shared" si="2"/>
        <v>706.85834705770344</v>
      </c>
      <c r="U25" s="20">
        <f t="shared" si="3"/>
        <v>2.1169993238924567E-3</v>
      </c>
      <c r="V25" s="20">
        <f t="shared" si="4"/>
        <v>2.7984880671992189E-3</v>
      </c>
      <c r="W25" s="20">
        <f t="shared" si="5"/>
        <v>-53.485585613629922</v>
      </c>
      <c r="X25" s="21">
        <f t="shared" si="6"/>
        <v>-51.061530811847419</v>
      </c>
    </row>
    <row r="26" spans="1:24">
      <c r="A26" s="3">
        <v>2950</v>
      </c>
      <c r="B26" s="4">
        <v>1.9E-2</v>
      </c>
      <c r="C26" s="5">
        <v>1.9E-2</v>
      </c>
      <c r="S26" s="22">
        <f t="shared" ref="S26" si="33">S18*5</f>
        <v>125</v>
      </c>
      <c r="T26" s="20">
        <f t="shared" si="2"/>
        <v>785.39816339744823</v>
      </c>
      <c r="U26" s="20">
        <f t="shared" si="3"/>
        <v>2.1443916449722534E-3</v>
      </c>
      <c r="V26" s="20">
        <f t="shared" si="4"/>
        <v>3.1020291040424353E-3</v>
      </c>
      <c r="W26" s="20">
        <f t="shared" si="5"/>
        <v>-53.37391787103045</v>
      </c>
      <c r="X26" s="21">
        <f t="shared" si="6"/>
        <v>-50.167082636794269</v>
      </c>
    </row>
    <row r="27" spans="1:24">
      <c r="A27" s="3">
        <v>3000</v>
      </c>
      <c r="B27" s="4">
        <v>1.9E-2</v>
      </c>
      <c r="C27" s="5">
        <v>1.9E-2</v>
      </c>
      <c r="S27" s="22">
        <f t="shared" ref="S27" si="34">S26*1.5</f>
        <v>187.5</v>
      </c>
      <c r="T27" s="20">
        <f t="shared" si="2"/>
        <v>1178.0972450961724</v>
      </c>
      <c r="U27" s="20">
        <f t="shared" si="3"/>
        <v>2.3165419492470721E-3</v>
      </c>
      <c r="V27" s="20">
        <f t="shared" si="4"/>
        <v>4.5819219456357417E-3</v>
      </c>
      <c r="W27" s="20">
        <f t="shared" si="5"/>
        <v>-52.703196618807986</v>
      </c>
      <c r="X27" s="21">
        <f t="shared" si="6"/>
        <v>-46.779046268311824</v>
      </c>
    </row>
    <row r="28" spans="1:24">
      <c r="A28" s="3">
        <v>3050</v>
      </c>
      <c r="B28" s="4">
        <v>1.9E-2</v>
      </c>
      <c r="C28" s="5">
        <v>1.9E-2</v>
      </c>
      <c r="S28" s="22">
        <f t="shared" ref="S28" si="35">S26*2</f>
        <v>250</v>
      </c>
      <c r="T28" s="20">
        <f t="shared" si="2"/>
        <v>1570.7963267948965</v>
      </c>
      <c r="U28" s="20">
        <f t="shared" si="3"/>
        <v>2.5380075365447298E-3</v>
      </c>
      <c r="V28" s="20">
        <f t="shared" si="4"/>
        <v>5.9834884504242816E-3</v>
      </c>
      <c r="W28" s="20">
        <f t="shared" si="5"/>
        <v>-51.910141852273654</v>
      </c>
      <c r="X28" s="21">
        <f t="shared" si="6"/>
        <v>-44.460910858535136</v>
      </c>
    </row>
    <row r="29" spans="1:24" ht="15.75" thickBot="1">
      <c r="A29" s="6">
        <v>3100</v>
      </c>
      <c r="B29" s="7">
        <v>0.02</v>
      </c>
      <c r="C29" s="8">
        <v>1.9E-2</v>
      </c>
      <c r="S29" s="22">
        <f t="shared" ref="S29" si="36">S26*2.5</f>
        <v>312.5</v>
      </c>
      <c r="T29" s="20">
        <f t="shared" si="2"/>
        <v>1963.4954084936207</v>
      </c>
      <c r="U29" s="20">
        <f t="shared" si="3"/>
        <v>2.7970961073301142E-3</v>
      </c>
      <c r="V29" s="20">
        <f t="shared" si="4"/>
        <v>7.2908476008352449E-3</v>
      </c>
      <c r="W29" s="20">
        <f t="shared" si="5"/>
        <v>-51.065852223044516</v>
      </c>
      <c r="X29" s="21">
        <f t="shared" si="6"/>
        <v>-42.744439592851833</v>
      </c>
    </row>
    <row r="30" spans="1:24" ht="16.5" thickTop="1" thickBot="1">
      <c r="S30" s="22">
        <f t="shared" ref="S30" si="37">S26*3</f>
        <v>375</v>
      </c>
      <c r="T30" s="20">
        <f t="shared" si="2"/>
        <v>2356.1944901923448</v>
      </c>
      <c r="U30" s="20">
        <f t="shared" si="3"/>
        <v>3.0843377500656671E-3</v>
      </c>
      <c r="V30" s="20">
        <f t="shared" si="4"/>
        <v>8.4944540974737689E-3</v>
      </c>
      <c r="W30" s="20">
        <f t="shared" si="5"/>
        <v>-50.216761412951854</v>
      </c>
      <c r="X30" s="21">
        <f t="shared" si="6"/>
        <v>-41.417290523238975</v>
      </c>
    </row>
    <row r="31" spans="1:24" ht="15.75" thickBot="1">
      <c r="A31" s="1">
        <v>2975</v>
      </c>
      <c r="B31" s="2">
        <v>6.0000000000000002E-5</v>
      </c>
      <c r="S31" s="22">
        <f t="shared" ref="S31" si="38">S26*3.5</f>
        <v>437.5</v>
      </c>
      <c r="T31" s="20">
        <f t="shared" si="2"/>
        <v>2748.8935718910689</v>
      </c>
      <c r="U31" s="20">
        <f t="shared" si="3"/>
        <v>3.3925853734633237E-3</v>
      </c>
      <c r="V31" s="20">
        <f t="shared" si="4"/>
        <v>9.5905373421073872E-3</v>
      </c>
      <c r="W31" s="20">
        <f t="shared" si="5"/>
        <v>-49.389384292627589</v>
      </c>
      <c r="X31" s="21">
        <f t="shared" si="6"/>
        <v>-40.363141186775486</v>
      </c>
    </row>
    <row r="32" spans="1:24">
      <c r="S32" s="22">
        <f t="shared" ref="S32" si="39">S26*4</f>
        <v>500</v>
      </c>
      <c r="T32" s="20">
        <f t="shared" si="2"/>
        <v>3141.5926535897929</v>
      </c>
      <c r="U32" s="20">
        <f t="shared" si="3"/>
        <v>3.7166121237691705E-3</v>
      </c>
      <c r="V32" s="20">
        <f t="shared" si="4"/>
        <v>1.0580041737334541E-2</v>
      </c>
      <c r="W32" s="20">
        <f t="shared" si="5"/>
        <v>-48.59705521497812</v>
      </c>
      <c r="X32" s="21">
        <f t="shared" si="6"/>
        <v>-39.510252380878043</v>
      </c>
    </row>
    <row r="33" spans="1:24">
      <c r="S33" s="22">
        <f t="shared" ref="S33" si="40">S26*4.5</f>
        <v>562.5</v>
      </c>
      <c r="T33" s="20">
        <f t="shared" si="2"/>
        <v>3534.2917352885174</v>
      </c>
      <c r="U33" s="20">
        <f t="shared" si="3"/>
        <v>4.0526307361521104E-3</v>
      </c>
      <c r="V33" s="20">
        <f t="shared" si="4"/>
        <v>1.1467380752317648E-2</v>
      </c>
      <c r="W33" s="20">
        <f t="shared" si="5"/>
        <v>-47.845259321946159</v>
      </c>
      <c r="X33" s="21">
        <f t="shared" si="6"/>
        <v>-38.810715346796762</v>
      </c>
    </row>
    <row r="34" spans="1:24">
      <c r="S34" s="22">
        <f t="shared" ref="S34" si="41">S26*5</f>
        <v>625</v>
      </c>
      <c r="T34" s="20">
        <f t="shared" si="2"/>
        <v>3926.9908169872415</v>
      </c>
      <c r="U34" s="20">
        <f t="shared" si="3"/>
        <v>4.3978889989867856E-3</v>
      </c>
      <c r="V34" s="20">
        <f t="shared" si="4"/>
        <v>1.225924102141078E-2</v>
      </c>
      <c r="W34" s="20">
        <f t="shared" si="5"/>
        <v>-47.135114725224824</v>
      </c>
      <c r="X34" s="21">
        <f t="shared" si="6"/>
        <v>-38.230728329494788</v>
      </c>
    </row>
    <row r="35" spans="1:24">
      <c r="S35" s="22">
        <f t="shared" ref="S35" si="42">S34*1.5</f>
        <v>937.5</v>
      </c>
      <c r="T35" s="20">
        <f t="shared" si="2"/>
        <v>5890.4862254808622</v>
      </c>
      <c r="U35" s="20">
        <f t="shared" si="3"/>
        <v>6.2074830975975218E-3</v>
      </c>
      <c r="V35" s="20">
        <f t="shared" si="4"/>
        <v>1.5071687647291663E-2</v>
      </c>
      <c r="W35" s="20">
        <f t="shared" si="5"/>
        <v>-44.14168908631008</v>
      </c>
      <c r="X35" s="21">
        <f t="shared" si="6"/>
        <v>-36.436762299600517</v>
      </c>
    </row>
    <row r="36" spans="1:24">
      <c r="S36" s="22">
        <f t="shared" ref="S36" si="43">S34*2</f>
        <v>1250</v>
      </c>
      <c r="T36" s="20">
        <f t="shared" si="2"/>
        <v>7853.981633974483</v>
      </c>
      <c r="U36" s="20">
        <f t="shared" si="3"/>
        <v>8.08646604387331E-3</v>
      </c>
      <c r="V36" s="20">
        <f t="shared" si="4"/>
        <v>1.6633865981526059E-2</v>
      </c>
      <c r="W36" s="20">
        <f t="shared" si="5"/>
        <v>-41.844824655421689</v>
      </c>
      <c r="X36" s="21">
        <f t="shared" si="6"/>
        <v>-35.580136038678432</v>
      </c>
    </row>
    <row r="37" spans="1:24">
      <c r="A37" t="s">
        <v>1</v>
      </c>
      <c r="S37" s="22">
        <f t="shared" ref="S37" si="44">S34*2.5</f>
        <v>1562.5</v>
      </c>
      <c r="T37" s="20">
        <f t="shared" si="2"/>
        <v>9817.4770424681028</v>
      </c>
      <c r="U37" s="20">
        <f t="shared" si="3"/>
        <v>9.9952888407813835E-3</v>
      </c>
      <c r="V37" s="20">
        <f t="shared" si="4"/>
        <v>1.7542629777027408E-2</v>
      </c>
      <c r="W37" s="20">
        <f t="shared" si="5"/>
        <v>-40.004093025124405</v>
      </c>
      <c r="X37" s="21">
        <f t="shared" si="6"/>
        <v>-35.118106039191254</v>
      </c>
    </row>
    <row r="38" spans="1:24">
      <c r="S38" s="22">
        <f t="shared" ref="S38" si="45">S34*3</f>
        <v>1875</v>
      </c>
      <c r="T38" s="20">
        <f t="shared" si="2"/>
        <v>11780.972450961724</v>
      </c>
      <c r="U38" s="20">
        <f t="shared" si="3"/>
        <v>1.1919091652825179E-2</v>
      </c>
      <c r="V38" s="20">
        <f t="shared" si="4"/>
        <v>1.8103242974606835E-2</v>
      </c>
      <c r="W38" s="20">
        <f t="shared" si="5"/>
        <v>-38.475136813387508</v>
      </c>
      <c r="X38" s="21">
        <f t="shared" si="6"/>
        <v>-34.844872392318173</v>
      </c>
    </row>
    <row r="39" spans="1:24">
      <c r="A39" s="15"/>
      <c r="S39" s="22">
        <f t="shared" ref="S39" si="46">S34*3.5</f>
        <v>2187.5</v>
      </c>
      <c r="T39" s="20">
        <f t="shared" si="2"/>
        <v>13744.467859455344</v>
      </c>
      <c r="U39" s="20">
        <f t="shared" si="3"/>
        <v>1.3851074943982243E-2</v>
      </c>
      <c r="V39" s="20">
        <f t="shared" si="4"/>
        <v>1.846841055479265E-2</v>
      </c>
      <c r="W39" s="20">
        <f t="shared" si="5"/>
        <v>-37.170330417731876</v>
      </c>
      <c r="X39" s="21">
        <f t="shared" si="6"/>
        <v>-34.671409591992195</v>
      </c>
    </row>
    <row r="40" spans="1:24">
      <c r="A40" s="15"/>
      <c r="S40" s="22">
        <f t="shared" ref="S40" si="47">S34*4</f>
        <v>2500</v>
      </c>
      <c r="T40" s="20">
        <f t="shared" si="2"/>
        <v>15707.963267948966</v>
      </c>
      <c r="U40" s="20">
        <f t="shared" si="3"/>
        <v>1.5787656969128636E-2</v>
      </c>
      <c r="V40" s="20">
        <f t="shared" si="4"/>
        <v>1.8717591555575362E-2</v>
      </c>
      <c r="W40" s="20">
        <f t="shared" si="5"/>
        <v>-36.033646368653081</v>
      </c>
      <c r="X40" s="21">
        <f t="shared" si="6"/>
        <v>-34.55500067757248</v>
      </c>
    </row>
    <row r="41" spans="1:24">
      <c r="S41" s="22">
        <f t="shared" ref="S41" si="48">S40*1.5</f>
        <v>3750</v>
      </c>
      <c r="T41" s="20">
        <f t="shared" si="2"/>
        <v>23561.944901923449</v>
      </c>
      <c r="U41" s="20">
        <f t="shared" si="3"/>
        <v>2.3547451340114631E-2</v>
      </c>
      <c r="V41" s="20">
        <f t="shared" si="4"/>
        <v>1.9196796352532141E-2</v>
      </c>
      <c r="W41" s="20">
        <f t="shared" si="5"/>
        <v>-32.561121837642951</v>
      </c>
      <c r="X41" s="21">
        <f t="shared" si="6"/>
        <v>-34.33542484520629</v>
      </c>
    </row>
    <row r="42" spans="1:24">
      <c r="A42" s="15"/>
      <c r="S42" s="22">
        <f t="shared" ref="S42" si="49">S40*2</f>
        <v>5000</v>
      </c>
      <c r="T42" s="20">
        <f t="shared" si="2"/>
        <v>31415.926535897932</v>
      </c>
      <c r="U42" s="20">
        <f t="shared" si="3"/>
        <v>3.1293881139569581E-2</v>
      </c>
      <c r="V42" s="20">
        <f t="shared" si="4"/>
        <v>1.9373422053911439E-2</v>
      </c>
      <c r="W42" s="20">
        <f t="shared" si="5"/>
        <v>-30.090811426132781</v>
      </c>
      <c r="X42" s="21">
        <f t="shared" si="6"/>
        <v>-34.255873204754565</v>
      </c>
    </row>
    <row r="43" spans="1:24">
      <c r="S43" s="22">
        <f t="shared" ref="S43" si="50">S40*2.5</f>
        <v>6250</v>
      </c>
      <c r="T43" s="20">
        <f t="shared" si="2"/>
        <v>39269.908169872411</v>
      </c>
      <c r="U43" s="20">
        <f t="shared" si="3"/>
        <v>3.9003418578338604E-2</v>
      </c>
      <c r="V43" s="20">
        <f t="shared" si="4"/>
        <v>1.9456841982209264E-2</v>
      </c>
      <c r="W43" s="20">
        <f t="shared" si="5"/>
        <v>-28.177946523756063</v>
      </c>
      <c r="X43" s="21">
        <f t="shared" si="6"/>
        <v>-34.218552963777114</v>
      </c>
    </row>
    <row r="44" spans="1:24">
      <c r="S44" s="22">
        <f t="shared" ref="S44" si="51">S40*3</f>
        <v>7500</v>
      </c>
      <c r="T44" s="20">
        <f t="shared" si="2"/>
        <v>47123.889803846898</v>
      </c>
      <c r="U44" s="20">
        <f t="shared" si="3"/>
        <v>4.6661156371530461E-2</v>
      </c>
      <c r="V44" s="20">
        <f t="shared" si="4"/>
        <v>1.9502610598937986E-2</v>
      </c>
      <c r="W44" s="20">
        <f t="shared" si="5"/>
        <v>-26.620890051714699</v>
      </c>
      <c r="X44" s="21">
        <f t="shared" si="6"/>
        <v>-34.198145010875486</v>
      </c>
    </row>
    <row r="45" spans="1:24">
      <c r="S45" s="22">
        <f t="shared" ref="S45" si="52">S40*3.5</f>
        <v>8750</v>
      </c>
      <c r="T45" s="20">
        <f t="shared" si="2"/>
        <v>54977.871437821377</v>
      </c>
      <c r="U45" s="20">
        <f t="shared" si="3"/>
        <v>5.4254974870943815E-2</v>
      </c>
      <c r="V45" s="20">
        <f t="shared" si="4"/>
        <v>1.9530364213870659E-2</v>
      </c>
      <c r="W45" s="20">
        <f t="shared" si="5"/>
        <v>-25.311208666661248</v>
      </c>
      <c r="X45" s="21">
        <f t="shared" si="6"/>
        <v>-34.185793153086365</v>
      </c>
    </row>
    <row r="46" spans="1:24">
      <c r="S46" s="22">
        <f t="shared" ref="S46" si="53">S40*4</f>
        <v>10000</v>
      </c>
      <c r="T46" s="20">
        <f t="shared" si="2"/>
        <v>62831.853071795864</v>
      </c>
      <c r="U46" s="20">
        <f t="shared" si="3"/>
        <v>6.1774115234288517E-2</v>
      </c>
      <c r="V46" s="20">
        <f t="shared" si="4"/>
        <v>1.9548440912596079E-2</v>
      </c>
      <c r="W46" s="20">
        <f t="shared" si="5"/>
        <v>-24.183869322117168</v>
      </c>
      <c r="X46" s="21">
        <f t="shared" si="6"/>
        <v>-34.177757481532943</v>
      </c>
    </row>
    <row r="47" spans="1:24">
      <c r="S47" s="22">
        <f t="shared" ref="S47" si="54">S40*4.5</f>
        <v>11250</v>
      </c>
      <c r="T47" s="20">
        <f t="shared" si="2"/>
        <v>70685.83470577035</v>
      </c>
      <c r="U47" s="20">
        <f t="shared" si="3"/>
        <v>6.9208737197299655E-2</v>
      </c>
      <c r="V47" s="20">
        <f t="shared" si="4"/>
        <v>1.956086328031641E-2</v>
      </c>
      <c r="W47" s="20">
        <f t="shared" si="5"/>
        <v>-23.196781499001627</v>
      </c>
      <c r="X47" s="21">
        <f t="shared" si="6"/>
        <v>-34.172239647814465</v>
      </c>
    </row>
    <row r="48" spans="1:24">
      <c r="S48" s="22">
        <f t="shared" ref="S48" si="55">S40*5</f>
        <v>12500</v>
      </c>
      <c r="T48" s="20">
        <f t="shared" si="2"/>
        <v>78539.816339744822</v>
      </c>
      <c r="U48" s="20">
        <f t="shared" si="3"/>
        <v>7.6549768109851618E-2</v>
      </c>
      <c r="V48" s="20">
        <f t="shared" si="4"/>
        <v>1.9569763469149418E-2</v>
      </c>
      <c r="W48" s="20">
        <f t="shared" si="5"/>
        <v>-22.321122411205817</v>
      </c>
      <c r="X48" s="21">
        <f t="shared" si="6"/>
        <v>-34.168288468612069</v>
      </c>
    </row>
    <row r="49" spans="19:24">
      <c r="S49" s="22">
        <f t="shared" ref="S49" si="56">S48*1.5</f>
        <v>18750</v>
      </c>
      <c r="T49" s="20">
        <f t="shared" si="2"/>
        <v>117809.72450961724</v>
      </c>
      <c r="U49" s="20">
        <f t="shared" si="3"/>
        <v>0.11158326494273521</v>
      </c>
      <c r="V49" s="20">
        <f t="shared" si="4"/>
        <v>1.9590891418732555E-2</v>
      </c>
      <c r="W49" s="20">
        <f t="shared" si="5"/>
        <v>-19.048018704387026</v>
      </c>
      <c r="X49" s="21">
        <f t="shared" si="6"/>
        <v>-34.158916048427116</v>
      </c>
    </row>
    <row r="50" spans="19:24">
      <c r="S50" s="22">
        <f t="shared" ref="S50" si="57">S48*2</f>
        <v>25000</v>
      </c>
      <c r="T50" s="20">
        <f t="shared" si="2"/>
        <v>157079.63267948964</v>
      </c>
      <c r="U50" s="20">
        <f t="shared" si="3"/>
        <v>0.1433217063200842</v>
      </c>
      <c r="V50" s="20">
        <f t="shared" si="4"/>
        <v>1.9598302383831624E-2</v>
      </c>
      <c r="W50" s="20">
        <f t="shared" si="5"/>
        <v>-16.873760599431179</v>
      </c>
      <c r="X50" s="21">
        <f t="shared" si="6"/>
        <v>-34.155630917017994</v>
      </c>
    </row>
    <row r="51" spans="19:24">
      <c r="S51" s="22">
        <f t="shared" ref="S51" si="58">S48*2.5</f>
        <v>31250</v>
      </c>
      <c r="T51" s="20">
        <f t="shared" si="2"/>
        <v>196349.54084936206</v>
      </c>
      <c r="U51" s="20">
        <f t="shared" si="3"/>
        <v>0.17140144806105348</v>
      </c>
      <c r="V51" s="20">
        <f t="shared" si="4"/>
        <v>1.9601735450468415E-2</v>
      </c>
      <c r="W51" s="20">
        <f t="shared" si="5"/>
        <v>-15.319710266428121</v>
      </c>
      <c r="X51" s="21">
        <f t="shared" si="6"/>
        <v>-34.154109528792318</v>
      </c>
    </row>
    <row r="52" spans="19:24">
      <c r="S52" s="22">
        <f t="shared" ref="S52" si="59">S48*3</f>
        <v>37500</v>
      </c>
      <c r="T52" s="20">
        <f t="shared" si="2"/>
        <v>235619.44901923448</v>
      </c>
      <c r="U52" s="20">
        <f t="shared" si="3"/>
        <v>0.19580423301034261</v>
      </c>
      <c r="V52" s="20">
        <f t="shared" si="4"/>
        <v>1.9603601082524711E-2</v>
      </c>
      <c r="W52" s="20">
        <f t="shared" si="5"/>
        <v>-14.163558471989388</v>
      </c>
      <c r="X52" s="21">
        <f t="shared" si="6"/>
        <v>-34.153282872240361</v>
      </c>
    </row>
    <row r="53" spans="19:24">
      <c r="S53" s="22">
        <f t="shared" ref="S53" si="60">S48*3.5</f>
        <v>43750</v>
      </c>
      <c r="T53" s="20">
        <f t="shared" si="2"/>
        <v>274889.35718910687</v>
      </c>
      <c r="U53" s="20">
        <f t="shared" si="3"/>
        <v>0.21674872733134343</v>
      </c>
      <c r="V53" s="20">
        <f t="shared" si="4"/>
        <v>1.9604726257281047E-2</v>
      </c>
      <c r="W53" s="20">
        <f t="shared" si="5"/>
        <v>-13.280868877228581</v>
      </c>
      <c r="X53" s="21">
        <f t="shared" si="6"/>
        <v>-34.152784348359191</v>
      </c>
    </row>
    <row r="54" spans="19:24">
      <c r="S54" s="22">
        <f t="shared" ref="S54" si="61">S48*4</f>
        <v>50000</v>
      </c>
      <c r="T54" s="20">
        <f t="shared" si="2"/>
        <v>314159.26535897929</v>
      </c>
      <c r="U54" s="20">
        <f t="shared" si="3"/>
        <v>0.2345844512778569</v>
      </c>
      <c r="V54" s="20">
        <f t="shared" si="4"/>
        <v>1.9605456642662663E-2</v>
      </c>
      <c r="W54" s="20">
        <f t="shared" si="5"/>
        <v>-12.594015543302749</v>
      </c>
      <c r="X54" s="21">
        <f t="shared" si="6"/>
        <v>-34.152460756559847</v>
      </c>
    </row>
    <row r="55" spans="19:24">
      <c r="S55" s="22">
        <f t="shared" ref="S55" si="62">S48*4.5</f>
        <v>56250</v>
      </c>
      <c r="T55" s="20">
        <f t="shared" si="2"/>
        <v>353429.17352885171</v>
      </c>
      <c r="U55" s="20">
        <f t="shared" si="3"/>
        <v>0.24971015050899012</v>
      </c>
      <c r="V55" s="20">
        <f t="shared" si="4"/>
        <v>1.9605957439647367E-2</v>
      </c>
      <c r="W55" s="20">
        <f t="shared" si="5"/>
        <v>-12.051276071639874</v>
      </c>
      <c r="X55" s="21">
        <f t="shared" si="6"/>
        <v>-34.152238889155043</v>
      </c>
    </row>
    <row r="56" spans="19:24">
      <c r="S56" s="22">
        <f t="shared" ref="S56" si="63">S48*5</f>
        <v>62500</v>
      </c>
      <c r="T56" s="20">
        <f t="shared" si="2"/>
        <v>392699.08169872413</v>
      </c>
      <c r="U56" s="20">
        <f t="shared" si="3"/>
        <v>0.26252105781797913</v>
      </c>
      <c r="V56" s="20">
        <f t="shared" si="4"/>
        <v>1.9606315680328536E-2</v>
      </c>
      <c r="W56" s="20">
        <f t="shared" si="5"/>
        <v>-11.616717088790967</v>
      </c>
      <c r="X56" s="21">
        <f t="shared" si="6"/>
        <v>-34.152080181751828</v>
      </c>
    </row>
    <row r="57" spans="19:24">
      <c r="S57" s="22">
        <f t="shared" ref="S57" si="64">S56*1.5</f>
        <v>93750</v>
      </c>
      <c r="T57" s="20">
        <f t="shared" si="2"/>
        <v>589048.62254808622</v>
      </c>
      <c r="U57" s="20">
        <f t="shared" si="3"/>
        <v>0.30298246916106769</v>
      </c>
      <c r="V57" s="20">
        <f t="shared" si="4"/>
        <v>1.9607164223437685E-2</v>
      </c>
      <c r="W57" s="20">
        <f t="shared" si="5"/>
        <v>-10.371649988823242</v>
      </c>
      <c r="X57" s="21">
        <f t="shared" si="6"/>
        <v>-34.151704272660439</v>
      </c>
    </row>
    <row r="58" spans="19:24">
      <c r="S58" s="22">
        <f t="shared" ref="S58" si="65">S56*2</f>
        <v>125000</v>
      </c>
      <c r="T58" s="20">
        <f t="shared" si="2"/>
        <v>785398.16339744825</v>
      </c>
      <c r="U58" s="20">
        <f t="shared" si="3"/>
        <v>0.32228620222599857</v>
      </c>
      <c r="V58" s="20">
        <f t="shared" si="4"/>
        <v>1.9607461239555164E-2</v>
      </c>
      <c r="W58" s="20">
        <f t="shared" si="5"/>
        <v>-9.8351657436398234</v>
      </c>
      <c r="X58" s="21">
        <f t="shared" si="6"/>
        <v>-34.151572696791142</v>
      </c>
    </row>
    <row r="59" spans="19:24">
      <c r="S59" s="22">
        <f t="shared" ref="S59" si="66">S56*2.5</f>
        <v>156250</v>
      </c>
      <c r="T59" s="20">
        <f t="shared" si="2"/>
        <v>981747.7042468104</v>
      </c>
      <c r="U59" s="20">
        <f t="shared" si="3"/>
        <v>0.33256478356680863</v>
      </c>
      <c r="V59" s="20">
        <f t="shared" si="4"/>
        <v>1.9607598720156435E-2</v>
      </c>
      <c r="W59" s="20">
        <f t="shared" si="5"/>
        <v>-9.5624748324780366</v>
      </c>
      <c r="X59" s="21">
        <f t="shared" si="6"/>
        <v>-34.151511794610641</v>
      </c>
    </row>
    <row r="60" spans="19:24">
      <c r="S60" s="22">
        <f t="shared" ref="S60" si="67">S56*3</f>
        <v>187500</v>
      </c>
      <c r="T60" s="20">
        <f t="shared" si="2"/>
        <v>1178097.2450961724</v>
      </c>
      <c r="U60" s="20">
        <f t="shared" si="3"/>
        <v>0.33857739081871924</v>
      </c>
      <c r="V60" s="20">
        <f t="shared" si="4"/>
        <v>1.9607673402189007E-2</v>
      </c>
      <c r="W60" s="20">
        <f t="shared" si="5"/>
        <v>-9.406840922799578</v>
      </c>
      <c r="X60" s="21">
        <f t="shared" si="6"/>
        <v>-34.151478711586719</v>
      </c>
    </row>
    <row r="61" spans="19:24">
      <c r="S61" s="22">
        <f t="shared" ref="S61" si="68">S56*3.5</f>
        <v>218750</v>
      </c>
      <c r="T61" s="20">
        <f t="shared" si="2"/>
        <v>1374446.7859455345</v>
      </c>
      <c r="U61" s="20">
        <f t="shared" si="3"/>
        <v>0.34236432180138371</v>
      </c>
      <c r="V61" s="20">
        <f t="shared" si="4"/>
        <v>1.9607718433511591E-2</v>
      </c>
      <c r="W61" s="20">
        <f t="shared" si="5"/>
        <v>-9.3102299997647133</v>
      </c>
      <c r="X61" s="21">
        <f t="shared" si="6"/>
        <v>-34.151458763444936</v>
      </c>
    </row>
    <row r="62" spans="19:24">
      <c r="S62" s="22">
        <f t="shared" ref="S62" si="69">S56*4</f>
        <v>250000</v>
      </c>
      <c r="T62" s="20">
        <f t="shared" si="2"/>
        <v>1570796.3267948965</v>
      </c>
      <c r="U62" s="20">
        <f t="shared" si="3"/>
        <v>0.34489128284824655</v>
      </c>
      <c r="V62" s="20">
        <f t="shared" si="4"/>
        <v>1.9607747660737952E-2</v>
      </c>
      <c r="W62" s="20">
        <f t="shared" si="5"/>
        <v>-9.2463556463574541</v>
      </c>
      <c r="X62" s="21">
        <f t="shared" si="6"/>
        <v>-34.151445816284649</v>
      </c>
    </row>
    <row r="63" spans="19:24">
      <c r="S63" s="22">
        <f t="shared" ref="S63" si="70">S56*4.5</f>
        <v>281250</v>
      </c>
      <c r="T63" s="20">
        <f t="shared" si="2"/>
        <v>1767145.8676442585</v>
      </c>
      <c r="U63" s="20">
        <f t="shared" si="3"/>
        <v>0.34665644793529449</v>
      </c>
      <c r="V63" s="20">
        <f t="shared" si="4"/>
        <v>1.9607767698903648E-2</v>
      </c>
      <c r="W63" s="20">
        <f t="shared" si="5"/>
        <v>-9.2020143471132414</v>
      </c>
      <c r="X63" s="21">
        <f t="shared" si="6"/>
        <v>-34.15143693973188</v>
      </c>
    </row>
    <row r="64" spans="19:24">
      <c r="S64" s="22">
        <f t="shared" ref="S64" si="71">S56*5</f>
        <v>312500</v>
      </c>
      <c r="T64" s="20">
        <f t="shared" si="2"/>
        <v>1963495.4084936208</v>
      </c>
      <c r="U64" s="20">
        <f t="shared" si="3"/>
        <v>0.34793581833075449</v>
      </c>
      <c r="V64" s="20">
        <f t="shared" si="4"/>
        <v>1.9607782032123384E-2</v>
      </c>
      <c r="W64" s="20">
        <f t="shared" si="5"/>
        <v>-9.170017208165353</v>
      </c>
      <c r="X64" s="21">
        <f t="shared" si="6"/>
        <v>-34.151430590374765</v>
      </c>
    </row>
    <row r="65" spans="19:24">
      <c r="S65" s="22">
        <f t="shared" ref="S65" si="72">S64*1.5</f>
        <v>468750</v>
      </c>
      <c r="T65" s="20">
        <f t="shared" si="2"/>
        <v>2945243.112740431</v>
      </c>
      <c r="U65" s="20">
        <f t="shared" si="3"/>
        <v>0.35102331924059621</v>
      </c>
      <c r="V65" s="20">
        <f t="shared" si="4"/>
        <v>1.9607815979348141E-2</v>
      </c>
      <c r="W65" s="20">
        <f t="shared" si="5"/>
        <v>-9.0932806290246866</v>
      </c>
      <c r="X65" s="21">
        <f t="shared" si="6"/>
        <v>-34.151415552386688</v>
      </c>
    </row>
    <row r="66" spans="19:24">
      <c r="S66" s="22">
        <f t="shared" ref="S66" si="73">S64*2</f>
        <v>625000</v>
      </c>
      <c r="T66" s="20">
        <f t="shared" si="2"/>
        <v>3926990.8169872416</v>
      </c>
      <c r="U66" s="20">
        <f t="shared" si="3"/>
        <v>0.35212352275952075</v>
      </c>
      <c r="V66" s="20">
        <f t="shared" si="4"/>
        <v>1.9607827860918463E-2</v>
      </c>
      <c r="W66" s="20">
        <f t="shared" si="5"/>
        <v>-9.0660992393841404</v>
      </c>
      <c r="X66" s="21">
        <f t="shared" si="6"/>
        <v>-34.151410289078555</v>
      </c>
    </row>
    <row r="67" spans="19:24">
      <c r="S67" s="22">
        <f t="shared" ref="S67" si="74">S64*2.5</f>
        <v>781250</v>
      </c>
      <c r="T67" s="20">
        <f t="shared" ref="T67:T130" si="75">S67*2*PI()</f>
        <v>4908738.5212340513</v>
      </c>
      <c r="U67" s="20">
        <f t="shared" ref="U67:U130" si="76">SQRT((10^(-14)+ 2.5*10^(-21)*T67^2)/(2.51001*10^(-9)+  2*10^(-20)*T67^2 ))</f>
        <v>0.35263627441207268</v>
      </c>
      <c r="V67" s="20">
        <f t="shared" ref="V67:V130" si="77">SQRT((4*10^(-6)*T67^2)/(2.5*10^5+ 0.010404*T67^2 ))</f>
        <v>1.9607833360395469E-2</v>
      </c>
      <c r="W67" s="20">
        <f t="shared" ref="W67:W130" si="78">20*LOG10(U67)</f>
        <v>-9.0534603088733139</v>
      </c>
      <c r="X67" s="21">
        <f t="shared" ref="X67:X130" si="79">20*LOG10(V67)</f>
        <v>-34.151407852916634</v>
      </c>
    </row>
    <row r="68" spans="19:24">
      <c r="S68" s="22">
        <f t="shared" ref="S68" si="80">S64*3</f>
        <v>937500</v>
      </c>
      <c r="T68" s="20">
        <f t="shared" si="75"/>
        <v>5890486.225480862</v>
      </c>
      <c r="U68" s="20">
        <f t="shared" si="76"/>
        <v>0.35291574677550458</v>
      </c>
      <c r="V68" s="20">
        <f t="shared" si="77"/>
        <v>1.9607836347767631E-2</v>
      </c>
      <c r="W68" s="20">
        <f t="shared" si="78"/>
        <v>-9.0465792677602046</v>
      </c>
      <c r="X68" s="21">
        <f t="shared" si="79"/>
        <v>-34.151406529568845</v>
      </c>
    </row>
    <row r="69" spans="19:24">
      <c r="S69" s="22">
        <f t="shared" ref="S69" si="81">S64*3.5</f>
        <v>1093750</v>
      </c>
      <c r="T69" s="20">
        <f t="shared" si="75"/>
        <v>6872233.9297276726</v>
      </c>
      <c r="U69" s="20">
        <f t="shared" si="76"/>
        <v>0.3530845812665438</v>
      </c>
      <c r="V69" s="20">
        <f t="shared" si="77"/>
        <v>1.9607838149059486E-2</v>
      </c>
      <c r="W69" s="20">
        <f t="shared" si="78"/>
        <v>-9.0424249416898821</v>
      </c>
      <c r="X69" s="21">
        <f t="shared" si="79"/>
        <v>-34.151405731631669</v>
      </c>
    </row>
    <row r="70" spans="19:24">
      <c r="S70" s="22">
        <f t="shared" ref="S70" si="82">S64*4</f>
        <v>1250000</v>
      </c>
      <c r="T70" s="20">
        <f t="shared" si="75"/>
        <v>7853981.6339744832</v>
      </c>
      <c r="U70" s="20">
        <f t="shared" si="76"/>
        <v>0.35319429110951867</v>
      </c>
      <c r="V70" s="20">
        <f t="shared" si="77"/>
        <v>1.9607839318167446E-2</v>
      </c>
      <c r="W70" s="20">
        <f t="shared" si="78"/>
        <v>-9.0397264959817498</v>
      </c>
      <c r="X70" s="21">
        <f t="shared" si="79"/>
        <v>-34.151405213739672</v>
      </c>
    </row>
    <row r="71" spans="19:24">
      <c r="S71" s="22">
        <f t="shared" ref="S71" si="83">S64*4.5</f>
        <v>1406250</v>
      </c>
      <c r="T71" s="20">
        <f t="shared" si="75"/>
        <v>8835729.3382212929</v>
      </c>
      <c r="U71" s="20">
        <f t="shared" si="76"/>
        <v>0.3532695669379568</v>
      </c>
      <c r="V71" s="20">
        <f t="shared" si="77"/>
        <v>1.9607840119704133E-2</v>
      </c>
      <c r="W71" s="20">
        <f t="shared" si="78"/>
        <v>-9.0378754811470809</v>
      </c>
      <c r="X71" s="21">
        <f t="shared" si="79"/>
        <v>-34.151404858674596</v>
      </c>
    </row>
    <row r="72" spans="19:24">
      <c r="S72" s="22">
        <f t="shared" ref="S72" si="84">S64*5</f>
        <v>1562500</v>
      </c>
      <c r="T72" s="20">
        <f t="shared" si="75"/>
        <v>9817477.0424681026</v>
      </c>
      <c r="U72" s="20">
        <f t="shared" si="76"/>
        <v>0.35332344083259742</v>
      </c>
      <c r="V72" s="20">
        <f t="shared" si="77"/>
        <v>1.9607840693038673E-2</v>
      </c>
      <c r="W72" s="20">
        <f t="shared" si="78"/>
        <v>-9.0365509769445715</v>
      </c>
      <c r="X72" s="21">
        <f t="shared" si="79"/>
        <v>-34.151404604698612</v>
      </c>
    </row>
    <row r="73" spans="19:24">
      <c r="S73" s="22">
        <f t="shared" ref="S73" si="85">S72*1.5</f>
        <v>2343750</v>
      </c>
      <c r="T73" s="20">
        <f t="shared" si="75"/>
        <v>14726215.563702155</v>
      </c>
      <c r="U73" s="20">
        <f t="shared" si="76"/>
        <v>0.35345113528391559</v>
      </c>
      <c r="V73" s="20">
        <f t="shared" si="77"/>
        <v>1.9607842050936464E-2</v>
      </c>
      <c r="W73" s="20">
        <f t="shared" si="78"/>
        <v>-9.0334123809591134</v>
      </c>
      <c r="X73" s="21">
        <f t="shared" si="79"/>
        <v>-34.151404003176481</v>
      </c>
    </row>
    <row r="74" spans="19:24">
      <c r="S74" s="22">
        <f t="shared" ref="S74" si="86">S72*2</f>
        <v>3125000</v>
      </c>
      <c r="T74" s="20">
        <f t="shared" si="75"/>
        <v>19634954.084936205</v>
      </c>
      <c r="U74" s="20">
        <f t="shared" si="76"/>
        <v>0.35349586106291364</v>
      </c>
      <c r="V74" s="20">
        <f t="shared" si="77"/>
        <v>1.960784252620076E-2</v>
      </c>
      <c r="W74" s="20">
        <f t="shared" si="78"/>
        <v>-9.0323133362418169</v>
      </c>
      <c r="X74" s="21">
        <f t="shared" si="79"/>
        <v>-34.151403792643727</v>
      </c>
    </row>
    <row r="75" spans="19:24">
      <c r="S75" s="22">
        <f t="shared" ref="S75" si="87">S72*2.5</f>
        <v>3906250</v>
      </c>
      <c r="T75" s="20">
        <f t="shared" si="75"/>
        <v>24543692.606170259</v>
      </c>
      <c r="U75" s="20">
        <f t="shared" si="76"/>
        <v>0.35351656845837093</v>
      </c>
      <c r="V75" s="20">
        <f t="shared" si="77"/>
        <v>1.9607842746180243E-2</v>
      </c>
      <c r="W75" s="20">
        <f t="shared" si="78"/>
        <v>-9.0318045413630426</v>
      </c>
      <c r="X75" s="21">
        <f t="shared" si="79"/>
        <v>-34.151403695197125</v>
      </c>
    </row>
    <row r="76" spans="19:24">
      <c r="S76" s="22">
        <f t="shared" ref="S76" si="88">S72*3</f>
        <v>4687500</v>
      </c>
      <c r="T76" s="20">
        <f t="shared" si="75"/>
        <v>29452431.12740431</v>
      </c>
      <c r="U76" s="20">
        <f t="shared" si="76"/>
        <v>0.35352781844555975</v>
      </c>
      <c r="V76" s="20">
        <f t="shared" si="77"/>
        <v>1.9607842865675275E-2</v>
      </c>
      <c r="W76" s="20">
        <f t="shared" si="78"/>
        <v>-9.0315281339720226</v>
      </c>
      <c r="X76" s="21">
        <f t="shared" si="79"/>
        <v>-34.151403642263169</v>
      </c>
    </row>
    <row r="77" spans="19:24">
      <c r="S77" s="22">
        <f t="shared" ref="S77" si="89">S72*3.5</f>
        <v>5468750</v>
      </c>
      <c r="T77" s="20">
        <f t="shared" si="75"/>
        <v>34361169.64863836</v>
      </c>
      <c r="U77" s="20">
        <f t="shared" si="76"/>
        <v>0.35353460235210055</v>
      </c>
      <c r="V77" s="20">
        <f t="shared" si="77"/>
        <v>1.9607842937727011E-2</v>
      </c>
      <c r="W77" s="20">
        <f t="shared" si="78"/>
        <v>-9.0313614605304782</v>
      </c>
      <c r="X77" s="21">
        <f t="shared" si="79"/>
        <v>-34.151403610345668</v>
      </c>
    </row>
    <row r="78" spans="19:24">
      <c r="S78" s="22">
        <f t="shared" ref="S78" si="90">S72*4</f>
        <v>6250000</v>
      </c>
      <c r="T78" s="20">
        <f t="shared" si="75"/>
        <v>39269908.169872411</v>
      </c>
      <c r="U78" s="20">
        <f t="shared" si="76"/>
        <v>0.35353900557737106</v>
      </c>
      <c r="V78" s="20">
        <f t="shared" si="77"/>
        <v>1.960784298449136E-2</v>
      </c>
      <c r="W78" s="20">
        <f t="shared" si="78"/>
        <v>-9.0312532796329812</v>
      </c>
      <c r="X78" s="21">
        <f t="shared" si="79"/>
        <v>-34.151403589629979</v>
      </c>
    </row>
    <row r="79" spans="19:24">
      <c r="S79" s="22">
        <f t="shared" ref="S79" si="91">S78*1.5</f>
        <v>9375000</v>
      </c>
      <c r="T79" s="20">
        <f t="shared" si="75"/>
        <v>58904862.25480862</v>
      </c>
      <c r="U79" s="20">
        <f t="shared" si="76"/>
        <v>0.35354699703608677</v>
      </c>
      <c r="V79" s="20">
        <f t="shared" si="77"/>
        <v>1.9607843069359993E-2</v>
      </c>
      <c r="W79" s="20">
        <f t="shared" si="78"/>
        <v>-9.0310569444539546</v>
      </c>
      <c r="X79" s="21">
        <f t="shared" si="79"/>
        <v>-34.151403552034843</v>
      </c>
    </row>
    <row r="80" spans="19:24">
      <c r="S80" s="22">
        <f t="shared" ref="S80" si="92">S78*2</f>
        <v>12500000</v>
      </c>
      <c r="T80" s="20">
        <f t="shared" si="75"/>
        <v>78539816.339744821</v>
      </c>
      <c r="U80" s="20">
        <f t="shared" si="76"/>
        <v>0.35354979417467419</v>
      </c>
      <c r="V80" s="20">
        <f t="shared" si="77"/>
        <v>1.9607843099064017E-2</v>
      </c>
      <c r="W80" s="20">
        <f t="shared" si="78"/>
        <v>-9.0309882250441795</v>
      </c>
      <c r="X80" s="21">
        <f t="shared" si="79"/>
        <v>-34.151403538876536</v>
      </c>
    </row>
    <row r="81" spans="19:24">
      <c r="S81" s="22">
        <f t="shared" ref="S81:S100" si="93">S80*1.5</f>
        <v>18750000</v>
      </c>
      <c r="T81" s="20">
        <f t="shared" si="75"/>
        <v>117809724.50961724</v>
      </c>
      <c r="U81" s="20">
        <f t="shared" si="76"/>
        <v>0.35355179217145721</v>
      </c>
      <c r="V81" s="20">
        <f t="shared" si="77"/>
        <v>1.9607843120281174E-2</v>
      </c>
      <c r="W81" s="20">
        <f t="shared" si="78"/>
        <v>-9.0309391390856995</v>
      </c>
      <c r="X81" s="21">
        <f t="shared" si="79"/>
        <v>-34.151403529477754</v>
      </c>
    </row>
    <row r="82" spans="19:24">
      <c r="S82" s="22">
        <f t="shared" ref="S82:S98" si="94">S80*2</f>
        <v>25000000</v>
      </c>
      <c r="T82" s="20">
        <f t="shared" si="75"/>
        <v>157079632.67948964</v>
      </c>
      <c r="U82" s="20">
        <f t="shared" si="76"/>
        <v>0.35355249147833423</v>
      </c>
      <c r="V82" s="20">
        <f t="shared" si="77"/>
        <v>1.9607843127707181E-2</v>
      </c>
      <c r="W82" s="20">
        <f t="shared" si="78"/>
        <v>-9.0309219588691523</v>
      </c>
      <c r="X82" s="21">
        <f t="shared" si="79"/>
        <v>-34.151403526188183</v>
      </c>
    </row>
    <row r="83" spans="19:24">
      <c r="S83" s="22">
        <f t="shared" ref="S83:S99" si="95">S80*2.5</f>
        <v>31250000</v>
      </c>
      <c r="T83" s="20">
        <f t="shared" si="75"/>
        <v>196349540.84936208</v>
      </c>
      <c r="U83" s="20">
        <f t="shared" si="76"/>
        <v>0.35355281515892223</v>
      </c>
      <c r="V83" s="20">
        <f t="shared" si="77"/>
        <v>1.9607843131144359E-2</v>
      </c>
      <c r="W83" s="20">
        <f t="shared" si="78"/>
        <v>-9.030914006860197</v>
      </c>
      <c r="X83" s="21">
        <f t="shared" si="79"/>
        <v>-34.151403524665575</v>
      </c>
    </row>
    <row r="84" spans="19:24">
      <c r="S84" s="22">
        <f t="shared" ref="S84:S100" si="96">S80*3</f>
        <v>37500000</v>
      </c>
      <c r="T84" s="20">
        <f t="shared" si="75"/>
        <v>235619449.01923448</v>
      </c>
      <c r="U84" s="20">
        <f t="shared" si="76"/>
        <v>0.35355299098578707</v>
      </c>
      <c r="V84" s="20">
        <f t="shared" si="77"/>
        <v>1.960784313301147E-2</v>
      </c>
      <c r="W84" s="20">
        <f t="shared" si="78"/>
        <v>-9.0309096872442911</v>
      </c>
      <c r="X84" s="21">
        <f t="shared" si="79"/>
        <v>-34.151403523838482</v>
      </c>
    </row>
    <row r="85" spans="19:24">
      <c r="S85" s="22">
        <f t="shared" ref="S85:S93" si="97">S80*3.5</f>
        <v>43750000</v>
      </c>
      <c r="T85" s="20">
        <f t="shared" si="75"/>
        <v>274889357.18910688</v>
      </c>
      <c r="U85" s="20">
        <f t="shared" si="76"/>
        <v>0.35355309700396781</v>
      </c>
      <c r="V85" s="20">
        <f t="shared" si="77"/>
        <v>1.9607843134137277E-2</v>
      </c>
      <c r="W85" s="20">
        <f t="shared" si="78"/>
        <v>-9.0309070826500655</v>
      </c>
      <c r="X85" s="21">
        <f t="shared" si="79"/>
        <v>-34.151403523339773</v>
      </c>
    </row>
    <row r="86" spans="19:24">
      <c r="S86" s="22">
        <f t="shared" ref="S86:S94" si="98">S80*4</f>
        <v>50000000</v>
      </c>
      <c r="T86" s="20">
        <f t="shared" si="75"/>
        <v>314159265.35897928</v>
      </c>
      <c r="U86" s="20">
        <f t="shared" si="76"/>
        <v>0.35355316581389573</v>
      </c>
      <c r="V86" s="20">
        <f t="shared" si="77"/>
        <v>1.9607843134867974E-2</v>
      </c>
      <c r="W86" s="20">
        <f t="shared" si="78"/>
        <v>-9.0309053921673978</v>
      </c>
      <c r="X86" s="21">
        <f t="shared" si="79"/>
        <v>-34.151403523016086</v>
      </c>
    </row>
    <row r="87" spans="19:24">
      <c r="S87" s="22">
        <f t="shared" ref="S87:S100" si="99">S86*1.5</f>
        <v>75000000</v>
      </c>
      <c r="T87" s="20">
        <f t="shared" si="75"/>
        <v>471238898.03846896</v>
      </c>
      <c r="U87" s="20">
        <f t="shared" si="76"/>
        <v>0.35355329069127506</v>
      </c>
      <c r="V87" s="20">
        <f t="shared" si="77"/>
        <v>1.9607843136194042E-2</v>
      </c>
      <c r="W87" s="20">
        <f t="shared" si="78"/>
        <v>-9.0309023242527307</v>
      </c>
      <c r="X87" s="21">
        <f t="shared" si="79"/>
        <v>-34.151403522428666</v>
      </c>
    </row>
    <row r="88" spans="19:24" ht="15.75" thickBot="1">
      <c r="S88" s="23">
        <f t="shared" ref="S88:S96" si="100">S86*2</f>
        <v>100000000</v>
      </c>
      <c r="T88" s="24">
        <f t="shared" si="75"/>
        <v>628318530.71795857</v>
      </c>
      <c r="U88" s="24">
        <f t="shared" si="76"/>
        <v>0.3535533343983891</v>
      </c>
      <c r="V88" s="24">
        <f t="shared" si="77"/>
        <v>1.9607843136658171E-2</v>
      </c>
      <c r="W88" s="24">
        <f t="shared" si="78"/>
        <v>-9.0309012504820849</v>
      </c>
      <c r="X88" s="25">
        <f t="shared" si="79"/>
        <v>-34.15140352222307</v>
      </c>
    </row>
    <row r="89" spans="19:24" ht="15.75" thickTop="1">
      <c r="S89" s="32"/>
      <c r="T89" s="32"/>
      <c r="U89" s="32"/>
      <c r="V89" s="32"/>
      <c r="W89" s="32"/>
      <c r="X89" s="32"/>
    </row>
    <row r="90" spans="19:24">
      <c r="S90" s="32"/>
      <c r="T90" s="32"/>
      <c r="U90" s="32"/>
      <c r="V90" s="32"/>
      <c r="W90" s="32"/>
      <c r="X90" s="32"/>
    </row>
    <row r="91" spans="19:24">
      <c r="S91" s="32"/>
      <c r="T91" s="32"/>
      <c r="U91" s="32"/>
      <c r="V91" s="32"/>
      <c r="W91" s="32"/>
      <c r="X91" s="32"/>
    </row>
    <row r="92" spans="19:24" ht="15.75" thickBot="1">
      <c r="S92" s="32"/>
      <c r="T92" s="32"/>
      <c r="U92" s="32"/>
      <c r="V92" s="32"/>
      <c r="W92" s="32"/>
      <c r="X92" s="32"/>
    </row>
    <row r="93" spans="19:24" ht="15.75" thickTop="1">
      <c r="S93" s="17">
        <v>2800</v>
      </c>
      <c r="T93" s="18">
        <f t="shared" si="75"/>
        <v>17592.91886010284</v>
      </c>
      <c r="U93" s="18">
        <f t="shared" si="76"/>
        <v>1.7649144371196725E-2</v>
      </c>
      <c r="V93" s="18">
        <f t="shared" si="77"/>
        <v>1.8888338299524885E-2</v>
      </c>
      <c r="W93" s="18">
        <f t="shared" si="78"/>
        <v>-35.065526886401493</v>
      </c>
      <c r="X93" s="19">
        <f t="shared" si="79"/>
        <v>-34.476124948593835</v>
      </c>
    </row>
    <row r="94" spans="19:24">
      <c r="S94" s="22">
        <v>2810</v>
      </c>
      <c r="T94" s="20">
        <f t="shared" si="75"/>
        <v>17655.750713174639</v>
      </c>
      <c r="U94" s="20">
        <f t="shared" si="76"/>
        <v>1.7711218333670304E-2</v>
      </c>
      <c r="V94" s="20">
        <f t="shared" si="77"/>
        <v>1.8893174145507216E-2</v>
      </c>
      <c r="W94" s="20">
        <f t="shared" si="78"/>
        <v>-35.035031263616801</v>
      </c>
      <c r="X94" s="21">
        <f t="shared" si="79"/>
        <v>-34.473901447096921</v>
      </c>
    </row>
    <row r="95" spans="19:24">
      <c r="S95" s="22">
        <v>2820</v>
      </c>
      <c r="T95" s="20">
        <f t="shared" si="75"/>
        <v>17718.582566246434</v>
      </c>
      <c r="U95" s="20">
        <f t="shared" si="76"/>
        <v>1.7773293452867673E-2</v>
      </c>
      <c r="V95" s="20">
        <f t="shared" si="77"/>
        <v>1.8897962294750163E-2</v>
      </c>
      <c r="W95" s="20">
        <f t="shared" si="78"/>
        <v>-35.004641769300555</v>
      </c>
      <c r="X95" s="21">
        <f t="shared" si="79"/>
        <v>-34.471700437017049</v>
      </c>
    </row>
    <row r="96" spans="19:24">
      <c r="S96" s="22">
        <v>2830</v>
      </c>
      <c r="T96" s="20">
        <f t="shared" si="75"/>
        <v>17781.414419318229</v>
      </c>
      <c r="U96" s="20">
        <f t="shared" si="76"/>
        <v>1.7835369693574802E-2</v>
      </c>
      <c r="V96" s="20">
        <f t="shared" si="77"/>
        <v>1.8902703360600563E-2</v>
      </c>
      <c r="W96" s="20">
        <f t="shared" si="78"/>
        <v>-34.974357682536642</v>
      </c>
      <c r="X96" s="21">
        <f t="shared" si="79"/>
        <v>-34.469521619567914</v>
      </c>
    </row>
    <row r="97" spans="19:24">
      <c r="S97" s="22">
        <v>2840</v>
      </c>
      <c r="T97" s="20">
        <f t="shared" si="75"/>
        <v>17844.246272390024</v>
      </c>
      <c r="U97" s="20">
        <f t="shared" si="76"/>
        <v>1.789744702098614E-2</v>
      </c>
      <c r="V97" s="20">
        <f t="shared" si="77"/>
        <v>1.8907397946773919E-2</v>
      </c>
      <c r="W97" s="20">
        <f t="shared" si="78"/>
        <v>-34.944178289645428</v>
      </c>
      <c r="X97" s="21">
        <f t="shared" si="79"/>
        <v>-34.467364700850553</v>
      </c>
    </row>
    <row r="98" spans="19:24">
      <c r="S98" s="22">
        <v>2850</v>
      </c>
      <c r="T98" s="20">
        <f t="shared" si="75"/>
        <v>17907.07812546182</v>
      </c>
      <c r="U98" s="20">
        <f t="shared" si="76"/>
        <v>1.7959525400697604E-2</v>
      </c>
      <c r="V98" s="20">
        <f t="shared" si="77"/>
        <v>1.8912046647531426E-2</v>
      </c>
      <c r="W98" s="20">
        <f t="shared" si="78"/>
        <v>-34.914102884088692</v>
      </c>
      <c r="X98" s="21">
        <f t="shared" si="79"/>
        <v>-34.465229391758811</v>
      </c>
    </row>
    <row r="99" spans="19:24">
      <c r="S99" s="22">
        <v>2860</v>
      </c>
      <c r="T99" s="20">
        <f t="shared" si="75"/>
        <v>17969.909978533618</v>
      </c>
      <c r="U99" s="20">
        <f t="shared" si="76"/>
        <v>1.8021604798699697E-2</v>
      </c>
      <c r="V99" s="20">
        <f t="shared" si="77"/>
        <v>1.8916650047853305E-2</v>
      </c>
      <c r="W99" s="20">
        <f t="shared" si="78"/>
        <v>-34.884130766376103</v>
      </c>
      <c r="X99" s="21">
        <f t="shared" si="79"/>
        <v>-34.463115407886981</v>
      </c>
    </row>
    <row r="100" spans="19:24">
      <c r="S100" s="22">
        <v>2870</v>
      </c>
      <c r="T100" s="20">
        <f t="shared" si="75"/>
        <v>18032.741831605414</v>
      </c>
      <c r="U100" s="20">
        <f t="shared" si="76"/>
        <v>1.8083685181370778E-2</v>
      </c>
      <c r="V100" s="20">
        <f t="shared" si="77"/>
        <v>1.8921208723608553E-2</v>
      </c>
      <c r="W100" s="20">
        <f t="shared" si="78"/>
        <v>-34.854261243973156</v>
      </c>
      <c r="X100" s="21">
        <f t="shared" si="79"/>
        <v>-34.461022469439456</v>
      </c>
    </row>
    <row r="101" spans="19:24">
      <c r="S101" s="22">
        <v>2880</v>
      </c>
      <c r="T101" s="20">
        <f t="shared" si="75"/>
        <v>18095.573684677209</v>
      </c>
      <c r="U101" s="20">
        <f t="shared" si="76"/>
        <v>1.8145766515470483E-2</v>
      </c>
      <c r="V101" s="20">
        <f t="shared" si="77"/>
        <v>1.8925723241721128E-2</v>
      </c>
      <c r="W101" s="20">
        <f t="shared" si="78"/>
        <v>-34.824493631210665</v>
      </c>
      <c r="X101" s="21">
        <f t="shared" si="79"/>
        <v>-34.458950301142345</v>
      </c>
    </row>
    <row r="102" spans="19:24">
      <c r="S102" s="22">
        <v>2890</v>
      </c>
      <c r="T102" s="20">
        <f t="shared" si="75"/>
        <v>18158.405537749004</v>
      </c>
      <c r="U102" s="20">
        <f t="shared" si="76"/>
        <v>1.8207848768133247E-2</v>
      </c>
      <c r="V102" s="20">
        <f t="shared" si="77"/>
        <v>1.8930194160332713E-2</v>
      </c>
      <c r="W102" s="20">
        <f t="shared" si="78"/>
        <v>-34.794827249195599</v>
      </c>
      <c r="X102" s="21">
        <f t="shared" si="79"/>
        <v>-34.456898632157063</v>
      </c>
    </row>
    <row r="103" spans="19:24">
      <c r="S103" s="22">
        <v>2900</v>
      </c>
      <c r="T103" s="20">
        <f t="shared" si="75"/>
        <v>18221.237390820799</v>
      </c>
      <c r="U103" s="20">
        <f t="shared" si="76"/>
        <v>1.8269931906861984E-2</v>
      </c>
      <c r="V103" s="20">
        <f t="shared" si="77"/>
        <v>1.8934622028962123E-2</v>
      </c>
      <c r="W103" s="20">
        <f t="shared" si="78"/>
        <v>-34.765261425723409</v>
      </c>
      <c r="X103" s="21">
        <f t="shared" si="79"/>
        <v>-34.454867195995853</v>
      </c>
    </row>
    <row r="104" spans="19:24">
      <c r="S104" s="22">
        <v>2910</v>
      </c>
      <c r="T104" s="20">
        <f t="shared" si="75"/>
        <v>18284.069243892594</v>
      </c>
      <c r="U104" s="20">
        <f t="shared" si="76"/>
        <v>1.833201589952187E-2</v>
      </c>
      <c r="V104" s="20">
        <f t="shared" si="77"/>
        <v>1.8939007388661382E-2</v>
      </c>
      <c r="W104" s="20">
        <f t="shared" si="78"/>
        <v>-34.735795495191738</v>
      </c>
      <c r="X104" s="21">
        <f t="shared" si="79"/>
        <v>-34.452855730439111</v>
      </c>
    </row>
    <row r="105" spans="19:24">
      <c r="S105" s="22">
        <v>2920</v>
      </c>
      <c r="T105" s="20">
        <f t="shared" si="75"/>
        <v>18346.901096964393</v>
      </c>
      <c r="U105" s="20">
        <f t="shared" si="76"/>
        <v>1.8394100714334304E-2</v>
      </c>
      <c r="V105" s="20">
        <f t="shared" si="77"/>
        <v>1.8943350772168639E-2</v>
      </c>
      <c r="W105" s="20">
        <f t="shared" si="78"/>
        <v>-34.706428798515418</v>
      </c>
      <c r="X105" s="21">
        <f t="shared" si="79"/>
        <v>-34.450863977454517</v>
      </c>
    </row>
    <row r="106" spans="19:24">
      <c r="S106" s="22">
        <v>2930</v>
      </c>
      <c r="T106" s="20">
        <f t="shared" si="75"/>
        <v>18409.732950036188</v>
      </c>
      <c r="U106" s="20">
        <f t="shared" si="76"/>
        <v>1.8456186319870897E-2</v>
      </c>
      <c r="V106" s="20">
        <f t="shared" si="77"/>
        <v>1.8947652704057912E-2</v>
      </c>
      <c r="W106" s="20">
        <f t="shared" si="78"/>
        <v>-34.677160683042949</v>
      </c>
      <c r="X106" s="21">
        <f t="shared" si="79"/>
        <v>-34.448891683117971</v>
      </c>
    </row>
    <row r="107" spans="19:24">
      <c r="S107" s="22">
        <v>2940</v>
      </c>
      <c r="T107" s="20">
        <f t="shared" si="75"/>
        <v>18472.564803107984</v>
      </c>
      <c r="U107" s="20">
        <f t="shared" si="76"/>
        <v>1.8518272685047674E-2</v>
      </c>
      <c r="V107" s="20">
        <f t="shared" si="77"/>
        <v>1.8951913700885763E-2</v>
      </c>
      <c r="W107" s="20">
        <f t="shared" si="78"/>
        <v>-34.647990502474158</v>
      </c>
      <c r="X107" s="21">
        <f t="shared" si="79"/>
        <v>-34.446938597536175</v>
      </c>
    </row>
    <row r="108" spans="19:24">
      <c r="S108" s="22">
        <v>2950</v>
      </c>
      <c r="T108" s="20">
        <f t="shared" si="75"/>
        <v>18535.396656179779</v>
      </c>
      <c r="U108" s="20">
        <f t="shared" si="76"/>
        <v>1.858035977911936E-2</v>
      </c>
      <c r="V108" s="20">
        <f t="shared" si="77"/>
        <v>1.8956134271334999E-2</v>
      </c>
      <c r="W108" s="20">
        <f t="shared" si="78"/>
        <v>-34.618917616779228</v>
      </c>
      <c r="X108" s="21">
        <f t="shared" si="79"/>
        <v>-34.445004474770997</v>
      </c>
    </row>
    <row r="109" spans="19:24">
      <c r="S109" s="22">
        <v>2960</v>
      </c>
      <c r="T109" s="20">
        <f t="shared" si="75"/>
        <v>18598.228509251574</v>
      </c>
      <c r="U109" s="20">
        <f t="shared" si="76"/>
        <v>1.8642447571673749E-2</v>
      </c>
      <c r="V109" s="20">
        <f t="shared" si="77"/>
        <v>1.8960314916355414E-2</v>
      </c>
      <c r="W109" s="20">
        <f t="shared" si="78"/>
        <v>-34.589941392118945</v>
      </c>
      <c r="X109" s="21">
        <f t="shared" si="79"/>
        <v>-34.44308907276536</v>
      </c>
    </row>
    <row r="110" spans="19:24">
      <c r="S110" s="22">
        <v>2970</v>
      </c>
      <c r="T110" s="20">
        <f t="shared" si="75"/>
        <v>18661.060362323373</v>
      </c>
      <c r="U110" s="20">
        <f t="shared" si="76"/>
        <v>1.8704536032626222E-2</v>
      </c>
      <c r="V110" s="20">
        <f t="shared" si="77"/>
        <v>1.8964456129301685E-2</v>
      </c>
      <c r="W110" s="20">
        <f t="shared" si="78"/>
        <v>-34.561061200766247</v>
      </c>
      <c r="X110" s="21">
        <f t="shared" si="79"/>
        <v>-34.441192153270784</v>
      </c>
    </row>
    <row r="111" spans="19:24">
      <c r="S111" s="22">
        <v>2980</v>
      </c>
      <c r="T111" s="20">
        <f t="shared" si="75"/>
        <v>18723.892215395168</v>
      </c>
      <c r="U111" s="20">
        <f t="shared" si="76"/>
        <v>1.8766625132214353E-2</v>
      </c>
      <c r="V111" s="20">
        <f t="shared" si="77"/>
        <v>1.8968558396068473E-2</v>
      </c>
      <c r="W111" s="20">
        <f t="shared" si="78"/>
        <v>-34.532276421028925</v>
      </c>
      <c r="X111" s="21">
        <f t="shared" si="79"/>
        <v>-34.439313481776466</v>
      </c>
    </row>
    <row r="112" spans="19:24">
      <c r="S112" s="22">
        <v>2990</v>
      </c>
      <c r="T112" s="20">
        <f t="shared" si="75"/>
        <v>18786.724068466963</v>
      </c>
      <c r="U112" s="20">
        <f t="shared" si="76"/>
        <v>1.882871484099264E-2</v>
      </c>
      <c r="V112" s="20">
        <f t="shared" si="77"/>
        <v>1.897262219522276E-2</v>
      </c>
      <c r="W112" s="20">
        <f t="shared" si="78"/>
        <v>-34.503586437173595</v>
      </c>
      <c r="X112" s="21">
        <f t="shared" si="79"/>
        <v>-34.43745282743992</v>
      </c>
    </row>
    <row r="113" spans="19:32">
      <c r="S113" s="22">
        <v>3000</v>
      </c>
      <c r="T113" s="20">
        <f t="shared" si="75"/>
        <v>18849.555921538758</v>
      </c>
      <c r="U113" s="20">
        <f t="shared" si="76"/>
        <v>1.8890805129827326E-2</v>
      </c>
      <c r="V113" s="20">
        <f t="shared" si="77"/>
        <v>1.8976647998133554E-2</v>
      </c>
      <c r="W113" s="20">
        <f t="shared" si="78"/>
        <v>-34.474990639350779</v>
      </c>
      <c r="X113" s="21">
        <f t="shared" si="79"/>
        <v>-34.43560996301904</v>
      </c>
    </row>
    <row r="114" spans="19:32">
      <c r="S114" s="22">
        <v>3010</v>
      </c>
      <c r="T114" s="20">
        <f t="shared" si="75"/>
        <v>18912.387774610554</v>
      </c>
      <c r="U114" s="20">
        <f t="shared" si="76"/>
        <v>1.8952895969891317E-2</v>
      </c>
      <c r="V114" s="20">
        <f t="shared" si="77"/>
        <v>1.8980636269098943E-2</v>
      </c>
      <c r="W114" s="20">
        <f t="shared" si="78"/>
        <v>-34.446488423521153</v>
      </c>
      <c r="X114" s="21">
        <f t="shared" si="79"/>
        <v>-34.433784664805621</v>
      </c>
    </row>
    <row r="115" spans="19:32">
      <c r="S115" s="22">
        <v>3013</v>
      </c>
      <c r="T115" s="20">
        <f t="shared" si="75"/>
        <v>18931.237330532094</v>
      </c>
      <c r="U115" s="20">
        <f t="shared" si="76"/>
        <v>1.8971523325127873E-2</v>
      </c>
      <c r="V115" s="20">
        <f t="shared" si="77"/>
        <v>1.8981825500212903E-2</v>
      </c>
      <c r="W115" s="20">
        <f t="shared" si="78"/>
        <v>-34.43795591766596</v>
      </c>
      <c r="X115" s="21">
        <f t="shared" si="79"/>
        <v>-34.433240467736624</v>
      </c>
    </row>
    <row r="116" spans="19:32">
      <c r="S116" s="22">
        <v>3014</v>
      </c>
      <c r="T116" s="20">
        <f t="shared" si="75"/>
        <v>18937.520515839275</v>
      </c>
      <c r="U116" s="20">
        <f t="shared" si="76"/>
        <v>1.8977732453861404E-2</v>
      </c>
      <c r="V116" s="20">
        <f t="shared" si="77"/>
        <v>1.8982221171217763E-2</v>
      </c>
      <c r="W116" s="20">
        <f t="shared" si="78"/>
        <v>-34.435113605936671</v>
      </c>
      <c r="X116" s="21">
        <f t="shared" si="79"/>
        <v>-34.433059414609644</v>
      </c>
    </row>
    <row r="117" spans="19:32">
      <c r="S117" s="22">
        <v>3015</v>
      </c>
      <c r="T117" s="20">
        <f t="shared" si="75"/>
        <v>18943.803701146451</v>
      </c>
      <c r="U117" s="20">
        <f t="shared" si="76"/>
        <v>1.8983941587708459E-2</v>
      </c>
      <c r="V117" s="20">
        <f t="shared" si="77"/>
        <v>1.8982616473292507E-2</v>
      </c>
      <c r="W117" s="20">
        <f t="shared" si="78"/>
        <v>-34.432272221662345</v>
      </c>
      <c r="X117" s="21">
        <f t="shared" si="79"/>
        <v>-34.432878534068173</v>
      </c>
      <c r="AA117" s="32"/>
      <c r="AB117" s="32"/>
      <c r="AC117" s="32"/>
      <c r="AD117" s="32"/>
      <c r="AE117" s="32"/>
      <c r="AF117" s="32"/>
    </row>
    <row r="118" spans="19:32">
      <c r="S118" s="22">
        <v>3020</v>
      </c>
      <c r="T118" s="20">
        <f t="shared" si="75"/>
        <v>18975.219627682349</v>
      </c>
      <c r="U118" s="20">
        <f t="shared" si="76"/>
        <v>1.9014987332659199E-2</v>
      </c>
      <c r="V118" s="20">
        <f t="shared" si="77"/>
        <v>1.8984587465470621E-2</v>
      </c>
      <c r="W118" s="20">
        <f t="shared" si="78"/>
        <v>-34.418079191383015</v>
      </c>
      <c r="X118" s="21">
        <f t="shared" si="79"/>
        <v>-34.431976712560349</v>
      </c>
      <c r="AA118" s="32"/>
      <c r="AB118" s="32"/>
      <c r="AC118" s="32"/>
      <c r="AD118" s="32"/>
      <c r="AE118" s="32"/>
      <c r="AF118" s="32"/>
    </row>
    <row r="119" spans="19:32">
      <c r="S119" s="22">
        <v>3030</v>
      </c>
      <c r="T119" s="20">
        <f t="shared" si="75"/>
        <v>19038.051480754148</v>
      </c>
      <c r="U119" s="20">
        <f t="shared" si="76"/>
        <v>1.9077079189902386E-2</v>
      </c>
      <c r="V119" s="20">
        <f t="shared" si="77"/>
        <v>1.8988502037775884E-2</v>
      </c>
      <c r="W119" s="20">
        <f t="shared" si="78"/>
        <v>-34.389762350300742</v>
      </c>
      <c r="X119" s="21">
        <f t="shared" si="79"/>
        <v>-34.430185889449085</v>
      </c>
      <c r="AA119" s="32"/>
      <c r="AB119" s="32"/>
      <c r="AC119" s="32"/>
      <c r="AD119" s="32"/>
      <c r="AE119" s="32"/>
      <c r="AF119" s="32"/>
    </row>
    <row r="120" spans="19:32">
      <c r="S120" s="22">
        <v>3040</v>
      </c>
      <c r="T120" s="20">
        <f t="shared" si="75"/>
        <v>19100.883333825943</v>
      </c>
      <c r="U120" s="20">
        <f t="shared" si="76"/>
        <v>1.9139171513684286E-2</v>
      </c>
      <c r="V120" s="20">
        <f t="shared" si="77"/>
        <v>1.8992380429837218E-2</v>
      </c>
      <c r="W120" s="20">
        <f t="shared" si="78"/>
        <v>-34.361537313234393</v>
      </c>
      <c r="X120" s="21">
        <f t="shared" si="79"/>
        <v>-34.428411981980574</v>
      </c>
      <c r="AA120" s="32"/>
      <c r="AB120" s="32"/>
      <c r="AC120" s="32"/>
      <c r="AD120" s="32"/>
      <c r="AE120" s="32"/>
      <c r="AF120" s="32"/>
    </row>
    <row r="121" spans="19:32">
      <c r="S121" s="22">
        <v>3050</v>
      </c>
      <c r="T121" s="20">
        <f t="shared" si="75"/>
        <v>19163.715186897738</v>
      </c>
      <c r="U121" s="20">
        <f t="shared" si="76"/>
        <v>1.9201264276355667E-2</v>
      </c>
      <c r="V121" s="20">
        <f t="shared" si="77"/>
        <v>1.8996223078889485E-2</v>
      </c>
      <c r="W121" s="20">
        <f t="shared" si="78"/>
        <v>-34.333403498670457</v>
      </c>
      <c r="X121" s="21">
        <f t="shared" si="79"/>
        <v>-34.426654779945395</v>
      </c>
      <c r="AA121" s="32"/>
      <c r="AB121" s="32"/>
      <c r="AC121" s="32"/>
      <c r="AD121" s="32"/>
      <c r="AE121" s="32"/>
      <c r="AF121" s="32"/>
    </row>
    <row r="122" spans="19:32">
      <c r="S122" s="22">
        <v>3060</v>
      </c>
      <c r="T122" s="20">
        <f t="shared" si="75"/>
        <v>19226.547039969533</v>
      </c>
      <c r="U122" s="20">
        <f t="shared" si="76"/>
        <v>1.9263357450550005E-2</v>
      </c>
      <c r="V122" s="20">
        <f t="shared" si="77"/>
        <v>1.9000030415694768E-2</v>
      </c>
      <c r="W122" s="20">
        <f t="shared" si="78"/>
        <v>-34.305360330553498</v>
      </c>
      <c r="X122" s="21">
        <f t="shared" si="79"/>
        <v>-34.424914076356231</v>
      </c>
      <c r="AA122" s="32"/>
      <c r="AB122" s="32"/>
      <c r="AC122" s="32"/>
      <c r="AD122" s="32"/>
      <c r="AE122" s="32"/>
      <c r="AF122" s="32"/>
    </row>
    <row r="123" spans="19:32">
      <c r="S123" s="22">
        <v>3070</v>
      </c>
      <c r="T123" s="20">
        <f t="shared" si="75"/>
        <v>19289.378893041328</v>
      </c>
      <c r="U123" s="20">
        <f t="shared" si="76"/>
        <v>1.9325451009179002E-2</v>
      </c>
      <c r="V123" s="20">
        <f t="shared" si="77"/>
        <v>1.9003802864654931E-2</v>
      </c>
      <c r="W123" s="20">
        <f t="shared" si="78"/>
        <v>-34.277407238218998</v>
      </c>
      <c r="X123" s="21">
        <f t="shared" si="79"/>
        <v>-34.423189667389423</v>
      </c>
      <c r="AA123" s="32"/>
      <c r="AB123" s="32"/>
      <c r="AC123" s="32"/>
      <c r="AD123" s="32"/>
      <c r="AE123" s="32"/>
      <c r="AF123" s="32"/>
    </row>
    <row r="124" spans="19:32">
      <c r="S124" s="22">
        <v>3080</v>
      </c>
      <c r="T124" s="20">
        <f t="shared" si="75"/>
        <v>19352.210746113127</v>
      </c>
      <c r="U124" s="20">
        <f t="shared" si="76"/>
        <v>1.9387544925428133E-2</v>
      </c>
      <c r="V124" s="20">
        <f t="shared" si="77"/>
        <v>1.9007540843921974E-2</v>
      </c>
      <c r="W124" s="20">
        <f t="shared" si="78"/>
        <v>-34.249543656327134</v>
      </c>
      <c r="X124" s="21">
        <f t="shared" si="79"/>
        <v>-34.421481352327667</v>
      </c>
      <c r="AA124" s="32"/>
      <c r="AB124" s="32"/>
      <c r="AC124" s="32"/>
      <c r="AD124" s="32"/>
      <c r="AE124" s="32"/>
      <c r="AF124" s="32"/>
    </row>
    <row r="125" spans="19:32">
      <c r="S125" s="22">
        <v>3090</v>
      </c>
      <c r="T125" s="20">
        <f t="shared" si="75"/>
        <v>19415.042599184922</v>
      </c>
      <c r="U125" s="20">
        <f t="shared" si="76"/>
        <v>1.9449639172752321E-2</v>
      </c>
      <c r="V125" s="20">
        <f t="shared" si="77"/>
        <v>1.9011244765506159E-2</v>
      </c>
      <c r="W125" s="20">
        <f t="shared" si="78"/>
        <v>-34.221769024797517</v>
      </c>
      <c r="X125" s="21">
        <f t="shared" si="79"/>
        <v>-34.419788933503952</v>
      </c>
      <c r="AA125" s="32"/>
      <c r="AB125" s="32"/>
      <c r="AC125" s="32"/>
      <c r="AD125" s="32"/>
      <c r="AE125" s="32"/>
      <c r="AF125" s="32"/>
    </row>
    <row r="126" spans="19:32">
      <c r="S126" s="22">
        <v>3100</v>
      </c>
      <c r="T126" s="20">
        <f t="shared" si="75"/>
        <v>19477.874452256718</v>
      </c>
      <c r="U126" s="20">
        <f t="shared" si="76"/>
        <v>1.9511733724871659E-2</v>
      </c>
      <c r="V126" s="20">
        <f t="shared" si="77"/>
        <v>1.9014915035382052E-2</v>
      </c>
      <c r="W126" s="20">
        <f t="shared" si="78"/>
        <v>-34.19408278874505</v>
      </c>
      <c r="X126" s="21">
        <f t="shared" si="79"/>
        <v>-34.418112216246683</v>
      </c>
      <c r="AA126" s="32"/>
      <c r="AB126" s="32"/>
      <c r="AC126" s="32"/>
      <c r="AD126" s="32"/>
      <c r="AE126" s="32"/>
      <c r="AF126" s="32"/>
    </row>
    <row r="127" spans="19:32">
      <c r="S127" s="22">
        <v>3110</v>
      </c>
      <c r="T127" s="20">
        <f t="shared" si="75"/>
        <v>19540.706305328513</v>
      </c>
      <c r="U127" s="20">
        <f t="shared" si="76"/>
        <v>1.9573828555767257E-2</v>
      </c>
      <c r="V127" s="20">
        <f t="shared" si="77"/>
        <v>1.901855205359243E-2</v>
      </c>
      <c r="W127" s="20">
        <f t="shared" si="78"/>
        <v>-34.166484398416564</v>
      </c>
      <c r="X127" s="21">
        <f t="shared" si="79"/>
        <v>-34.416451008825895</v>
      </c>
      <c r="AA127" s="32"/>
      <c r="AB127" s="32"/>
      <c r="AC127" s="32"/>
      <c r="AD127" s="32"/>
      <c r="AE127" s="32"/>
      <c r="AF127" s="32"/>
    </row>
    <row r="128" spans="19:32">
      <c r="S128" s="22">
        <v>3120</v>
      </c>
      <c r="T128" s="20">
        <f t="shared" si="75"/>
        <v>19603.538158400308</v>
      </c>
      <c r="U128" s="20">
        <f t="shared" si="76"/>
        <v>1.9635923639677103E-2</v>
      </c>
      <c r="V128" s="20">
        <f t="shared" si="77"/>
        <v>1.9022156214350185E-2</v>
      </c>
      <c r="W128" s="20">
        <f t="shared" si="78"/>
        <v>-34.138973309128588</v>
      </c>
      <c r="X128" s="21">
        <f t="shared" si="79"/>
        <v>-34.414805122400601</v>
      </c>
      <c r="AA128" s="32"/>
      <c r="AB128" s="32"/>
      <c r="AC128" s="32"/>
      <c r="AD128" s="32"/>
      <c r="AE128" s="32"/>
      <c r="AF128" s="32"/>
    </row>
    <row r="129" spans="19:32">
      <c r="S129" s="22">
        <v>3130</v>
      </c>
      <c r="T129" s="20">
        <f t="shared" si="75"/>
        <v>19666.370011472103</v>
      </c>
      <c r="U129" s="20">
        <f t="shared" si="76"/>
        <v>1.9698018951092074E-2</v>
      </c>
      <c r="V129" s="20">
        <f t="shared" si="77"/>
        <v>1.9025727906138202E-2</v>
      </c>
      <c r="W129" s="20">
        <f t="shared" si="78"/>
        <v>-34.1115489812059</v>
      </c>
      <c r="X129" s="21">
        <f t="shared" si="79"/>
        <v>-34.413174370967234</v>
      </c>
      <c r="AA129" s="32"/>
      <c r="AB129" s="32"/>
      <c r="AC129" s="32"/>
      <c r="AD129" s="32"/>
      <c r="AE129" s="32"/>
      <c r="AF129" s="32"/>
    </row>
    <row r="130" spans="19:32">
      <c r="S130" s="22">
        <v>3140</v>
      </c>
      <c r="T130" s="20">
        <f t="shared" si="75"/>
        <v>19729.201864543902</v>
      </c>
      <c r="U130" s="20">
        <f t="shared" si="76"/>
        <v>1.9760114464751968E-2</v>
      </c>
      <c r="V130" s="20">
        <f t="shared" si="77"/>
        <v>1.9029267511807311E-2</v>
      </c>
      <c r="W130" s="20">
        <f t="shared" si="78"/>
        <v>-34.084210879921088</v>
      </c>
      <c r="X130" s="21">
        <f t="shared" si="79"/>
        <v>-34.411558571309129</v>
      </c>
      <c r="AA130" s="32"/>
      <c r="AB130" s="32"/>
      <c r="AC130" s="32"/>
      <c r="AD130" s="32"/>
      <c r="AE130" s="32"/>
      <c r="AF130" s="32"/>
    </row>
    <row r="131" spans="19:32">
      <c r="S131" s="22">
        <v>3150</v>
      </c>
      <c r="T131" s="20">
        <f t="shared" ref="T131:T136" si="101">S131*2*PI()</f>
        <v>19792.033717615697</v>
      </c>
      <c r="U131" s="20">
        <f t="shared" ref="U131:U136" si="102">SQRT((10^(-14)+ 2.5*10^(-21)*T131^2)/(2.51001*10^(-9)+  2*10^(-20)*T131^2 ))</f>
        <v>1.9822210155641617E-2</v>
      </c>
      <c r="V131" s="20">
        <f t="shared" ref="V131:V136" si="103">SQRT((4*10^(-6)*T131^2)/(2.5*10^5+ 0.010404*T131^2 ))</f>
        <v>1.9032775408672285E-2</v>
      </c>
      <c r="W131" s="20">
        <f t="shared" ref="W131:W136" si="104">20*LOG10(U131)</f>
        <v>-34.056958475434939</v>
      </c>
      <c r="X131" s="21">
        <f t="shared" ref="X131:X136" si="105">20*LOG10(V131)</f>
        <v>-34.409957542947048</v>
      </c>
      <c r="AA131" s="32"/>
      <c r="AB131" s="32"/>
      <c r="AC131" s="32"/>
      <c r="AD131" s="32"/>
      <c r="AE131" s="32"/>
      <c r="AF131" s="32"/>
    </row>
    <row r="132" spans="19:32">
      <c r="S132" s="22">
        <v>3160</v>
      </c>
      <c r="T132" s="20">
        <f t="shared" si="101"/>
        <v>19854.865570687492</v>
      </c>
      <c r="U132" s="20">
        <f t="shared" si="102"/>
        <v>1.9884305998987124E-2</v>
      </c>
      <c r="V132" s="20">
        <f t="shared" si="103"/>
        <v>1.9036251968606015E-2</v>
      </c>
      <c r="W132" s="20">
        <f t="shared" si="104"/>
        <v>-34.029791242737794</v>
      </c>
      <c r="X132" s="21">
        <f t="shared" si="105"/>
        <v>-34.408371108090748</v>
      </c>
      <c r="AA132" s="32"/>
      <c r="AB132" s="32"/>
      <c r="AC132" s="32"/>
      <c r="AD132" s="32"/>
      <c r="AE132" s="32"/>
      <c r="AF132" s="32"/>
    </row>
    <row r="133" spans="19:32">
      <c r="S133" s="22">
        <v>3170</v>
      </c>
      <c r="T133" s="20">
        <f t="shared" si="101"/>
        <v>19917.697423759288</v>
      </c>
      <c r="U133" s="20">
        <f t="shared" si="102"/>
        <v>1.9946401970252103E-2</v>
      </c>
      <c r="V133" s="20">
        <f t="shared" si="103"/>
        <v>1.9039697558131844E-2</v>
      </c>
      <c r="W133" s="20">
        <f t="shared" si="104"/>
        <v>-34.002708661591669</v>
      </c>
      <c r="X133" s="21">
        <f t="shared" si="105"/>
        <v>-34.406799091591452</v>
      </c>
      <c r="AA133" s="32"/>
      <c r="AB133" s="32"/>
      <c r="AC133" s="32"/>
      <c r="AD133" s="32"/>
      <c r="AE133" s="32"/>
      <c r="AF133" s="32"/>
    </row>
    <row r="134" spans="19:32">
      <c r="S134" s="22">
        <v>3180</v>
      </c>
      <c r="T134" s="20">
        <f t="shared" si="101"/>
        <v>19980.529276831083</v>
      </c>
      <c r="U134" s="20">
        <f t="shared" si="102"/>
        <v>2.0008498045134007E-2</v>
      </c>
      <c r="V134" s="20">
        <f t="shared" si="103"/>
        <v>1.9043112538514088E-2</v>
      </c>
      <c r="W134" s="20">
        <f t="shared" si="104"/>
        <v>-33.97571021647331</v>
      </c>
      <c r="X134" s="21">
        <f t="shared" si="105"/>
        <v>-34.405241320895406</v>
      </c>
      <c r="AA134" s="32"/>
      <c r="AB134" s="32"/>
      <c r="AC134" s="32"/>
      <c r="AD134" s="32"/>
      <c r="AE134" s="32"/>
      <c r="AF134" s="32"/>
    </row>
    <row r="135" spans="19:32">
      <c r="S135" s="22">
        <v>3190</v>
      </c>
      <c r="T135" s="20">
        <f t="shared" si="101"/>
        <v>20043.361129902882</v>
      </c>
      <c r="U135" s="20">
        <f t="shared" si="102"/>
        <v>2.007059419956057E-2</v>
      </c>
      <c r="V135" s="20">
        <f t="shared" si="103"/>
        <v>1.9046497265846826E-2</v>
      </c>
      <c r="W135" s="20">
        <f t="shared" si="104"/>
        <v>-33.948795396518044</v>
      </c>
      <c r="X135" s="21">
        <f t="shared" si="105"/>
        <v>-34.403697625998269</v>
      </c>
      <c r="AA135" s="32"/>
      <c r="AB135" s="32"/>
      <c r="AC135" s="32"/>
      <c r="AD135" s="32"/>
      <c r="AE135" s="32"/>
      <c r="AF135" s="32"/>
    </row>
    <row r="136" spans="19:32" ht="15.75" thickBot="1">
      <c r="S136" s="23">
        <v>3200</v>
      </c>
      <c r="T136" s="24">
        <f t="shared" si="101"/>
        <v>20106.192982974677</v>
      </c>
      <c r="U136" s="24">
        <f t="shared" si="102"/>
        <v>2.0132690409686235E-2</v>
      </c>
      <c r="V136" s="24">
        <f t="shared" si="103"/>
        <v>1.9049852091140983E-2</v>
      </c>
      <c r="W136" s="24">
        <f t="shared" si="104"/>
        <v>-33.921963695464477</v>
      </c>
      <c r="X136" s="25">
        <f t="shared" si="105"/>
        <v>-34.402167839400491</v>
      </c>
    </row>
    <row r="137" spans="19:32" ht="15.75" thickTop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Timofei Tsypyshev</cp:lastModifiedBy>
  <dcterms:created xsi:type="dcterms:W3CDTF">2023-12-04T03:35:42Z</dcterms:created>
  <dcterms:modified xsi:type="dcterms:W3CDTF">2023-12-25T02:41:04Z</dcterms:modified>
</cp:coreProperties>
</file>