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iya\OneDrive\Tài liệu\"/>
    </mc:Choice>
  </mc:AlternateContent>
  <bookViews>
    <workbookView xWindow="0" yWindow="0" windowWidth="23040" windowHeight="9072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H3" i="1"/>
  <c r="H4" i="1"/>
  <c r="H5" i="1"/>
  <c r="H6" i="1"/>
  <c r="H7" i="1"/>
  <c r="H2" i="1"/>
  <c r="G3" i="1"/>
  <c r="G4" i="1"/>
  <c r="G5" i="1"/>
  <c r="G6" i="1"/>
  <c r="G7" i="1"/>
  <c r="G2" i="1"/>
  <c r="F3" i="1"/>
  <c r="F4" i="1"/>
  <c r="F5" i="1"/>
  <c r="F6" i="1"/>
  <c r="F7" i="1"/>
  <c r="F2" i="1"/>
  <c r="D2" i="1"/>
  <c r="D3" i="1"/>
  <c r="D4" i="1"/>
  <c r="D5" i="1"/>
  <c r="D6" i="1"/>
  <c r="D7" i="1"/>
  <c r="C3" i="1"/>
  <c r="C4" i="1"/>
  <c r="C5" i="1"/>
  <c r="C6" i="1"/>
  <c r="C7" i="1"/>
  <c r="C2" i="1"/>
  <c r="A9" i="1"/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<sst xmlns="http://schemas.openxmlformats.org/spreadsheetml/2006/main" count="30" uniqueCount="28">
  <si>
    <t>STT</t>
  </si>
  <si>
    <t>Mã số</t>
  </si>
  <si>
    <t>Tên hàng</t>
  </si>
  <si>
    <t>Loại hàng</t>
  </si>
  <si>
    <t>Số lượng</t>
  </si>
  <si>
    <t>M-HO</t>
  </si>
  <si>
    <t>H-PO</t>
  </si>
  <si>
    <t>M-PH</t>
  </si>
  <si>
    <t>H-HO</t>
  </si>
  <si>
    <t>M-PO</t>
  </si>
  <si>
    <t>H-PH</t>
  </si>
  <si>
    <t>Đơn giá</t>
  </si>
  <si>
    <t>Giảm giá</t>
  </si>
  <si>
    <t>Thành tiền(VND)</t>
  </si>
  <si>
    <t>Thành tiền(USD)</t>
  </si>
  <si>
    <t>Mã hàng</t>
  </si>
  <si>
    <t>HO</t>
  </si>
  <si>
    <t>PO</t>
  </si>
  <si>
    <t>PH</t>
  </si>
  <si>
    <t>Tên Hàng</t>
  </si>
  <si>
    <t>xi măng Holcim</t>
  </si>
  <si>
    <t>xi măng Pomihoa</t>
  </si>
  <si>
    <t>xi măng Phúc sơn</t>
  </si>
  <si>
    <t>Loại 1</t>
  </si>
  <si>
    <t>Tổng thành tiền (VND)</t>
  </si>
  <si>
    <t>RIGHT(B2,2)</t>
  </si>
  <si>
    <t>Tỷ giá 23,260</t>
  </si>
  <si>
    <t>tỷ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</si>
</sst>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I10" sqref="I10"/>
    </sheetView>
  </sheetViews>
  <sheetFormatPr defaultRowHeight="14.4" x14ac:dyDescent="0.3"/>
  <cols>
    <col min="2" max="2" width="18.6640625" customWidth="1"/>
    <col min="3" max="3" width="16.44140625" customWidth="1"/>
    <col min="6" max="6" width="18.6640625" customWidth="1"/>
    <col min="8" max="8" width="16.6640625" customWidth="1"/>
    <col min="9" max="9" width="14.33203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12</v>
      </c>
      <c r="H1" s="1" t="s">
        <v>13</v>
      </c>
      <c r="I1" s="1" t="s">
        <v>14</v>
      </c>
    </row>
    <row r="2" spans="1:10" x14ac:dyDescent="0.3">
      <c r="A2" s="1">
        <v>1</v>
      </c>
      <c r="B2" s="1" t="s">
        <v>5</v>
      </c>
      <c r="C2" s="1" t="str">
        <f>VLOOKUP(RIGHT(B2,2),$A$10:$B$13,2,0)</f>
        <v>xi măng Holcim</v>
      </c>
      <c r="D2" s="1" t="str">
        <f>IF(LEFT(B2,1)="M","Loại 1","Loại 2")</f>
        <v>Loại 1</v>
      </c>
      <c r="E2" s="1">
        <v>16</v>
      </c>
      <c r="F2" s="1">
        <f>VLOOKUP(RIGHT(B2,2),$A$10:$C$13,3,0)</f>
        <v>90000</v>
      </c>
      <c r="G2" s="1">
        <f>5%*F2</f>
        <v>4500</v>
      </c>
      <c r="H2" s="1">
        <f>E2*F2-G2</f>
        <v>1435500</v>
      </c>
      <c r="I2" s="1">
        <f>H2/$J$11</f>
        <v>61715.391229578672</v>
      </c>
    </row>
    <row r="3" spans="1:10" x14ac:dyDescent="0.3">
      <c r="A3" s="1">
        <f>A2+1</f>
        <v>2</v>
      </c>
      <c r="B3" s="1" t="s">
        <v>6</v>
      </c>
      <c r="C3" s="1" t="str">
        <f t="shared" ref="C3:C7" si="0">VLOOKUP(RIGHT(B3,2),$A$10:$B$13,2,0)</f>
        <v>xi măng Pomihoa</v>
      </c>
      <c r="D3" s="1" t="str">
        <f t="shared" ref="D3:D7" si="1">IF(LEFT(B3,1)="M","Loại 1","Loại 2")</f>
        <v>Loại 2</v>
      </c>
      <c r="E3" s="1">
        <v>12</v>
      </c>
      <c r="F3" s="1">
        <f t="shared" ref="F3:F7" si="2">VLOOKUP(RIGHT(B3,2),$A$10:$C$13,3,0)</f>
        <v>85000</v>
      </c>
      <c r="G3" s="1">
        <f t="shared" ref="G3:G7" si="3">5%*F3</f>
        <v>4250</v>
      </c>
      <c r="H3" s="1">
        <f t="shared" ref="H3:H7" si="4">E3*F3-G3</f>
        <v>1015750</v>
      </c>
      <c r="I3" s="1">
        <f t="shared" ref="I3:I7" si="5">H3/$J$11</f>
        <v>43669.38950988822</v>
      </c>
    </row>
    <row r="4" spans="1:10" x14ac:dyDescent="0.3">
      <c r="A4" s="1">
        <f>A3+1</f>
        <v>3</v>
      </c>
      <c r="B4" s="1" t="s">
        <v>7</v>
      </c>
      <c r="C4" s="1" t="str">
        <f t="shared" si="0"/>
        <v>xi măng Phúc sơn</v>
      </c>
      <c r="D4" s="1" t="str">
        <f t="shared" si="1"/>
        <v>Loại 1</v>
      </c>
      <c r="E4" s="1">
        <v>26</v>
      </c>
      <c r="F4" s="1">
        <f t="shared" si="2"/>
        <v>70000</v>
      </c>
      <c r="G4" s="1">
        <f t="shared" si="3"/>
        <v>3500</v>
      </c>
      <c r="H4" s="1">
        <f t="shared" si="4"/>
        <v>1816500</v>
      </c>
      <c r="I4" s="1">
        <f t="shared" si="5"/>
        <v>78095.442820292345</v>
      </c>
    </row>
    <row r="5" spans="1:10" x14ac:dyDescent="0.3">
      <c r="A5" s="1">
        <f>A4+1</f>
        <v>4</v>
      </c>
      <c r="B5" s="1" t="s">
        <v>8</v>
      </c>
      <c r="C5" s="1" t="str">
        <f t="shared" si="0"/>
        <v>xi măng Holcim</v>
      </c>
      <c r="D5" s="1" t="str">
        <f t="shared" si="1"/>
        <v>Loại 2</v>
      </c>
      <c r="E5" s="1">
        <v>42</v>
      </c>
      <c r="F5" s="1">
        <f t="shared" si="2"/>
        <v>90000</v>
      </c>
      <c r="G5" s="1">
        <f t="shared" si="3"/>
        <v>4500</v>
      </c>
      <c r="H5" s="1">
        <f t="shared" si="4"/>
        <v>3775500</v>
      </c>
      <c r="I5" s="1">
        <f t="shared" si="5"/>
        <v>162317.28288907994</v>
      </c>
    </row>
    <row r="6" spans="1:10" x14ac:dyDescent="0.3">
      <c r="A6" s="1">
        <f>A5+1</f>
        <v>5</v>
      </c>
      <c r="B6" s="1" t="s">
        <v>9</v>
      </c>
      <c r="C6" s="1" t="str">
        <f t="shared" si="0"/>
        <v>xi măng Pomihoa</v>
      </c>
      <c r="D6" s="1" t="str">
        <f t="shared" si="1"/>
        <v>Loại 1</v>
      </c>
      <c r="E6" s="1">
        <v>49</v>
      </c>
      <c r="F6" s="1">
        <f t="shared" si="2"/>
        <v>85000</v>
      </c>
      <c r="G6" s="1">
        <f t="shared" si="3"/>
        <v>4250</v>
      </c>
      <c r="H6" s="1">
        <f t="shared" si="4"/>
        <v>4160750</v>
      </c>
      <c r="I6" s="1">
        <f t="shared" si="5"/>
        <v>178880.05159071367</v>
      </c>
    </row>
    <row r="7" spans="1:10" x14ac:dyDescent="0.3">
      <c r="A7" s="1">
        <f>A6+1</f>
        <v>6</v>
      </c>
      <c r="B7" s="1" t="s">
        <v>10</v>
      </c>
      <c r="C7" s="1" t="str">
        <f t="shared" si="0"/>
        <v>xi măng Phúc sơn</v>
      </c>
      <c r="D7" s="1" t="str">
        <f t="shared" si="1"/>
        <v>Loại 2</v>
      </c>
      <c r="E7" s="1">
        <v>26</v>
      </c>
      <c r="F7" s="1">
        <f t="shared" si="2"/>
        <v>70000</v>
      </c>
      <c r="G7" s="1">
        <f t="shared" si="3"/>
        <v>3500</v>
      </c>
      <c r="H7" s="1">
        <f t="shared" si="4"/>
        <v>1816500</v>
      </c>
      <c r="I7" s="1">
        <f t="shared" si="5"/>
        <v>78095.442820292345</v>
      </c>
    </row>
    <row r="9" spans="1:10" x14ac:dyDescent="0.3">
      <c r="A9" t="str">
        <f ca="1">CONCATENATE("DOANH SỐ BÁN HÀNG XI MĂNG THÁNG ", MONTH(TODAY()))</f>
        <v>DOANH SỐ BÁN HÀNG XI MĂNG THÁNG 3</v>
      </c>
      <c r="D9" t="s">
        <v>26</v>
      </c>
    </row>
    <row r="10" spans="1:10" x14ac:dyDescent="0.3">
      <c r="A10" s="1" t="s">
        <v>15</v>
      </c>
      <c r="B10" s="1" t="s">
        <v>19</v>
      </c>
      <c r="C10" s="1" t="s">
        <v>11</v>
      </c>
      <c r="E10" s="1" t="s">
        <v>3</v>
      </c>
      <c r="F10" s="1" t="s">
        <v>24</v>
      </c>
    </row>
    <row r="11" spans="1:10" x14ac:dyDescent="0.3">
      <c r="A11" s="1" t="s">
        <v>16</v>
      </c>
      <c r="B11" s="1" t="s">
        <v>20</v>
      </c>
      <c r="C11" s="1">
        <v>90000</v>
      </c>
      <c r="E11" s="1" t="s">
        <v>23</v>
      </c>
      <c r="F11" s="1"/>
      <c r="I11" t="s">
        <v>27</v>
      </c>
      <c r="J11" s="2">
        <v>23.26</v>
      </c>
    </row>
    <row r="12" spans="1:10" x14ac:dyDescent="0.3">
      <c r="A12" s="1" t="s">
        <v>17</v>
      </c>
      <c r="B12" s="1" t="s">
        <v>21</v>
      </c>
      <c r="C12" s="1">
        <v>85000</v>
      </c>
      <c r="H12" t="s">
        <v>25</v>
      </c>
    </row>
    <row r="13" spans="1:10" x14ac:dyDescent="0.3">
      <c r="A13" s="1" t="s">
        <v>18</v>
      </c>
      <c r="B13" s="1" t="s">
        <v>22</v>
      </c>
      <c r="C13" s="1">
        <v>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Kiệt</dc:creator>
  <cp:lastModifiedBy>Bùi Kiệt</cp:lastModifiedBy>
  <dcterms:created xsi:type="dcterms:W3CDTF">2023-03-27T15:35:22Z</dcterms:created>
  <dcterms:modified xsi:type="dcterms:W3CDTF">2023-03-27T16:38:55Z</dcterms:modified>
</cp:coreProperties>
</file>