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19"/>
  <workbookPr/>
  <mc:AlternateContent xmlns:mc="http://schemas.openxmlformats.org/markup-compatibility/2006">
    <mc:Choice Requires="x15">
      <x15ac:absPath xmlns:x15ac="http://schemas.microsoft.com/office/spreadsheetml/2010/11/ac" url="C:\Users\tolga.turan\Downloads\"/>
    </mc:Choice>
  </mc:AlternateContent>
  <xr:revisionPtr revIDLastSave="2338" documentId="11_5E24BB7A35755EAD883BACD968627DF54BEB0BB3" xr6:coauthVersionLast="47" xr6:coauthVersionMax="47" xr10:uidLastSave="{34F65472-0F23-4713-8BAF-340BC38C563D}"/>
  <bookViews>
    <workbookView xWindow="0" yWindow="0" windowWidth="21570" windowHeight="7965" firstSheet="1" xr2:uid="{00000000-000D-0000-FFFF-FFFF00000000}"/>
  </bookViews>
  <sheets>
    <sheet name="Akasya" sheetId="1" r:id="rId1"/>
    <sheet name="Kalamış" sheetId="3" r:id="rId2"/>
    <sheet name="Summary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0" i="1" l="1"/>
  <c r="E119" i="1"/>
  <c r="E118" i="1"/>
  <c r="E117" i="1"/>
  <c r="E116" i="1"/>
  <c r="E115" i="1"/>
  <c r="E114" i="1"/>
  <c r="E113" i="1"/>
  <c r="E111" i="1"/>
  <c r="E110" i="1"/>
  <c r="E109" i="1"/>
  <c r="E108" i="1"/>
  <c r="E107" i="1"/>
  <c r="E106" i="1"/>
  <c r="E105" i="1"/>
  <c r="E104" i="1"/>
  <c r="E103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93" i="1"/>
  <c r="E102" i="1"/>
  <c r="E112" i="1"/>
  <c r="E121" i="1"/>
  <c r="I93" i="1"/>
  <c r="I102" i="1"/>
  <c r="I110" i="1"/>
  <c r="I112" i="1"/>
  <c r="I121" i="1"/>
  <c r="E268" i="3"/>
  <c r="E243" i="3"/>
  <c r="E217" i="3"/>
  <c r="I94" i="1"/>
  <c r="I95" i="1"/>
  <c r="I96" i="1"/>
  <c r="I97" i="1"/>
  <c r="I98" i="1"/>
  <c r="I99" i="1"/>
  <c r="I100" i="1"/>
  <c r="I101" i="1"/>
  <c r="I103" i="1"/>
  <c r="I104" i="1"/>
  <c r="I105" i="1"/>
  <c r="I106" i="1"/>
  <c r="I107" i="1"/>
  <c r="I108" i="1"/>
  <c r="I109" i="1"/>
  <c r="I111" i="1"/>
  <c r="I113" i="1"/>
  <c r="I114" i="1"/>
  <c r="I115" i="1"/>
  <c r="I116" i="1"/>
  <c r="I117" i="1"/>
  <c r="I118" i="1"/>
  <c r="I119" i="1"/>
  <c r="I120" i="1"/>
  <c r="I122" i="1"/>
  <c r="I123" i="1"/>
  <c r="I124" i="1"/>
  <c r="I125" i="1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E202" i="3"/>
  <c r="I202" i="3"/>
  <c r="E201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E184" i="3"/>
  <c r="I184" i="3"/>
  <c r="E183" i="3"/>
  <c r="I183" i="3"/>
  <c r="E182" i="3"/>
  <c r="H83" i="1"/>
  <c r="H82" i="1"/>
  <c r="H81" i="1"/>
  <c r="H80" i="1"/>
  <c r="H79" i="1"/>
  <c r="H78" i="1"/>
  <c r="H77" i="1"/>
  <c r="H74" i="1"/>
  <c r="H73" i="1"/>
  <c r="H72" i="1"/>
  <c r="H71" i="1"/>
  <c r="H70" i="1"/>
  <c r="H69" i="1"/>
  <c r="H68" i="1"/>
  <c r="E83" i="1"/>
  <c r="E82" i="1"/>
  <c r="E81" i="1"/>
  <c r="E80" i="1"/>
  <c r="E79" i="1"/>
  <c r="E78" i="1"/>
  <c r="E77" i="1"/>
  <c r="E74" i="1"/>
  <c r="E73" i="1"/>
  <c r="E72" i="1"/>
  <c r="E71" i="1"/>
  <c r="E70" i="1"/>
  <c r="E69" i="1"/>
  <c r="E68" i="1"/>
  <c r="I88" i="1"/>
  <c r="I89" i="1"/>
  <c r="I90" i="1"/>
  <c r="I91" i="1"/>
  <c r="I92" i="1"/>
  <c r="H146" i="3"/>
  <c r="E176" i="3"/>
  <c r="I176" i="3" s="1"/>
  <c r="E177" i="3"/>
  <c r="I177" i="3" s="1"/>
  <c r="E178" i="3"/>
  <c r="I178" i="3" s="1"/>
  <c r="E179" i="3"/>
  <c r="I179" i="3" s="1"/>
  <c r="E180" i="3"/>
  <c r="I180" i="3" s="1"/>
  <c r="E181" i="3"/>
  <c r="I181" i="3" s="1"/>
  <c r="E58" i="1"/>
  <c r="E59" i="1"/>
  <c r="E60" i="1"/>
  <c r="E61" i="1"/>
  <c r="E62" i="1"/>
  <c r="E63" i="1"/>
  <c r="E64" i="1"/>
  <c r="E65" i="1"/>
  <c r="I65" i="1" s="1"/>
  <c r="E66" i="1"/>
  <c r="I66" i="1" s="1"/>
  <c r="E67" i="1"/>
  <c r="I68" i="1"/>
  <c r="I69" i="1"/>
  <c r="I70" i="1"/>
  <c r="I71" i="1"/>
  <c r="I72" i="1"/>
  <c r="I73" i="1"/>
  <c r="I74" i="1"/>
  <c r="E75" i="1"/>
  <c r="I75" i="1" s="1"/>
  <c r="I77" i="1"/>
  <c r="I78" i="1"/>
  <c r="I79" i="1"/>
  <c r="I80" i="1"/>
  <c r="I81" i="1"/>
  <c r="I82" i="1"/>
  <c r="I83" i="1"/>
  <c r="I84" i="1"/>
  <c r="I85" i="1"/>
  <c r="I86" i="1"/>
  <c r="I87" i="1"/>
  <c r="H59" i="1"/>
  <c r="I59" i="1"/>
  <c r="H60" i="1"/>
  <c r="I60" i="1"/>
  <c r="H61" i="1"/>
  <c r="I61" i="1"/>
  <c r="H62" i="1"/>
  <c r="I62" i="1"/>
  <c r="H63" i="1"/>
  <c r="I63" i="1"/>
  <c r="H64" i="1"/>
  <c r="I64" i="1"/>
  <c r="H51" i="1"/>
  <c r="H52" i="1"/>
  <c r="H53" i="1"/>
  <c r="H54" i="1"/>
  <c r="H55" i="1"/>
  <c r="H56" i="1"/>
  <c r="H57" i="1"/>
  <c r="H50" i="1"/>
  <c r="E57" i="1"/>
  <c r="I57" i="1" s="1"/>
  <c r="H136" i="3"/>
  <c r="H137" i="3"/>
  <c r="H138" i="3"/>
  <c r="H139" i="3"/>
  <c r="H140" i="3"/>
  <c r="H141" i="3"/>
  <c r="H142" i="3"/>
  <c r="H143" i="3"/>
  <c r="H144" i="3"/>
  <c r="H145" i="3"/>
  <c r="H147" i="3"/>
  <c r="H148" i="3"/>
  <c r="H149" i="3"/>
  <c r="H150" i="3"/>
  <c r="H151" i="3"/>
  <c r="H153" i="3"/>
  <c r="H154" i="3"/>
  <c r="H155" i="3"/>
  <c r="H156" i="3"/>
  <c r="H157" i="3"/>
  <c r="H158" i="3"/>
  <c r="H159" i="3"/>
  <c r="H160" i="3"/>
  <c r="H135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I146" i="3" s="1"/>
  <c r="E147" i="3"/>
  <c r="E148" i="3"/>
  <c r="E149" i="3"/>
  <c r="E150" i="3"/>
  <c r="E151" i="3"/>
  <c r="E152" i="3"/>
  <c r="I152" i="3" s="1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86" i="3"/>
  <c r="H87" i="3"/>
  <c r="H88" i="3"/>
  <c r="H85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84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H48" i="1"/>
  <c r="H47" i="1"/>
  <c r="H46" i="1"/>
  <c r="H45" i="1"/>
  <c r="H44" i="1"/>
  <c r="H43" i="1"/>
  <c r="H42" i="1"/>
  <c r="H41" i="1"/>
  <c r="H39" i="1"/>
  <c r="H38" i="1"/>
  <c r="H37" i="1"/>
  <c r="H36" i="1"/>
  <c r="H35" i="1"/>
  <c r="H34" i="1"/>
  <c r="H33" i="1"/>
  <c r="H26" i="1"/>
  <c r="H27" i="1"/>
  <c r="H28" i="1"/>
  <c r="H29" i="1"/>
  <c r="H30" i="1"/>
  <c r="H31" i="1"/>
  <c r="H25" i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25" i="1"/>
  <c r="I25" i="1" s="1"/>
  <c r="J25" i="1" s="1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I64" i="3"/>
  <c r="H18" i="1"/>
  <c r="H19" i="1"/>
  <c r="H20" i="1"/>
  <c r="H21" i="1"/>
  <c r="H22" i="1"/>
  <c r="H23" i="1"/>
  <c r="H17" i="1"/>
  <c r="E18" i="1"/>
  <c r="E19" i="1"/>
  <c r="E20" i="1"/>
  <c r="E21" i="1"/>
  <c r="E22" i="1"/>
  <c r="E23" i="1"/>
  <c r="E17" i="1"/>
  <c r="H59" i="3"/>
  <c r="H60" i="3"/>
  <c r="H61" i="3"/>
  <c r="H62" i="3"/>
  <c r="H63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44" i="3"/>
  <c r="Q41" i="3"/>
  <c r="R41" i="3"/>
  <c r="S41" i="3"/>
  <c r="Q42" i="3"/>
  <c r="R42" i="3"/>
  <c r="S42" i="3"/>
  <c r="Q43" i="3"/>
  <c r="R43" i="3"/>
  <c r="S43" i="3"/>
  <c r="Q44" i="3"/>
  <c r="R44" i="3"/>
  <c r="S44" i="3"/>
  <c r="Q45" i="3"/>
  <c r="R45" i="3"/>
  <c r="S45" i="3"/>
  <c r="Q46" i="3"/>
  <c r="R46" i="3"/>
  <c r="S46" i="3"/>
  <c r="Q47" i="3"/>
  <c r="R47" i="3"/>
  <c r="S47" i="3"/>
  <c r="Q48" i="3"/>
  <c r="R48" i="3"/>
  <c r="S48" i="3"/>
  <c r="Q49" i="3"/>
  <c r="R49" i="3"/>
  <c r="S49" i="3"/>
  <c r="Q50" i="3"/>
  <c r="R50" i="3"/>
  <c r="S50" i="3"/>
  <c r="Q51" i="3"/>
  <c r="R51" i="3"/>
  <c r="S51" i="3"/>
  <c r="Q52" i="3"/>
  <c r="R52" i="3"/>
  <c r="S52" i="3"/>
  <c r="Q53" i="3"/>
  <c r="R53" i="3"/>
  <c r="S53" i="3"/>
  <c r="Q54" i="3"/>
  <c r="R54" i="3"/>
  <c r="S54" i="3"/>
  <c r="Q55" i="3"/>
  <c r="R55" i="3"/>
  <c r="S55" i="3"/>
  <c r="Q56" i="3"/>
  <c r="R56" i="3"/>
  <c r="S56" i="3"/>
  <c r="Q57" i="3"/>
  <c r="R57" i="3"/>
  <c r="S57" i="3"/>
  <c r="Q58" i="3"/>
  <c r="R58" i="3"/>
  <c r="S58" i="3"/>
  <c r="Q59" i="3"/>
  <c r="R59" i="3"/>
  <c r="S59" i="3"/>
  <c r="Q60" i="3"/>
  <c r="R60" i="3"/>
  <c r="S60" i="3"/>
  <c r="Q61" i="3"/>
  <c r="R61" i="3"/>
  <c r="S61" i="3"/>
  <c r="Q62" i="3"/>
  <c r="R62" i="3"/>
  <c r="S62" i="3"/>
  <c r="Q63" i="3"/>
  <c r="R63" i="3"/>
  <c r="S63" i="3"/>
  <c r="Q64" i="3"/>
  <c r="R64" i="3"/>
  <c r="S64" i="3"/>
  <c r="Q65" i="3"/>
  <c r="R65" i="3"/>
  <c r="S65" i="3"/>
  <c r="Q66" i="3"/>
  <c r="R66" i="3"/>
  <c r="S66" i="3"/>
  <c r="Q28" i="3"/>
  <c r="R28" i="3"/>
  <c r="S28" i="3"/>
  <c r="Q29" i="3"/>
  <c r="R29" i="3"/>
  <c r="S29" i="3"/>
  <c r="Q30" i="3"/>
  <c r="R30" i="3"/>
  <c r="S30" i="3"/>
  <c r="Q31" i="3"/>
  <c r="R31" i="3"/>
  <c r="S31" i="3"/>
  <c r="Q32" i="3"/>
  <c r="R32" i="3"/>
  <c r="S32" i="3"/>
  <c r="Q33" i="3"/>
  <c r="R33" i="3"/>
  <c r="S33" i="3"/>
  <c r="Q34" i="3"/>
  <c r="R34" i="3"/>
  <c r="S34" i="3"/>
  <c r="Q35" i="3"/>
  <c r="R35" i="3"/>
  <c r="S35" i="3"/>
  <c r="Q36" i="3"/>
  <c r="R36" i="3"/>
  <c r="S36" i="3"/>
  <c r="Q37" i="3"/>
  <c r="R37" i="3"/>
  <c r="S37" i="3"/>
  <c r="Q38" i="3"/>
  <c r="R38" i="3"/>
  <c r="S38" i="3"/>
  <c r="Q39" i="3"/>
  <c r="R39" i="3"/>
  <c r="S39" i="3"/>
  <c r="Q40" i="3"/>
  <c r="R40" i="3"/>
  <c r="S40" i="3"/>
  <c r="Q25" i="3"/>
  <c r="R25" i="3"/>
  <c r="S25" i="3"/>
  <c r="Q26" i="3"/>
  <c r="R26" i="3"/>
  <c r="S26" i="3"/>
  <c r="Q27" i="3"/>
  <c r="R27" i="3"/>
  <c r="S27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Q9" i="3"/>
  <c r="R9" i="3"/>
  <c r="S9" i="3" s="1"/>
  <c r="Q10" i="3"/>
  <c r="R10" i="3"/>
  <c r="S10" i="3" s="1"/>
  <c r="Q11" i="3"/>
  <c r="R11" i="3"/>
  <c r="S11" i="3" s="1"/>
  <c r="Q12" i="3"/>
  <c r="R12" i="3"/>
  <c r="S12" i="3" s="1"/>
  <c r="Q13" i="3"/>
  <c r="R13" i="3"/>
  <c r="S13" i="3" s="1"/>
  <c r="Q14" i="3"/>
  <c r="R14" i="3"/>
  <c r="S14" i="3" s="1"/>
  <c r="Q15" i="3"/>
  <c r="R15" i="3"/>
  <c r="S15" i="3" s="1"/>
  <c r="Q16" i="3"/>
  <c r="R16" i="3"/>
  <c r="S16" i="3" s="1"/>
  <c r="Q17" i="3"/>
  <c r="R17" i="3"/>
  <c r="S17" i="3" s="1"/>
  <c r="Q18" i="3"/>
  <c r="R18" i="3"/>
  <c r="S18" i="3" s="1"/>
  <c r="Q19" i="3"/>
  <c r="R19" i="3"/>
  <c r="S19" i="3" s="1"/>
  <c r="Q20" i="3"/>
  <c r="R20" i="3"/>
  <c r="S20" i="3" s="1"/>
  <c r="Q21" i="3"/>
  <c r="R21" i="3"/>
  <c r="S21" i="3" s="1"/>
  <c r="Q22" i="3"/>
  <c r="R22" i="3"/>
  <c r="S22" i="3" s="1"/>
  <c r="Q23" i="3"/>
  <c r="R23" i="3"/>
  <c r="S23" i="3" s="1"/>
  <c r="Q24" i="3"/>
  <c r="R24" i="3"/>
  <c r="S24" i="3" s="1"/>
  <c r="R8" i="3"/>
  <c r="Q8" i="3"/>
  <c r="H18" i="3"/>
  <c r="H16" i="3"/>
  <c r="H15" i="3"/>
  <c r="H14" i="3"/>
  <c r="H13" i="3"/>
  <c r="I7" i="3"/>
  <c r="I10" i="3"/>
  <c r="I11" i="3"/>
  <c r="I12" i="3"/>
  <c r="I13" i="3"/>
  <c r="I14" i="3"/>
  <c r="I15" i="3"/>
  <c r="I16" i="3"/>
  <c r="I17" i="3"/>
  <c r="I18" i="3"/>
  <c r="I20" i="3"/>
  <c r="I21" i="3"/>
  <c r="I22" i="3"/>
  <c r="I23" i="3"/>
  <c r="E19" i="3"/>
  <c r="I19" i="3" s="1"/>
  <c r="E9" i="3"/>
  <c r="I9" i="3" s="1"/>
  <c r="E8" i="3"/>
  <c r="I8" i="3" s="1"/>
  <c r="E6" i="3"/>
  <c r="I6" i="3" s="1"/>
  <c r="E5" i="3"/>
  <c r="I5" i="3" s="1"/>
  <c r="E4" i="3"/>
  <c r="I4" i="3" s="1"/>
  <c r="E3" i="3"/>
  <c r="I3" i="3"/>
  <c r="I15" i="1"/>
  <c r="I14" i="1"/>
  <c r="I12" i="1"/>
  <c r="H13" i="1"/>
  <c r="E13" i="1"/>
  <c r="E11" i="1"/>
  <c r="I11" i="1" s="1"/>
  <c r="E10" i="1"/>
  <c r="I10" i="1" s="1"/>
  <c r="I5" i="1"/>
  <c r="I7" i="1"/>
  <c r="E8" i="1"/>
  <c r="I8" i="1" s="1"/>
  <c r="E6" i="1"/>
  <c r="I6" i="1" s="1"/>
  <c r="E4" i="1"/>
  <c r="I4" i="1" s="1"/>
  <c r="E3" i="1"/>
  <c r="I3" i="1" s="1"/>
  <c r="J3" i="1" s="1"/>
  <c r="I84" i="3" l="1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5" i="3"/>
  <c r="I88" i="3"/>
  <c r="I87" i="3"/>
  <c r="I86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5" i="3"/>
  <c r="I160" i="3"/>
  <c r="I159" i="3"/>
  <c r="I158" i="3"/>
  <c r="I157" i="3"/>
  <c r="I156" i="3"/>
  <c r="I155" i="3"/>
  <c r="I154" i="3"/>
  <c r="I153" i="3"/>
  <c r="I151" i="3"/>
  <c r="I150" i="3"/>
  <c r="I149" i="3"/>
  <c r="I148" i="3"/>
  <c r="I147" i="3"/>
  <c r="I145" i="3"/>
  <c r="I144" i="3"/>
  <c r="I143" i="3"/>
  <c r="I142" i="3"/>
  <c r="I141" i="3"/>
  <c r="I140" i="3"/>
  <c r="I139" i="3"/>
  <c r="I138" i="3"/>
  <c r="I137" i="3"/>
  <c r="I136" i="3"/>
  <c r="J50" i="1"/>
  <c r="J135" i="3"/>
  <c r="J59" i="1"/>
  <c r="I33" i="1"/>
  <c r="I34" i="1"/>
  <c r="I35" i="1"/>
  <c r="I36" i="1"/>
  <c r="I37" i="1"/>
  <c r="I38" i="1"/>
  <c r="I39" i="1"/>
  <c r="I41" i="1"/>
  <c r="I42" i="1"/>
  <c r="I43" i="1"/>
  <c r="I44" i="1"/>
  <c r="I45" i="1"/>
  <c r="I46" i="1"/>
  <c r="I47" i="1"/>
  <c r="I48" i="1"/>
  <c r="J8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S8" i="3"/>
  <c r="I13" i="1"/>
  <c r="J10" i="1" s="1"/>
  <c r="I17" i="1"/>
  <c r="I23" i="1"/>
  <c r="I22" i="1"/>
  <c r="I21" i="1"/>
  <c r="I20" i="1"/>
  <c r="I19" i="1"/>
  <c r="I18" i="1"/>
  <c r="J109" i="3" l="1"/>
  <c r="J17" i="1"/>
  <c r="J41" i="1"/>
  <c r="J33" i="1"/>
  <c r="J65" i="3"/>
</calcChain>
</file>

<file path=xl/sharedStrings.xml><?xml version="1.0" encoding="utf-8"?>
<sst xmlns="http://schemas.openxmlformats.org/spreadsheetml/2006/main" count="566" uniqueCount="73">
  <si>
    <t>Personel Ad Soyad</t>
  </si>
  <si>
    <t>Tarih</t>
  </si>
  <si>
    <t>Giriş Saati</t>
  </si>
  <si>
    <t>Çıkış Saati</t>
  </si>
  <si>
    <t>Fiili Dakika</t>
  </si>
  <si>
    <t>Giriş MEYER</t>
  </si>
  <si>
    <t>Çıkış MEYER</t>
  </si>
  <si>
    <t>Meyer Dakika</t>
  </si>
  <si>
    <t>Meyer/Fiili Fark</t>
  </si>
  <si>
    <t>Buraya gün sonunda kişilerin isim soyisim bilgileri ve giriş - çıkış saat bilgileri eklenmelidir.</t>
  </si>
  <si>
    <t>Bilge Kurt</t>
  </si>
  <si>
    <t>Çağatay Kaya</t>
  </si>
  <si>
    <t>-</t>
  </si>
  <si>
    <t xml:space="preserve"> ∞</t>
  </si>
  <si>
    <t>Hidayet Uysal</t>
  </si>
  <si>
    <t>Yiğit Yıldız</t>
  </si>
  <si>
    <t>Mertkan Merçil</t>
  </si>
  <si>
    <t>Ferhat Coşkun</t>
  </si>
  <si>
    <t>Feytullah Yavuz</t>
  </si>
  <si>
    <t>Osman Yaman</t>
  </si>
  <si>
    <t>Ceren Sağlamdemir</t>
  </si>
  <si>
    <t>HİDAYET UYSAL</t>
  </si>
  <si>
    <t>BİLGE KURT</t>
  </si>
  <si>
    <t>YİĞİT YILDIZ</t>
  </si>
  <si>
    <t>a</t>
  </si>
  <si>
    <t xml:space="preserve">Osman Yaman </t>
  </si>
  <si>
    <t>Fiili /Meyer Fark</t>
  </si>
  <si>
    <t>Necmettin Şirin</t>
  </si>
  <si>
    <t>Doğan Engin</t>
  </si>
  <si>
    <t>Çağlar Bayar</t>
  </si>
  <si>
    <t>Muammer Parlak</t>
  </si>
  <si>
    <t>Serdar Köseoğlu</t>
  </si>
  <si>
    <t>Ahmet Albayrak</t>
  </si>
  <si>
    <t>Tarık Aktepe</t>
  </si>
  <si>
    <t>Mehmet İren</t>
  </si>
  <si>
    <t>Barış Ediş</t>
  </si>
  <si>
    <t>Hüda Mert Taşçı</t>
  </si>
  <si>
    <t>Orhan Çilek</t>
  </si>
  <si>
    <t>Cihan Kurban</t>
  </si>
  <si>
    <t>Batuhan Dağlı</t>
  </si>
  <si>
    <t>Onur Öztürk</t>
  </si>
  <si>
    <t>Ferhat Özmen</t>
  </si>
  <si>
    <t>Emre Akbaş</t>
  </si>
  <si>
    <t>Turan Yaman</t>
  </si>
  <si>
    <t>Ferdi Gürcü</t>
  </si>
  <si>
    <t>Yasemin Boyacı</t>
  </si>
  <si>
    <t>Burcu Döne</t>
  </si>
  <si>
    <t>Oğuzhan Parmaksız</t>
  </si>
  <si>
    <t xml:space="preserve">Saygın Yüce </t>
  </si>
  <si>
    <t>Mustafa Bekdemir</t>
  </si>
  <si>
    <t>Şueda Karaahmet</t>
  </si>
  <si>
    <t xml:space="preserve">Turan Yaman </t>
  </si>
  <si>
    <t>Oğuzhan Kundakçı</t>
  </si>
  <si>
    <t>Muhammet Mustafa Çiçek</t>
  </si>
  <si>
    <t>Hasan Şit</t>
  </si>
  <si>
    <t>Çiğdem Tokcan</t>
  </si>
  <si>
    <t xml:space="preserve">Necmettin Şirin </t>
  </si>
  <si>
    <t>Resmi işe giriş yapıldı, yeni personel</t>
  </si>
  <si>
    <t xml:space="preserve">Yusuf Gül </t>
  </si>
  <si>
    <t>Saygın Yüce</t>
  </si>
  <si>
    <t>Yusuf Gün</t>
  </si>
  <si>
    <t>Yusuf Gül</t>
  </si>
  <si>
    <t>18::00</t>
  </si>
  <si>
    <t>Bülent Akyüz</t>
  </si>
  <si>
    <t xml:space="preserve">Çağlar Bayar </t>
  </si>
  <si>
    <t xml:space="preserve">Emre Akbaş </t>
  </si>
  <si>
    <t>Ergün Yağız</t>
  </si>
  <si>
    <t xml:space="preserve">Mehmet İren </t>
  </si>
  <si>
    <t xml:space="preserve">Barış Ediş </t>
  </si>
  <si>
    <t>Kart Basmayanlar</t>
  </si>
  <si>
    <t>Kalamış</t>
  </si>
  <si>
    <t>Akasya</t>
  </si>
  <si>
    <t>YENİ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</si>
</sst>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₺&quot;#,##0.00"/>
    <numFmt numFmtId="165" formatCode="[$-F400]h:mm:ss\ AM/PM"/>
    <numFmt numFmtId="166" formatCode="0.0%"/>
  </numFmts>
  <fonts count="9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Arial"/>
      <charset val="1"/>
    </font>
    <font>
      <sz val="11"/>
      <color rgb="FF000000"/>
      <name val="Calibri"/>
      <family val="2"/>
      <charset val="162"/>
      <scheme val="minor"/>
    </font>
    <font>
      <b/>
      <sz val="11"/>
      <color rgb="FF000000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20" fontId="0" fillId="0" borderId="0" xfId="0" applyNumberFormat="1" applyAlignment="1">
      <alignment horizontal="center"/>
    </xf>
    <xf numFmtId="164" fontId="0" fillId="0" borderId="0" xfId="0" applyNumberFormat="1"/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0" fillId="4" borderId="0" xfId="0" applyFill="1" applyAlignment="1">
      <alignment horizontal="center"/>
    </xf>
    <xf numFmtId="20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0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0" fontId="0" fillId="0" borderId="0" xfId="0" applyNumberFormat="1"/>
    <xf numFmtId="1" fontId="0" fillId="0" borderId="0" xfId="0" applyNumberFormat="1"/>
    <xf numFmtId="0" fontId="5" fillId="0" borderId="0" xfId="0" applyFont="1" applyAlignment="1">
      <alignment readingOrder="1"/>
    </xf>
    <xf numFmtId="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2" fontId="0" fillId="4" borderId="0" xfId="0" applyNumberFormat="1" applyFill="1" applyAlignment="1">
      <alignment horizontal="center"/>
    </xf>
    <xf numFmtId="20" fontId="0" fillId="6" borderId="9" xfId="0" applyNumberFormat="1" applyFill="1" applyBorder="1" applyAlignment="1">
      <alignment horizontal="center"/>
    </xf>
    <xf numFmtId="10" fontId="4" fillId="4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20" fontId="4" fillId="0" borderId="0" xfId="0" applyNumberFormat="1" applyFont="1" applyAlignment="1">
      <alignment horizontal="center"/>
    </xf>
    <xf numFmtId="0" fontId="6" fillId="5" borderId="0" xfId="0" applyFont="1" applyFill="1" applyAlignment="1">
      <alignment horizontal="center"/>
    </xf>
    <xf numFmtId="10" fontId="7" fillId="5" borderId="0" xfId="0" applyNumberFormat="1" applyFont="1" applyFill="1" applyAlignment="1">
      <alignment horizontal="center"/>
    </xf>
    <xf numFmtId="0" fontId="0" fillId="0" borderId="10" xfId="0" applyBorder="1" applyAlignment="1">
      <alignment horizontal="center"/>
    </xf>
    <xf numFmtId="0" fontId="0" fillId="9" borderId="10" xfId="0" applyFill="1" applyBorder="1" applyAlignment="1">
      <alignment horizontal="center"/>
    </xf>
    <xf numFmtId="20" fontId="6" fillId="5" borderId="0" xfId="0" applyNumberFormat="1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10" fontId="4" fillId="5" borderId="0" xfId="0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0" fontId="4" fillId="0" borderId="0" xfId="0" applyFont="1"/>
    <xf numFmtId="0" fontId="4" fillId="0" borderId="11" xfId="0" applyFont="1" applyBorder="1"/>
    <xf numFmtId="16" fontId="4" fillId="0" borderId="11" xfId="0" applyNumberFormat="1" applyFont="1" applyBorder="1" applyAlignment="1">
      <alignment horizontal="center"/>
    </xf>
    <xf numFmtId="0" fontId="4" fillId="0" borderId="12" xfId="0" applyFont="1" applyBorder="1"/>
    <xf numFmtId="166" fontId="0" fillId="0" borderId="1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11" borderId="0" xfId="0" applyFill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left" vertical="center"/>
    </xf>
    <xf numFmtId="14" fontId="0" fillId="5" borderId="0" xfId="0" applyNumberForma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left" vertical="center"/>
    </xf>
    <xf numFmtId="20" fontId="0" fillId="0" borderId="9" xfId="0" applyNumberFormat="1" applyBorder="1" applyAlignment="1">
      <alignment horizontal="center"/>
    </xf>
    <xf numFmtId="10" fontId="4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/>
    </xf>
    <xf numFmtId="0" fontId="8" fillId="0" borderId="14" xfId="0" applyFont="1" applyBorder="1" applyAlignment="1">
      <alignment horizontal="center"/>
    </xf>
  </cellXfs>
  <cellStyles count="1">
    <cellStyle name="Normal" xfId="0" builtinId="0"/>
  </cellStyles>
  <dxfs count="22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₺&quot;#,##0.00"/>
      <alignment horizontal="center" vertical="bottom" textRotation="0" wrapText="0" indent="0" justifyLastLine="0" shrinkToFit="0" readingOrder="0"/>
    </dxf>
    <dxf>
      <font>
        <b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₺&quot;#,##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I121" totalsRowShown="0" headerRowDxfId="21" dataDxfId="20">
  <autoFilter ref="A2:I121" xr:uid="{00000000-0009-0000-0100-000001000000}"/>
  <tableColumns count="9">
    <tableColumn id="1" xr3:uid="{00000000-0010-0000-0000-000001000000}" name="Personel Ad Soyad" dataDxfId="19"/>
    <tableColumn id="2" xr3:uid="{00000000-0010-0000-0000-000002000000}" name="Tarih" dataDxfId="18"/>
    <tableColumn id="3" xr3:uid="{00000000-0010-0000-0000-000003000000}" name="Giriş Saati" dataDxfId="17"/>
    <tableColumn id="4" xr3:uid="{00000000-0010-0000-0000-000004000000}" name="Çıkış Saati" dataDxfId="16"/>
    <tableColumn id="7" xr3:uid="{7E7E51EB-A007-4C49-BA2E-570F126CDB81}" name="Fiili Dakika" dataDxfId="15">
      <calculatedColumnFormula>8*60+30</calculatedColumnFormula>
    </tableColumn>
    <tableColumn id="5" xr3:uid="{B5330F29-E488-4272-9332-607AD680F3B9}" name="Giriş MEYER" dataDxfId="14"/>
    <tableColumn id="6" xr3:uid="{B31B3374-D445-48E9-91FE-C9AD886DA592}" name="Çıkış MEYER" dataDxfId="13"/>
    <tableColumn id="8" xr3:uid="{85308419-C3CA-4982-941F-B3CAC3EF4615}" name="Meyer Dakika" dataDxfId="12"/>
    <tableColumn id="9" xr3:uid="{1C7E32D0-DBCD-40B1-A9DF-0023A5EDF914}" name="Meyer/Fiili Fark" dataDxfId="11">
      <calculatedColumnFormula>IFERROR((H3-E3)/H3,0)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81D3F6-7E88-4EF7-BC44-3B493D6BE037}" name="Table13" displayName="Table13" ref="A2:I216" totalsRowShown="0" headerRowDxfId="10" dataDxfId="9">
  <autoFilter ref="A2:I216" xr:uid="{00000000-0009-0000-0100-000001000000}"/>
  <tableColumns count="9">
    <tableColumn id="1" xr3:uid="{86D8E246-30E7-41E7-AD69-70F50F9686F1}" name="Personel Ad Soyad" dataDxfId="8"/>
    <tableColumn id="2" xr3:uid="{BCC126AC-983C-4186-B15E-C18F9C304C2D}" name="Tarih" dataDxfId="7"/>
    <tableColumn id="3" xr3:uid="{9762AFAA-8F95-4491-A6A5-3F794941A6DF}" name="Giriş Saati" dataDxfId="6"/>
    <tableColumn id="4" xr3:uid="{2E2A044E-01F3-43FF-8DC9-4F7BED7791A6}" name="Çıkış Saati" dataDxfId="5"/>
    <tableColumn id="7" xr3:uid="{8F150857-85B7-4682-BF0C-5309FF2E63BC}" name="Fiili Dakika" dataDxfId="4">
      <calculatedColumnFormula>(24-16)*60</calculatedColumnFormula>
    </tableColumn>
    <tableColumn id="5" xr3:uid="{890D29CD-0BA2-4F5C-B0FF-0835F6B57E90}" name="Giriş MEYER" dataDxfId="3"/>
    <tableColumn id="6" xr3:uid="{C39FE5D9-7F84-4EEA-ABDF-5C5E934F34A0}" name="Çıkış MEYER" dataDxfId="2"/>
    <tableColumn id="8" xr3:uid="{0CC56422-AA04-434A-87E8-9E6CB75B09BC}" name="Meyer Dakika" dataDxfId="1"/>
    <tableColumn id="9" xr3:uid="{CF0A799A-E725-4251-9499-F88F40C6B073}" name="Meyer/Fiili Fark" dataDxfId="0">
      <calculatedColumnFormula>IFERROR((H3-E3)/H3,0)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28"/>
  <sheetViews>
    <sheetView tabSelected="1" topLeftCell="A92" workbookViewId="0">
      <selection activeCell="E113" sqref="E113:E120"/>
    </sheetView>
  </sheetViews>
  <sheetFormatPr defaultRowHeight="15"/>
  <cols>
    <col min="1" max="1" width="20.28515625" style="1" customWidth="1"/>
    <col min="2" max="6" width="19.140625" style="1" customWidth="1"/>
    <col min="7" max="7" width="14.28515625" style="5" bestFit="1" customWidth="1"/>
    <col min="8" max="10" width="14.28515625" style="5" customWidth="1"/>
    <col min="11" max="11" width="9.140625" style="5"/>
  </cols>
  <sheetData>
    <row r="2" spans="1:16" s="3" customForma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/>
      <c r="K2" s="62" t="s">
        <v>9</v>
      </c>
      <c r="L2" s="63"/>
      <c r="M2" s="63"/>
      <c r="N2" s="63"/>
      <c r="O2" s="63"/>
      <c r="P2" s="64"/>
    </row>
    <row r="3" spans="1:16">
      <c r="A3" s="1" t="s">
        <v>10</v>
      </c>
      <c r="B3" s="17">
        <v>45425</v>
      </c>
      <c r="C3" s="8">
        <v>0.33333333333333331</v>
      </c>
      <c r="D3" s="8">
        <v>0.6875</v>
      </c>
      <c r="E3" s="9">
        <f>8*60+30</f>
        <v>510</v>
      </c>
      <c r="F3" s="8">
        <v>0.33402777777777776</v>
      </c>
      <c r="G3" s="8">
        <v>0.68194444444444446</v>
      </c>
      <c r="H3" s="9">
        <v>501</v>
      </c>
      <c r="I3" s="11">
        <f>IFERROR((H3-E3)/H3,1)</f>
        <v>-1.7964071856287425E-2</v>
      </c>
      <c r="J3" s="61">
        <f>AVERAGE(I3:I8)</f>
        <v>0.5263459797575708</v>
      </c>
      <c r="K3" s="65"/>
      <c r="L3" s="66"/>
      <c r="M3" s="66"/>
      <c r="N3" s="66"/>
      <c r="O3" s="66"/>
      <c r="P3" s="67"/>
    </row>
    <row r="4" spans="1:16">
      <c r="A4" s="43" t="s">
        <v>11</v>
      </c>
      <c r="B4" s="17">
        <v>45425</v>
      </c>
      <c r="C4" s="8">
        <v>0.5</v>
      </c>
      <c r="D4" s="8">
        <v>0.875</v>
      </c>
      <c r="E4" s="9">
        <f>9*60</f>
        <v>540</v>
      </c>
      <c r="F4" s="8">
        <v>0.48125000000000001</v>
      </c>
      <c r="G4" s="8" t="s">
        <v>12</v>
      </c>
      <c r="H4" s="10" t="s">
        <v>13</v>
      </c>
      <c r="I4" s="11">
        <f t="shared" ref="I4:I8" si="0">IFERROR((H4-E4)/H4,1)</f>
        <v>1</v>
      </c>
      <c r="J4" s="61"/>
      <c r="K4" s="65"/>
      <c r="L4" s="66"/>
      <c r="M4" s="66"/>
      <c r="N4" s="66"/>
      <c r="O4" s="66"/>
      <c r="P4" s="67"/>
    </row>
    <row r="5" spans="1:16">
      <c r="A5" s="43" t="s">
        <v>14</v>
      </c>
      <c r="B5" s="17">
        <v>45425</v>
      </c>
      <c r="C5" s="8">
        <v>0.5</v>
      </c>
      <c r="D5" s="8">
        <v>0.875</v>
      </c>
      <c r="E5" s="9">
        <v>540</v>
      </c>
      <c r="F5" s="8">
        <v>0.49166666666666664</v>
      </c>
      <c r="G5" s="8" t="s">
        <v>12</v>
      </c>
      <c r="H5" s="10" t="s">
        <v>13</v>
      </c>
      <c r="I5" s="11">
        <f t="shared" si="0"/>
        <v>1</v>
      </c>
      <c r="J5" s="61"/>
      <c r="K5" s="65"/>
      <c r="L5" s="66"/>
      <c r="M5" s="66"/>
      <c r="N5" s="66"/>
      <c r="O5" s="66"/>
      <c r="P5" s="67"/>
    </row>
    <row r="6" spans="1:16">
      <c r="A6" s="1" t="s">
        <v>15</v>
      </c>
      <c r="B6" s="17">
        <v>45425</v>
      </c>
      <c r="C6" s="8">
        <v>0.58333333333333337</v>
      </c>
      <c r="D6" s="8">
        <v>0.9375</v>
      </c>
      <c r="E6" s="9">
        <f>8*60+30</f>
        <v>510</v>
      </c>
      <c r="F6" s="8">
        <v>0.56180555555555556</v>
      </c>
      <c r="G6" s="8">
        <v>0.95416666666666672</v>
      </c>
      <c r="H6" s="9">
        <v>565</v>
      </c>
      <c r="I6" s="11">
        <f t="shared" si="0"/>
        <v>9.7345132743362831E-2</v>
      </c>
      <c r="J6" s="61"/>
      <c r="K6" s="68"/>
      <c r="L6" s="69"/>
      <c r="M6" s="69"/>
      <c r="N6" s="69"/>
      <c r="O6" s="69"/>
      <c r="P6" s="70"/>
    </row>
    <row r="7" spans="1:16">
      <c r="A7" s="43" t="s">
        <v>16</v>
      </c>
      <c r="B7" s="17">
        <v>45425</v>
      </c>
      <c r="C7" s="8">
        <v>0.58333333333333337</v>
      </c>
      <c r="D7" s="8">
        <v>0.9375</v>
      </c>
      <c r="E7" s="9">
        <v>510</v>
      </c>
      <c r="F7" s="8">
        <v>0.56944444444444442</v>
      </c>
      <c r="G7" s="8" t="s">
        <v>12</v>
      </c>
      <c r="H7" s="10" t="s">
        <v>13</v>
      </c>
      <c r="I7" s="11">
        <f t="shared" si="0"/>
        <v>1</v>
      </c>
      <c r="J7" s="61"/>
    </row>
    <row r="8" spans="1:16">
      <c r="A8" s="1" t="s">
        <v>17</v>
      </c>
      <c r="B8" s="17">
        <v>45425</v>
      </c>
      <c r="C8" s="8">
        <v>0.58333333333333337</v>
      </c>
      <c r="D8" s="8">
        <v>0.91666666666666663</v>
      </c>
      <c r="E8" s="9">
        <f>8*60</f>
        <v>480</v>
      </c>
      <c r="F8" s="8">
        <v>0.54861111111111116</v>
      </c>
      <c r="G8" s="8">
        <v>0.95208333333333328</v>
      </c>
      <c r="H8" s="9">
        <v>521</v>
      </c>
      <c r="I8" s="11">
        <f t="shared" si="0"/>
        <v>7.8694817658349334E-2</v>
      </c>
      <c r="J8" s="61"/>
    </row>
    <row r="9" spans="1:16">
      <c r="A9" s="12"/>
      <c r="B9" s="12"/>
      <c r="C9" s="12"/>
      <c r="D9" s="12"/>
      <c r="E9" s="16"/>
      <c r="F9" s="12"/>
      <c r="G9" s="14"/>
      <c r="H9" s="15"/>
      <c r="I9" s="11"/>
      <c r="J9" s="11"/>
    </row>
    <row r="10" spans="1:16">
      <c r="A10" s="1" t="s">
        <v>10</v>
      </c>
      <c r="B10" s="17">
        <v>45426</v>
      </c>
      <c r="C10" s="4">
        <v>0.33333333333333331</v>
      </c>
      <c r="D10" s="4">
        <v>0.70833333333333337</v>
      </c>
      <c r="E10" s="9">
        <f>(17-8)*60</f>
        <v>540</v>
      </c>
      <c r="F10" s="4">
        <v>0.3215277777777778</v>
      </c>
      <c r="G10" s="4">
        <v>0.70138888888888884</v>
      </c>
      <c r="H10" s="9">
        <v>547</v>
      </c>
      <c r="I10" s="11">
        <f t="shared" ref="I10:I39" si="1">IFERROR((H10-E10)/H10,1)</f>
        <v>1.2797074954296161E-2</v>
      </c>
      <c r="J10" s="61">
        <f>AVERAGE(I10:I15)</f>
        <v>0.50533711818886695</v>
      </c>
    </row>
    <row r="11" spans="1:16">
      <c r="A11" s="43" t="s">
        <v>11</v>
      </c>
      <c r="B11" s="17">
        <v>45426</v>
      </c>
      <c r="C11" s="4">
        <v>0.5</v>
      </c>
      <c r="D11" s="4">
        <v>0.875</v>
      </c>
      <c r="E11" s="9">
        <f>(21-12)*60</f>
        <v>540</v>
      </c>
      <c r="F11" s="4">
        <v>0.47291666666666665</v>
      </c>
      <c r="G11" s="1" t="s">
        <v>12</v>
      </c>
      <c r="H11" s="9" t="s">
        <v>13</v>
      </c>
      <c r="I11" s="11">
        <f t="shared" si="1"/>
        <v>1</v>
      </c>
      <c r="J11" s="61"/>
    </row>
    <row r="12" spans="1:16">
      <c r="A12" s="1" t="s">
        <v>14</v>
      </c>
      <c r="B12" s="17">
        <v>45426</v>
      </c>
      <c r="C12" s="4">
        <v>0.5</v>
      </c>
      <c r="D12" s="4">
        <v>0.875</v>
      </c>
      <c r="E12" s="9">
        <v>540</v>
      </c>
      <c r="F12" s="4">
        <v>0.50277777777777777</v>
      </c>
      <c r="G12" s="4">
        <v>0.87430555555555556</v>
      </c>
      <c r="H12" s="9">
        <v>535</v>
      </c>
      <c r="I12" s="11">
        <f t="shared" si="1"/>
        <v>-9.3457943925233638E-3</v>
      </c>
      <c r="J12" s="61"/>
    </row>
    <row r="13" spans="1:16">
      <c r="A13" s="1" t="s">
        <v>15</v>
      </c>
      <c r="B13" s="17">
        <v>45426</v>
      </c>
      <c r="C13" s="4">
        <v>0.58333333333333337</v>
      </c>
      <c r="D13" s="4">
        <v>0.9375</v>
      </c>
      <c r="E13" s="9">
        <f>(22-14)*60+30</f>
        <v>510</v>
      </c>
      <c r="F13" s="4">
        <v>0.58611111111111114</v>
      </c>
      <c r="G13" s="4">
        <v>0.9506944444444444</v>
      </c>
      <c r="H13" s="9">
        <f>(22-14)*60+(49-4)</f>
        <v>525</v>
      </c>
      <c r="I13" s="11">
        <f t="shared" si="1"/>
        <v>2.8571428571428571E-2</v>
      </c>
      <c r="J13" s="61"/>
    </row>
    <row r="14" spans="1:16">
      <c r="A14" s="43" t="s">
        <v>17</v>
      </c>
      <c r="B14" s="17">
        <v>45426</v>
      </c>
      <c r="C14" s="4">
        <v>0.58333333333333337</v>
      </c>
      <c r="D14" s="4">
        <v>0.9375</v>
      </c>
      <c r="E14" s="9">
        <v>510</v>
      </c>
      <c r="F14" s="4">
        <v>0.93125000000000002</v>
      </c>
      <c r="G14" s="1" t="s">
        <v>12</v>
      </c>
      <c r="H14" s="9" t="s">
        <v>13</v>
      </c>
      <c r="I14" s="11">
        <f t="shared" si="1"/>
        <v>1</v>
      </c>
      <c r="J14" s="61"/>
    </row>
    <row r="15" spans="1:16">
      <c r="A15" s="43" t="s">
        <v>18</v>
      </c>
      <c r="B15" s="17">
        <v>45426</v>
      </c>
      <c r="C15" s="4">
        <v>0.58333333333333337</v>
      </c>
      <c r="D15" s="4">
        <v>0.9375</v>
      </c>
      <c r="E15" s="9">
        <v>510</v>
      </c>
      <c r="F15" s="4">
        <v>0.61250000000000004</v>
      </c>
      <c r="G15" s="7" t="s">
        <v>12</v>
      </c>
      <c r="H15" s="9" t="s">
        <v>13</v>
      </c>
      <c r="I15" s="11">
        <f t="shared" si="1"/>
        <v>1</v>
      </c>
      <c r="J15" s="61"/>
    </row>
    <row r="16" spans="1:16">
      <c r="A16" s="12"/>
      <c r="B16" s="12"/>
      <c r="C16" s="12"/>
      <c r="D16" s="12"/>
      <c r="E16" s="13"/>
      <c r="F16" s="12"/>
      <c r="G16" s="14"/>
      <c r="H16" s="15"/>
      <c r="I16" s="11"/>
      <c r="J16" s="11"/>
    </row>
    <row r="17" spans="1:10">
      <c r="A17" s="43" t="s">
        <v>19</v>
      </c>
      <c r="B17" s="17">
        <v>45427</v>
      </c>
      <c r="C17" s="4">
        <v>0.33333333333333331</v>
      </c>
      <c r="D17" s="4">
        <v>0.6875</v>
      </c>
      <c r="E17" s="9">
        <f>IF(HOUR(C17)=0,24,HOUR(C17))*60+MINUTE(D17)</f>
        <v>510</v>
      </c>
      <c r="F17" s="4">
        <v>0.32569444444444445</v>
      </c>
      <c r="G17" s="4" t="s">
        <v>12</v>
      </c>
      <c r="H17" s="9" t="str">
        <f>IFERROR(IF(HOUR(F17)=0,24,HOUR(F17))*60+MINUTE(G17),"∞")</f>
        <v>∞</v>
      </c>
      <c r="I17" s="11">
        <f t="shared" si="1"/>
        <v>1</v>
      </c>
      <c r="J17" s="61">
        <f>AVERAGE(I17:I22)</f>
        <v>0.27217589513513923</v>
      </c>
    </row>
    <row r="18" spans="1:10">
      <c r="A18" s="1" t="s">
        <v>11</v>
      </c>
      <c r="B18" s="17">
        <v>45427</v>
      </c>
      <c r="C18" s="4">
        <v>0.41666666666666669</v>
      </c>
      <c r="D18" s="4">
        <v>0.77083333333333337</v>
      </c>
      <c r="E18" s="9">
        <f t="shared" ref="E18:E23" si="2">IF(HOUR(C18)=0,24,HOUR(C18))*60+MINUTE(D18)</f>
        <v>630</v>
      </c>
      <c r="F18" s="4">
        <v>0.40555555555555556</v>
      </c>
      <c r="G18" s="4">
        <v>0.77430555555555558</v>
      </c>
      <c r="H18" s="9">
        <f t="shared" ref="H18:H23" si="3">IFERROR(IF(HOUR(F18)=0,24,HOUR(F18))*60+MINUTE(G18),"∞")</f>
        <v>575</v>
      </c>
      <c r="I18" s="11">
        <f t="shared" si="1"/>
        <v>-9.5652173913043481E-2</v>
      </c>
      <c r="J18" s="61"/>
    </row>
    <row r="19" spans="1:10">
      <c r="A19" s="1" t="s">
        <v>14</v>
      </c>
      <c r="B19" s="17">
        <v>45427</v>
      </c>
      <c r="C19" s="4">
        <v>0.5</v>
      </c>
      <c r="D19" s="4">
        <v>0.85416666666666663</v>
      </c>
      <c r="E19" s="9">
        <f t="shared" si="2"/>
        <v>750</v>
      </c>
      <c r="F19" s="4">
        <v>0.49513888888888891</v>
      </c>
      <c r="G19" s="4">
        <v>0.87847222222222221</v>
      </c>
      <c r="H19" s="9">
        <f t="shared" si="3"/>
        <v>665</v>
      </c>
      <c r="I19" s="11">
        <f t="shared" si="1"/>
        <v>-0.12781954887218044</v>
      </c>
      <c r="J19" s="61"/>
    </row>
    <row r="20" spans="1:10">
      <c r="A20" s="43" t="s">
        <v>20</v>
      </c>
      <c r="B20" s="17">
        <v>45427</v>
      </c>
      <c r="C20" s="4">
        <v>0.54166666666666663</v>
      </c>
      <c r="D20" s="4">
        <v>0.90972222222222221</v>
      </c>
      <c r="E20" s="9">
        <f t="shared" si="2"/>
        <v>830</v>
      </c>
      <c r="F20" s="4">
        <v>0.53194444444444444</v>
      </c>
      <c r="G20" s="4" t="s">
        <v>12</v>
      </c>
      <c r="H20" s="9" t="str">
        <f t="shared" si="3"/>
        <v>∞</v>
      </c>
      <c r="I20" s="11">
        <f t="shared" si="1"/>
        <v>1</v>
      </c>
      <c r="J20" s="61"/>
    </row>
    <row r="21" spans="1:10">
      <c r="A21" s="1" t="s">
        <v>15</v>
      </c>
      <c r="B21" s="17">
        <v>45427</v>
      </c>
      <c r="C21" s="4">
        <v>0.58333333333333337</v>
      </c>
      <c r="D21" s="4">
        <v>0.94791666666666663</v>
      </c>
      <c r="E21" s="9">
        <f t="shared" si="2"/>
        <v>885</v>
      </c>
      <c r="F21" s="4">
        <v>0.58472222222222225</v>
      </c>
      <c r="G21" s="4">
        <v>0.95833333333333337</v>
      </c>
      <c r="H21" s="9">
        <f t="shared" si="3"/>
        <v>840</v>
      </c>
      <c r="I21" s="11">
        <f t="shared" si="1"/>
        <v>-5.3571428571428568E-2</v>
      </c>
      <c r="J21" s="61"/>
    </row>
    <row r="22" spans="1:10">
      <c r="A22" s="1" t="s">
        <v>18</v>
      </c>
      <c r="B22" s="17">
        <v>45427</v>
      </c>
      <c r="C22" s="4">
        <v>0.58333333333333337</v>
      </c>
      <c r="D22" s="4">
        <v>0.94791666666666663</v>
      </c>
      <c r="E22" s="9">
        <f t="shared" si="2"/>
        <v>885</v>
      </c>
      <c r="F22" s="4">
        <v>0.56597222222222221</v>
      </c>
      <c r="G22" s="4">
        <v>0.64722222222222225</v>
      </c>
      <c r="H22" s="9">
        <f t="shared" si="3"/>
        <v>812</v>
      </c>
      <c r="I22" s="11">
        <f t="shared" si="1"/>
        <v>-8.9901477832512317E-2</v>
      </c>
      <c r="J22" s="61"/>
    </row>
    <row r="23" spans="1:10">
      <c r="A23" s="43" t="s">
        <v>17</v>
      </c>
      <c r="B23" s="17">
        <v>45427</v>
      </c>
      <c r="C23" s="4">
        <v>0.58333333333333337</v>
      </c>
      <c r="D23" s="4">
        <v>0.94791666666666663</v>
      </c>
      <c r="E23" s="9">
        <f t="shared" si="2"/>
        <v>885</v>
      </c>
      <c r="F23" s="1" t="s">
        <v>12</v>
      </c>
      <c r="G23" s="4" t="s">
        <v>12</v>
      </c>
      <c r="H23" s="9" t="str">
        <f t="shared" si="3"/>
        <v>∞</v>
      </c>
      <c r="I23" s="11">
        <f t="shared" si="1"/>
        <v>1</v>
      </c>
      <c r="J23" s="11"/>
    </row>
    <row r="24" spans="1:10">
      <c r="A24" s="18"/>
      <c r="B24" s="18"/>
      <c r="C24" s="18"/>
      <c r="D24" s="18"/>
      <c r="E24" s="19"/>
      <c r="F24" s="18"/>
      <c r="G24" s="20"/>
      <c r="H24" s="20"/>
      <c r="I24" s="15"/>
      <c r="J24" s="11"/>
    </row>
    <row r="25" spans="1:10">
      <c r="A25" s="1" t="s">
        <v>16</v>
      </c>
      <c r="B25" s="17">
        <v>45428</v>
      </c>
      <c r="C25" s="4">
        <v>0.33333333333333331</v>
      </c>
      <c r="D25" s="4">
        <v>0.6875</v>
      </c>
      <c r="E25" s="9">
        <f t="shared" ref="E25:E56" si="4">IF(HOUR(C25)=0,24,HOUR(C25))*60+MINUTE(D25)</f>
        <v>510</v>
      </c>
      <c r="F25" s="4">
        <v>0.32430555555555557</v>
      </c>
      <c r="G25" s="4">
        <v>0.7</v>
      </c>
      <c r="H25" s="9">
        <f t="shared" ref="H25:H39" si="5">IFERROR(IF(HOUR(F25)=0,24,HOUR(F25))*60+MINUTE(G25),"∞")</f>
        <v>468</v>
      </c>
      <c r="I25" s="11">
        <f t="shared" si="1"/>
        <v>-8.9743589743589744E-2</v>
      </c>
      <c r="J25" s="61">
        <f>AVERAGE(I25:I31)</f>
        <v>0.53792463968202442</v>
      </c>
    </row>
    <row r="26" spans="1:10">
      <c r="A26" s="1" t="s">
        <v>19</v>
      </c>
      <c r="B26" s="17">
        <v>45428</v>
      </c>
      <c r="C26" s="4">
        <v>0.41666666666666669</v>
      </c>
      <c r="D26" s="4">
        <v>0.77083333333333337</v>
      </c>
      <c r="E26" s="9">
        <f t="shared" si="4"/>
        <v>630</v>
      </c>
      <c r="F26" s="4">
        <v>0.38680555555555557</v>
      </c>
      <c r="G26" s="4">
        <v>0.77708333333333335</v>
      </c>
      <c r="H26" s="9">
        <f t="shared" si="5"/>
        <v>579</v>
      </c>
      <c r="I26" s="11">
        <f t="shared" si="1"/>
        <v>-8.8082901554404139E-2</v>
      </c>
      <c r="J26" s="61"/>
    </row>
    <row r="27" spans="1:10">
      <c r="A27" s="1" t="s">
        <v>21</v>
      </c>
      <c r="B27" s="17">
        <v>45428</v>
      </c>
      <c r="C27" s="4">
        <v>0.54166666666666663</v>
      </c>
      <c r="D27" s="4">
        <v>0.90277777777777779</v>
      </c>
      <c r="E27" s="9">
        <f t="shared" si="4"/>
        <v>820</v>
      </c>
      <c r="F27" s="4">
        <v>0.53819444444444442</v>
      </c>
      <c r="G27" s="4">
        <v>0.91388888888888886</v>
      </c>
      <c r="H27" s="9">
        <f t="shared" si="5"/>
        <v>776</v>
      </c>
      <c r="I27" s="11">
        <f t="shared" si="1"/>
        <v>-5.6701030927835051E-2</v>
      </c>
      <c r="J27" s="61"/>
    </row>
    <row r="28" spans="1:10">
      <c r="A28" s="43" t="s">
        <v>11</v>
      </c>
      <c r="B28" s="17">
        <v>45428</v>
      </c>
      <c r="C28" s="4">
        <v>0.5</v>
      </c>
      <c r="D28" s="4">
        <v>0.85416666666666663</v>
      </c>
      <c r="E28" s="9">
        <f t="shared" si="4"/>
        <v>750</v>
      </c>
      <c r="F28" s="4">
        <v>0.48958333333333331</v>
      </c>
      <c r="G28" s="4" t="s">
        <v>12</v>
      </c>
      <c r="H28" s="9" t="str">
        <f t="shared" si="5"/>
        <v>∞</v>
      </c>
      <c r="I28" s="11">
        <f t="shared" si="1"/>
        <v>1</v>
      </c>
      <c r="J28" s="61"/>
    </row>
    <row r="29" spans="1:10">
      <c r="A29" s="43" t="s">
        <v>18</v>
      </c>
      <c r="B29" s="17">
        <v>45428</v>
      </c>
      <c r="C29" s="4">
        <v>0.58333333333333337</v>
      </c>
      <c r="D29" s="4">
        <v>0.9375</v>
      </c>
      <c r="E29" s="9">
        <f t="shared" si="4"/>
        <v>870</v>
      </c>
      <c r="F29" s="4">
        <v>0.56805555555555554</v>
      </c>
      <c r="G29" s="4" t="s">
        <v>12</v>
      </c>
      <c r="H29" s="9" t="str">
        <f t="shared" si="5"/>
        <v>∞</v>
      </c>
      <c r="I29" s="11">
        <f t="shared" si="1"/>
        <v>1</v>
      </c>
      <c r="J29" s="61"/>
    </row>
    <row r="30" spans="1:10">
      <c r="A30" s="43" t="s">
        <v>20</v>
      </c>
      <c r="B30" s="17">
        <v>45428</v>
      </c>
      <c r="C30" s="4">
        <v>0.58333333333333337</v>
      </c>
      <c r="D30" s="4">
        <v>0.9375</v>
      </c>
      <c r="E30" s="9">
        <f t="shared" si="4"/>
        <v>870</v>
      </c>
      <c r="F30" s="4">
        <v>0.5493055555555556</v>
      </c>
      <c r="G30" s="4" t="s">
        <v>12</v>
      </c>
      <c r="H30" s="9" t="str">
        <f t="shared" si="5"/>
        <v>∞</v>
      </c>
      <c r="I30" s="11">
        <f t="shared" si="1"/>
        <v>1</v>
      </c>
      <c r="J30" s="61"/>
    </row>
    <row r="31" spans="1:10">
      <c r="A31" s="43" t="s">
        <v>22</v>
      </c>
      <c r="B31" s="17">
        <v>45428</v>
      </c>
      <c r="C31" s="4">
        <v>0.58333333333333337</v>
      </c>
      <c r="D31" s="4">
        <v>0.9375</v>
      </c>
      <c r="E31" s="9">
        <f t="shared" si="4"/>
        <v>870</v>
      </c>
      <c r="F31" s="4">
        <v>0.59097222222222223</v>
      </c>
      <c r="G31" s="4" t="s">
        <v>12</v>
      </c>
      <c r="H31" s="9" t="str">
        <f t="shared" si="5"/>
        <v>∞</v>
      </c>
      <c r="I31" s="11">
        <f t="shared" si="1"/>
        <v>1</v>
      </c>
      <c r="J31" s="61"/>
    </row>
    <row r="32" spans="1:10">
      <c r="A32" s="12"/>
      <c r="B32" s="12"/>
      <c r="C32" s="12"/>
      <c r="D32" s="12"/>
      <c r="E32" s="12">
        <f t="shared" si="4"/>
        <v>1440</v>
      </c>
      <c r="F32" s="12"/>
      <c r="G32" s="12"/>
      <c r="H32" s="14"/>
      <c r="I32" s="32"/>
      <c r="J32" s="11"/>
    </row>
    <row r="33" spans="1:10">
      <c r="A33" s="1" t="s">
        <v>19</v>
      </c>
      <c r="B33" s="17">
        <v>45429</v>
      </c>
      <c r="C33" s="4">
        <v>0.33333333333333331</v>
      </c>
      <c r="D33" s="4">
        <v>0.6875</v>
      </c>
      <c r="E33" s="9">
        <f t="shared" si="4"/>
        <v>510</v>
      </c>
      <c r="F33" s="4">
        <v>0.32708333333333334</v>
      </c>
      <c r="G33" s="4">
        <v>0.69097222222222221</v>
      </c>
      <c r="H33" s="9">
        <f t="shared" si="5"/>
        <v>455</v>
      </c>
      <c r="I33" s="11">
        <f t="shared" si="1"/>
        <v>-0.12087912087912088</v>
      </c>
      <c r="J33" s="61">
        <f>AVERAGE(I33:I39)</f>
        <v>0.54038629072006905</v>
      </c>
    </row>
    <row r="34" spans="1:10">
      <c r="A34" s="1" t="s">
        <v>22</v>
      </c>
      <c r="B34" s="17">
        <v>45429</v>
      </c>
      <c r="C34" s="4">
        <v>0.41666666666666669</v>
      </c>
      <c r="D34" s="4">
        <v>0.8125</v>
      </c>
      <c r="E34" s="9">
        <f t="shared" si="4"/>
        <v>630</v>
      </c>
      <c r="F34" s="4">
        <v>0.41458333333333336</v>
      </c>
      <c r="G34" s="4">
        <v>0.80208333333333337</v>
      </c>
      <c r="H34" s="9">
        <f t="shared" si="5"/>
        <v>555</v>
      </c>
      <c r="I34" s="11">
        <f t="shared" si="1"/>
        <v>-0.13513513513513514</v>
      </c>
      <c r="J34" s="61"/>
    </row>
    <row r="35" spans="1:10">
      <c r="A35" s="1" t="s">
        <v>21</v>
      </c>
      <c r="B35" s="17">
        <v>45429</v>
      </c>
      <c r="C35" s="4">
        <v>0.5</v>
      </c>
      <c r="D35" s="4">
        <v>0.875</v>
      </c>
      <c r="E35" s="9">
        <f t="shared" si="4"/>
        <v>720</v>
      </c>
      <c r="F35" s="4">
        <v>0.50138888888888888</v>
      </c>
      <c r="G35" s="4">
        <v>0.89513888888888893</v>
      </c>
      <c r="H35" s="9">
        <f t="shared" si="5"/>
        <v>749</v>
      </c>
      <c r="I35" s="11">
        <f t="shared" si="1"/>
        <v>3.8718291054739652E-2</v>
      </c>
      <c r="J35" s="61"/>
    </row>
    <row r="36" spans="1:10">
      <c r="A36" s="43" t="s">
        <v>20</v>
      </c>
      <c r="B36" s="17">
        <v>45429</v>
      </c>
      <c r="C36" s="4">
        <v>0.5</v>
      </c>
      <c r="D36" s="4">
        <v>0.85416666666666663</v>
      </c>
      <c r="E36" s="9">
        <f t="shared" si="4"/>
        <v>750</v>
      </c>
      <c r="F36" s="4">
        <v>0.88888888888888884</v>
      </c>
      <c r="G36" s="4" t="s">
        <v>12</v>
      </c>
      <c r="H36" s="9" t="str">
        <f t="shared" si="5"/>
        <v>∞</v>
      </c>
      <c r="I36" s="11">
        <f t="shared" si="1"/>
        <v>1</v>
      </c>
      <c r="J36" s="61"/>
    </row>
    <row r="37" spans="1:10">
      <c r="A37" s="43" t="s">
        <v>16</v>
      </c>
      <c r="B37" s="17">
        <v>45429</v>
      </c>
      <c r="C37" s="4">
        <v>0.58333333333333337</v>
      </c>
      <c r="D37" s="4">
        <v>0.9375</v>
      </c>
      <c r="E37" s="9">
        <f t="shared" si="4"/>
        <v>870</v>
      </c>
      <c r="F37" s="4">
        <v>0.55694444444444446</v>
      </c>
      <c r="G37" s="4" t="s">
        <v>12</v>
      </c>
      <c r="H37" s="9" t="str">
        <f t="shared" si="5"/>
        <v>∞</v>
      </c>
      <c r="I37" s="11">
        <f t="shared" si="1"/>
        <v>1</v>
      </c>
      <c r="J37" s="61"/>
    </row>
    <row r="38" spans="1:10">
      <c r="A38" s="43" t="s">
        <v>18</v>
      </c>
      <c r="B38" s="17">
        <v>45429</v>
      </c>
      <c r="C38" s="4">
        <v>0.58333333333333337</v>
      </c>
      <c r="D38" s="4">
        <v>0.9375</v>
      </c>
      <c r="E38" s="9">
        <f t="shared" si="4"/>
        <v>870</v>
      </c>
      <c r="F38" s="4">
        <v>0.56041666666666667</v>
      </c>
      <c r="G38" s="4" t="s">
        <v>12</v>
      </c>
      <c r="H38" s="9" t="str">
        <f t="shared" si="5"/>
        <v>∞</v>
      </c>
      <c r="I38" s="11">
        <f t="shared" si="1"/>
        <v>1</v>
      </c>
      <c r="J38" s="61"/>
    </row>
    <row r="39" spans="1:10">
      <c r="A39" s="43" t="s">
        <v>17</v>
      </c>
      <c r="B39" s="17">
        <v>45429</v>
      </c>
      <c r="C39" s="4">
        <v>0.58333333333333337</v>
      </c>
      <c r="D39" s="4">
        <v>0.9375</v>
      </c>
      <c r="E39" s="9">
        <f t="shared" si="4"/>
        <v>870</v>
      </c>
      <c r="F39" s="4">
        <v>0.94513888888888886</v>
      </c>
      <c r="G39" s="4" t="s">
        <v>12</v>
      </c>
      <c r="H39" s="9" t="str">
        <f t="shared" si="5"/>
        <v>∞</v>
      </c>
      <c r="I39" s="11">
        <f t="shared" si="1"/>
        <v>1</v>
      </c>
      <c r="J39" s="61"/>
    </row>
    <row r="40" spans="1:10">
      <c r="A40" s="12"/>
      <c r="B40" s="12"/>
      <c r="C40" s="12"/>
      <c r="D40" s="12"/>
      <c r="E40" s="12">
        <f t="shared" si="4"/>
        <v>1440</v>
      </c>
      <c r="F40" s="12"/>
      <c r="G40" s="14"/>
      <c r="H40" s="14"/>
      <c r="I40" s="32"/>
      <c r="J40" s="11"/>
    </row>
    <row r="41" spans="1:10">
      <c r="A41" s="1" t="s">
        <v>10</v>
      </c>
      <c r="B41" s="17">
        <v>45430</v>
      </c>
      <c r="C41" s="4">
        <v>0.33333333333333331</v>
      </c>
      <c r="D41" s="4">
        <v>0.70833333333333337</v>
      </c>
      <c r="E41" s="9">
        <f t="shared" si="4"/>
        <v>480</v>
      </c>
      <c r="F41" s="4">
        <v>0.32708333333333334</v>
      </c>
      <c r="G41" s="4">
        <v>0.71388888888888891</v>
      </c>
      <c r="H41" s="9">
        <f t="shared" ref="H41:H48" si="6">IFERROR(IF(HOUR(F41)=0,24,HOUR(F41))*60+MINUTE(G41),"∞")</f>
        <v>428</v>
      </c>
      <c r="I41" s="11">
        <f t="shared" ref="I41:I48" si="7">IFERROR((H41-E41)/H41,1)</f>
        <v>-0.12149532710280374</v>
      </c>
      <c r="J41" s="61">
        <f>AVERAGE(I41:I48)</f>
        <v>0.4678651502994492</v>
      </c>
    </row>
    <row r="42" spans="1:10">
      <c r="A42" s="1" t="s">
        <v>19</v>
      </c>
      <c r="B42" s="17">
        <v>45430</v>
      </c>
      <c r="C42" s="4">
        <v>0.41666666666666669</v>
      </c>
      <c r="D42" s="4">
        <v>0.8125</v>
      </c>
      <c r="E42" s="9">
        <f t="shared" si="4"/>
        <v>630</v>
      </c>
      <c r="F42" s="4">
        <v>0.39861111111111114</v>
      </c>
      <c r="G42" s="4">
        <v>0.8208333333333333</v>
      </c>
      <c r="H42" s="9">
        <f t="shared" si="6"/>
        <v>582</v>
      </c>
      <c r="I42" s="11">
        <f t="shared" si="7"/>
        <v>-8.247422680412371E-2</v>
      </c>
      <c r="J42" s="61"/>
    </row>
    <row r="43" spans="1:10">
      <c r="A43" s="43" t="s">
        <v>21</v>
      </c>
      <c r="B43" s="17">
        <v>45430</v>
      </c>
      <c r="C43" s="4">
        <v>0.41666666666666669</v>
      </c>
      <c r="D43" s="4">
        <v>0.8125</v>
      </c>
      <c r="E43" s="9">
        <f t="shared" si="4"/>
        <v>630</v>
      </c>
      <c r="F43" s="1" t="s">
        <v>12</v>
      </c>
      <c r="G43" s="4" t="s">
        <v>12</v>
      </c>
      <c r="H43" s="9" t="str">
        <f t="shared" si="6"/>
        <v>∞</v>
      </c>
      <c r="I43" s="11">
        <f t="shared" si="7"/>
        <v>1</v>
      </c>
      <c r="J43" s="61"/>
    </row>
    <row r="44" spans="1:10">
      <c r="A44" s="43" t="s">
        <v>20</v>
      </c>
      <c r="B44" s="17">
        <v>45430</v>
      </c>
      <c r="C44" s="4">
        <v>0.5</v>
      </c>
      <c r="D44" s="4">
        <v>0.85416666666666663</v>
      </c>
      <c r="E44" s="9">
        <f t="shared" si="4"/>
        <v>750</v>
      </c>
      <c r="F44" s="4">
        <v>0.47361111111111109</v>
      </c>
      <c r="G44" s="4" t="s">
        <v>12</v>
      </c>
      <c r="H44" s="9" t="str">
        <f t="shared" si="6"/>
        <v>∞</v>
      </c>
      <c r="I44" s="11">
        <f t="shared" si="7"/>
        <v>1</v>
      </c>
      <c r="J44" s="61"/>
    </row>
    <row r="45" spans="1:10">
      <c r="A45" s="1" t="s">
        <v>23</v>
      </c>
      <c r="B45" s="17">
        <v>45430</v>
      </c>
      <c r="C45" s="4">
        <v>0.54166666666666663</v>
      </c>
      <c r="D45" s="4">
        <v>0.89583333333333337</v>
      </c>
      <c r="E45" s="9">
        <f t="shared" si="4"/>
        <v>810</v>
      </c>
      <c r="F45" s="4">
        <v>0.5395833333333333</v>
      </c>
      <c r="G45" s="4">
        <v>0.90625</v>
      </c>
      <c r="H45" s="9">
        <f t="shared" si="6"/>
        <v>765</v>
      </c>
      <c r="I45" s="11">
        <f t="shared" si="7"/>
        <v>-5.8823529411764705E-2</v>
      </c>
      <c r="J45" s="61"/>
    </row>
    <row r="46" spans="1:10">
      <c r="A46" s="43" t="s">
        <v>18</v>
      </c>
      <c r="B46" s="17">
        <v>45430</v>
      </c>
      <c r="C46" s="4">
        <v>0.58333333333333337</v>
      </c>
      <c r="D46" s="4">
        <v>0.9375</v>
      </c>
      <c r="E46" s="9">
        <f t="shared" si="4"/>
        <v>870</v>
      </c>
      <c r="F46" s="4">
        <v>0.57847222222222228</v>
      </c>
      <c r="G46" s="4" t="s">
        <v>12</v>
      </c>
      <c r="H46" s="9" t="str">
        <f t="shared" si="6"/>
        <v>∞</v>
      </c>
      <c r="I46" s="11">
        <f t="shared" si="7"/>
        <v>1</v>
      </c>
      <c r="J46" s="61"/>
    </row>
    <row r="47" spans="1:10">
      <c r="A47" s="1" t="s">
        <v>17</v>
      </c>
      <c r="B47" s="17">
        <v>45430</v>
      </c>
      <c r="C47" s="4">
        <v>0.58333333333333337</v>
      </c>
      <c r="D47" s="4">
        <v>0.9375</v>
      </c>
      <c r="E47" s="9">
        <f t="shared" si="4"/>
        <v>870</v>
      </c>
      <c r="F47" s="4">
        <v>0.58750000000000002</v>
      </c>
      <c r="G47" s="4">
        <v>0.94097222222222221</v>
      </c>
      <c r="H47" s="9">
        <f t="shared" si="6"/>
        <v>875</v>
      </c>
      <c r="I47" s="11">
        <f t="shared" si="7"/>
        <v>5.7142857142857143E-3</v>
      </c>
      <c r="J47" s="61"/>
    </row>
    <row r="48" spans="1:10">
      <c r="A48" s="43" t="s">
        <v>16</v>
      </c>
      <c r="B48" s="17">
        <v>45430</v>
      </c>
      <c r="C48" s="4">
        <v>0.58333333333333337</v>
      </c>
      <c r="D48" s="4">
        <v>0.9375</v>
      </c>
      <c r="E48" s="9">
        <f t="shared" si="4"/>
        <v>870</v>
      </c>
      <c r="F48" s="4">
        <v>0.57291666666666663</v>
      </c>
      <c r="G48" s="4" t="s">
        <v>12</v>
      </c>
      <c r="H48" s="9" t="str">
        <f t="shared" si="6"/>
        <v>∞</v>
      </c>
      <c r="I48" s="11">
        <f t="shared" si="7"/>
        <v>1</v>
      </c>
      <c r="J48" s="61"/>
    </row>
    <row r="49" spans="1:10">
      <c r="A49" s="12"/>
      <c r="B49" s="12"/>
      <c r="C49" s="12"/>
      <c r="D49" s="12"/>
      <c r="E49" s="12">
        <f t="shared" si="4"/>
        <v>1440</v>
      </c>
      <c r="F49" s="12"/>
      <c r="G49" s="14"/>
      <c r="H49" s="14"/>
      <c r="I49" s="32"/>
      <c r="J49" s="11"/>
    </row>
    <row r="50" spans="1:10">
      <c r="A50" s="1" t="s">
        <v>19</v>
      </c>
      <c r="B50" s="17">
        <v>45431</v>
      </c>
      <c r="C50" s="4">
        <v>0.33333333333333331</v>
      </c>
      <c r="D50" s="4">
        <v>0.66666666666666663</v>
      </c>
      <c r="E50" s="9">
        <f t="shared" si="4"/>
        <v>480</v>
      </c>
      <c r="F50" s="4">
        <v>0.33055555555555555</v>
      </c>
      <c r="G50" s="4">
        <v>0.68055555555555558</v>
      </c>
      <c r="H50" s="9">
        <f>IFERROR(IF(HOUR(F50)=0,24,HOUR(F50))*60+MINUTE(G50),"∞")</f>
        <v>440</v>
      </c>
      <c r="I50" s="11">
        <f>IFERROR((H50-E50)/H50,1)</f>
        <v>-9.0909090909090912E-2</v>
      </c>
      <c r="J50" s="61">
        <f>AVERAGE(I50:I57)</f>
        <v>0.24614956681305222</v>
      </c>
    </row>
    <row r="51" spans="1:10">
      <c r="A51" s="1" t="s">
        <v>10</v>
      </c>
      <c r="B51" s="17">
        <v>45431</v>
      </c>
      <c r="C51" s="4">
        <v>0.41666666666666669</v>
      </c>
      <c r="D51" s="4">
        <v>0.79166666666666663</v>
      </c>
      <c r="E51" s="9">
        <f t="shared" si="4"/>
        <v>600</v>
      </c>
      <c r="F51" s="4">
        <v>0.40555555555555556</v>
      </c>
      <c r="G51" s="4">
        <v>0.81319444444444444</v>
      </c>
      <c r="H51" s="9">
        <f>IFERROR(IF(HOUR(F51)=0,24,HOUR(F51))*60+MINUTE(G51),"∞")</f>
        <v>571</v>
      </c>
      <c r="I51" s="11">
        <f>IFERROR((H51-E51)/H51,1)</f>
        <v>-5.0788091068301226E-2</v>
      </c>
      <c r="J51" s="61"/>
    </row>
    <row r="52" spans="1:10">
      <c r="A52" s="1" t="s">
        <v>11</v>
      </c>
      <c r="B52" s="17">
        <v>45431</v>
      </c>
      <c r="C52" s="4">
        <v>0.41666666666666669</v>
      </c>
      <c r="D52" s="4">
        <v>0.79166666666666663</v>
      </c>
      <c r="E52" s="9">
        <f t="shared" si="4"/>
        <v>600</v>
      </c>
      <c r="F52" s="4">
        <v>0.40625</v>
      </c>
      <c r="G52" s="4">
        <v>0.7944444444444444</v>
      </c>
      <c r="H52" s="9">
        <f>IFERROR(IF(HOUR(F52)=0,24,HOUR(F52))*60+MINUTE(G52),"∞")</f>
        <v>544</v>
      </c>
      <c r="I52" s="11">
        <f>IFERROR((H52-E52)/H52,1)</f>
        <v>-0.10294117647058823</v>
      </c>
      <c r="J52" s="61"/>
    </row>
    <row r="53" spans="1:10">
      <c r="A53" s="1" t="s">
        <v>20</v>
      </c>
      <c r="B53" s="17">
        <v>45431</v>
      </c>
      <c r="C53" s="4">
        <v>0.5</v>
      </c>
      <c r="D53" s="4">
        <v>0.85416666666666663</v>
      </c>
      <c r="E53" s="9">
        <f t="shared" si="4"/>
        <v>750</v>
      </c>
      <c r="F53" s="4">
        <v>0.47430555555555554</v>
      </c>
      <c r="G53" s="4">
        <v>0.85069444444444442</v>
      </c>
      <c r="H53" s="9">
        <f>IFERROR(IF(HOUR(F53)=0,24,HOUR(F53))*60+MINUTE(G53),"∞")</f>
        <v>685</v>
      </c>
      <c r="I53" s="11">
        <f>IFERROR((H53-E53)/H53,1)</f>
        <v>-9.4890510948905105E-2</v>
      </c>
      <c r="J53" s="61"/>
    </row>
    <row r="54" spans="1:10">
      <c r="A54" s="1" t="s">
        <v>15</v>
      </c>
      <c r="B54" s="17">
        <v>45431</v>
      </c>
      <c r="C54" s="4">
        <v>0.54166666666666663</v>
      </c>
      <c r="D54" s="4">
        <v>0.89583333333333337</v>
      </c>
      <c r="E54" s="9">
        <f t="shared" si="4"/>
        <v>810</v>
      </c>
      <c r="F54" s="4">
        <v>0.53055555555555556</v>
      </c>
      <c r="G54" s="4">
        <v>0.88749999999999996</v>
      </c>
      <c r="H54" s="9">
        <f>IFERROR(IF(HOUR(F54)=0,24,HOUR(F54))*60+MINUTE(G54),"∞")</f>
        <v>738</v>
      </c>
      <c r="I54" s="11">
        <f>IFERROR((H54-E54)/H54,1)</f>
        <v>-9.7560975609756101E-2</v>
      </c>
      <c r="J54" s="61"/>
    </row>
    <row r="55" spans="1:10">
      <c r="A55" s="43" t="s">
        <v>16</v>
      </c>
      <c r="B55" s="17">
        <v>45431</v>
      </c>
      <c r="C55" s="4">
        <v>0.58333333333333337</v>
      </c>
      <c r="D55" s="4">
        <v>0.9375</v>
      </c>
      <c r="E55" s="9">
        <f t="shared" si="4"/>
        <v>870</v>
      </c>
      <c r="F55" s="4">
        <v>0.57222222222222219</v>
      </c>
      <c r="G55" s="4" t="s">
        <v>12</v>
      </c>
      <c r="H55" s="9" t="str">
        <f>IFERROR(IF(HOUR(F55)=0,24,HOUR(F55))*60+MINUTE(G55),"∞")</f>
        <v>∞</v>
      </c>
      <c r="I55" s="11">
        <f>IFERROR((H55-E55)/H55,1)</f>
        <v>1</v>
      </c>
      <c r="J55" s="61"/>
    </row>
    <row r="56" spans="1:10">
      <c r="A56" s="43" t="s">
        <v>18</v>
      </c>
      <c r="B56" s="17">
        <v>45431</v>
      </c>
      <c r="C56" s="4">
        <v>0.58333333333333337</v>
      </c>
      <c r="D56" s="4">
        <v>0.9375</v>
      </c>
      <c r="E56" s="9">
        <f t="shared" si="4"/>
        <v>870</v>
      </c>
      <c r="F56" s="4">
        <v>0.56319444444444444</v>
      </c>
      <c r="G56" s="4" t="s">
        <v>12</v>
      </c>
      <c r="H56" s="9" t="str">
        <f>IFERROR(IF(HOUR(F56)=0,24,HOUR(F56))*60+MINUTE(G56),"∞")</f>
        <v>∞</v>
      </c>
      <c r="I56" s="11">
        <f>IFERROR((H56-E56)/H56,1)</f>
        <v>1</v>
      </c>
      <c r="J56" s="61"/>
    </row>
    <row r="57" spans="1:10">
      <c r="A57" s="1" t="s">
        <v>17</v>
      </c>
      <c r="B57" s="17">
        <v>45431</v>
      </c>
      <c r="C57" s="4">
        <v>0.58333333333333337</v>
      </c>
      <c r="D57" s="4">
        <v>0.9375</v>
      </c>
      <c r="E57" s="35">
        <f>8*60+30</f>
        <v>510</v>
      </c>
      <c r="F57" s="4">
        <v>0.5854166666666667</v>
      </c>
      <c r="G57" s="4">
        <v>0.92986111111111114</v>
      </c>
      <c r="H57" s="9">
        <f>IFERROR(IF(HOUR(F57)=0,24,HOUR(F57))*60+MINUTE(G57),"∞")</f>
        <v>859</v>
      </c>
      <c r="I57" s="11">
        <f>IFERROR((H57-E57)/H57,1)</f>
        <v>0.40628637951105939</v>
      </c>
      <c r="J57" s="61"/>
    </row>
    <row r="58" spans="1:10">
      <c r="A58" s="36"/>
      <c r="B58" s="36"/>
      <c r="C58" s="36"/>
      <c r="D58" s="36"/>
      <c r="E58" s="40">
        <f>8*60+30</f>
        <v>510</v>
      </c>
      <c r="F58" s="36"/>
      <c r="G58" s="41"/>
      <c r="H58" s="41"/>
      <c r="I58" s="37"/>
      <c r="J58" s="11"/>
    </row>
    <row r="59" spans="1:10">
      <c r="A59" s="1" t="s">
        <v>11</v>
      </c>
      <c r="B59" s="17">
        <v>45432</v>
      </c>
      <c r="C59" s="4">
        <v>0.33333333333333331</v>
      </c>
      <c r="D59" s="4">
        <v>0.6875</v>
      </c>
      <c r="E59" s="9">
        <f>8*60+30</f>
        <v>510</v>
      </c>
      <c r="F59" s="4">
        <v>0.32361111111111113</v>
      </c>
      <c r="G59" s="4">
        <v>0.68611111111111112</v>
      </c>
      <c r="H59" s="9">
        <f>IFERROR(IF(HOUR(F59)=0,24,HOUR(F59))*60+MINUTE(G59),"∞")</f>
        <v>448</v>
      </c>
      <c r="I59" s="11">
        <f>IFERROR((H59-E59)/H59,1)</f>
        <v>-0.13839285714285715</v>
      </c>
      <c r="J59" s="61">
        <f>AVERAGE(I59:I66)</f>
        <v>0.3644140612221532</v>
      </c>
    </row>
    <row r="60" spans="1:10">
      <c r="A60" s="43" t="s">
        <v>16</v>
      </c>
      <c r="B60" s="17">
        <v>45432</v>
      </c>
      <c r="C60" s="4">
        <v>0.5</v>
      </c>
      <c r="D60" s="4">
        <v>0.85416666666666663</v>
      </c>
      <c r="E60" s="9">
        <f>8*60+30</f>
        <v>510</v>
      </c>
      <c r="F60" s="4">
        <v>0.49027777777777776</v>
      </c>
      <c r="G60" s="4" t="s">
        <v>12</v>
      </c>
      <c r="H60" s="9" t="str">
        <f>IFERROR(IF(HOUR(F60)=0,24,HOUR(F60))*60+MINUTE(G60),"∞")</f>
        <v>∞</v>
      </c>
      <c r="I60" s="11">
        <f>IFERROR((H60-E60)/H60,1)</f>
        <v>1</v>
      </c>
      <c r="J60" s="61"/>
    </row>
    <row r="61" spans="1:10">
      <c r="A61" s="1" t="s">
        <v>10</v>
      </c>
      <c r="B61" s="17">
        <v>45432</v>
      </c>
      <c r="C61" s="4">
        <v>0.5</v>
      </c>
      <c r="D61" s="4">
        <v>0.77083333333333337</v>
      </c>
      <c r="E61" s="9">
        <f>8*60+30</f>
        <v>510</v>
      </c>
      <c r="F61" s="4">
        <v>0.4909722222222222</v>
      </c>
      <c r="G61" s="4">
        <v>0.82222222222222219</v>
      </c>
      <c r="H61" s="9">
        <f>IFERROR(IF(HOUR(F61)=0,24,HOUR(F61))*60+MINUTE(G61),"∞")</f>
        <v>704</v>
      </c>
      <c r="I61" s="11">
        <f>IFERROR((H61-E61)/H61,1)</f>
        <v>0.27556818181818182</v>
      </c>
      <c r="J61" s="61"/>
    </row>
    <row r="62" spans="1:10">
      <c r="A62" s="43" t="s">
        <v>18</v>
      </c>
      <c r="B62" s="17">
        <v>45432</v>
      </c>
      <c r="C62" s="4">
        <v>0.58333333333333337</v>
      </c>
      <c r="D62" s="4">
        <v>0.9375</v>
      </c>
      <c r="E62" s="9">
        <f>8*60+30</f>
        <v>510</v>
      </c>
      <c r="F62" s="4">
        <v>0.57291666666666663</v>
      </c>
      <c r="G62" s="4" t="s">
        <v>12</v>
      </c>
      <c r="H62" s="9" t="str">
        <f>IFERROR(IF(HOUR(F62)=0,24,HOUR(F62))*60+MINUTE(G62),"∞")</f>
        <v>∞</v>
      </c>
      <c r="I62" s="11">
        <f>IFERROR((H62-E62)/H62,1)</f>
        <v>1</v>
      </c>
      <c r="J62" s="61"/>
    </row>
    <row r="63" spans="1:10">
      <c r="A63" s="1" t="s">
        <v>17</v>
      </c>
      <c r="B63" s="17">
        <v>45432</v>
      </c>
      <c r="C63" s="4">
        <v>0.58333333333333337</v>
      </c>
      <c r="D63" s="4">
        <v>0.9375</v>
      </c>
      <c r="E63" s="9">
        <f>8*60+30</f>
        <v>510</v>
      </c>
      <c r="F63" s="4">
        <v>0.58472222222222225</v>
      </c>
      <c r="G63" s="4">
        <v>0.94444444444444442</v>
      </c>
      <c r="H63" s="9">
        <f>IFERROR(IF(HOUR(F63)=0,24,HOUR(F63))*60+MINUTE(G63),"∞")</f>
        <v>880</v>
      </c>
      <c r="I63" s="11">
        <f>IFERROR((H63-E63)/H63,1)</f>
        <v>0.42045454545454547</v>
      </c>
      <c r="J63" s="61"/>
    </row>
    <row r="64" spans="1:10">
      <c r="A64" s="1" t="s">
        <v>19</v>
      </c>
      <c r="B64" s="17">
        <v>45432</v>
      </c>
      <c r="C64" s="4">
        <v>0.58333333333333337</v>
      </c>
      <c r="D64" s="4">
        <v>0.9375</v>
      </c>
      <c r="E64" s="9">
        <f>8*60+30</f>
        <v>510</v>
      </c>
      <c r="F64" s="4">
        <v>0.56180555555555556</v>
      </c>
      <c r="G64" s="4">
        <v>0.92638888888888893</v>
      </c>
      <c r="H64" s="9">
        <f>IFERROR(IF(HOUR(F64)=0,24,HOUR(F64))*60+MINUTE(G64),"∞")</f>
        <v>794</v>
      </c>
      <c r="I64" s="11">
        <f>IFERROR((H64-E64)/H64,1)</f>
        <v>0.35768261964735515</v>
      </c>
      <c r="J64" s="61"/>
    </row>
    <row r="65" spans="1:10" ht="15" hidden="1" customHeight="1">
      <c r="B65" s="29"/>
      <c r="E65" s="4">
        <f>8*60+30</f>
        <v>510</v>
      </c>
      <c r="G65" s="7"/>
      <c r="H65" s="7"/>
      <c r="I65" s="11">
        <f>IFERROR((H65-E65)/H65,0)</f>
        <v>0</v>
      </c>
      <c r="J65" s="61"/>
    </row>
    <row r="66" spans="1:10" ht="15" hidden="1" customHeight="1">
      <c r="B66" s="29"/>
      <c r="E66" s="4">
        <f>8*60+30</f>
        <v>510</v>
      </c>
      <c r="G66" s="7"/>
      <c r="H66" s="7"/>
      <c r="I66" s="11">
        <f>IFERROR((H66-E66)/H66,0)</f>
        <v>0</v>
      </c>
      <c r="J66" s="61"/>
    </row>
    <row r="67" spans="1:10">
      <c r="A67" s="18" t="s">
        <v>24</v>
      </c>
      <c r="B67" s="18"/>
      <c r="C67" s="18"/>
      <c r="D67" s="18"/>
      <c r="E67" s="19">
        <f>8*60+30</f>
        <v>510</v>
      </c>
      <c r="F67" s="18"/>
      <c r="G67" s="20"/>
      <c r="H67" s="20"/>
      <c r="I67" s="42"/>
    </row>
    <row r="68" spans="1:10">
      <c r="A68" s="38" t="s">
        <v>11</v>
      </c>
      <c r="B68" s="17">
        <v>45433</v>
      </c>
      <c r="C68" s="4">
        <v>0.33333333333333331</v>
      </c>
      <c r="D68" s="4">
        <v>0.6875</v>
      </c>
      <c r="E68" s="9">
        <f t="shared" ref="E68:E74" si="8">IF(HOUR(C68)=0,24,HOUR(C68))*60+MINUTE(D68)</f>
        <v>510</v>
      </c>
      <c r="G68" s="7"/>
      <c r="H68" s="9">
        <f t="shared" ref="H68:H74" si="9">IFERROR(IF(HOUR(F68)=0,24,HOUR(F68))*60+MINUTE(G68),"∞")</f>
        <v>1440</v>
      </c>
      <c r="I68" s="11">
        <f>IFERROR((H68-E68)/H68,0)</f>
        <v>0.64583333333333337</v>
      </c>
    </row>
    <row r="69" spans="1:10">
      <c r="A69" s="39" t="s">
        <v>20</v>
      </c>
      <c r="B69" s="17">
        <v>45433</v>
      </c>
      <c r="C69" s="4">
        <v>0.41666666666666669</v>
      </c>
      <c r="D69" s="4">
        <v>0.77083333333333337</v>
      </c>
      <c r="E69" s="9">
        <f t="shared" si="8"/>
        <v>630</v>
      </c>
      <c r="G69" s="7"/>
      <c r="H69" s="9">
        <f t="shared" si="9"/>
        <v>1440</v>
      </c>
      <c r="I69" s="11">
        <f>IFERROR((H69-E69)/H69,0)</f>
        <v>0.5625</v>
      </c>
    </row>
    <row r="70" spans="1:10">
      <c r="A70" s="38" t="s">
        <v>15</v>
      </c>
      <c r="B70" s="17">
        <v>45433</v>
      </c>
      <c r="C70" s="4">
        <v>0.5</v>
      </c>
      <c r="D70" s="4">
        <v>0.85416666666666663</v>
      </c>
      <c r="E70" s="9">
        <f t="shared" si="8"/>
        <v>750</v>
      </c>
      <c r="G70" s="7"/>
      <c r="H70" s="9">
        <f t="shared" si="9"/>
        <v>1440</v>
      </c>
      <c r="I70" s="11">
        <f>IFERROR((H70-E70)/H70,0)</f>
        <v>0.47916666666666669</v>
      </c>
    </row>
    <row r="71" spans="1:10">
      <c r="A71" s="1" t="s">
        <v>10</v>
      </c>
      <c r="B71" s="17">
        <v>45433</v>
      </c>
      <c r="C71" s="4">
        <v>0.54166666666666663</v>
      </c>
      <c r="D71" s="4">
        <v>0.89583333333333337</v>
      </c>
      <c r="E71" s="9">
        <f t="shared" si="8"/>
        <v>810</v>
      </c>
      <c r="G71" s="7"/>
      <c r="H71" s="9">
        <f t="shared" si="9"/>
        <v>1440</v>
      </c>
      <c r="I71" s="11">
        <f>IFERROR((H71-E71)/H71,0)</f>
        <v>0.4375</v>
      </c>
    </row>
    <row r="72" spans="1:10">
      <c r="A72" s="1" t="s">
        <v>18</v>
      </c>
      <c r="B72" s="17">
        <v>45433</v>
      </c>
      <c r="C72" s="4">
        <v>0.58333333333333337</v>
      </c>
      <c r="D72" s="4">
        <v>0.9375</v>
      </c>
      <c r="E72" s="9">
        <f t="shared" si="8"/>
        <v>870</v>
      </c>
      <c r="G72" s="7"/>
      <c r="H72" s="9">
        <f t="shared" si="9"/>
        <v>1440</v>
      </c>
      <c r="I72" s="11">
        <f>IFERROR((H72-E72)/H72,0)</f>
        <v>0.39583333333333331</v>
      </c>
    </row>
    <row r="73" spans="1:10">
      <c r="A73" s="1" t="s">
        <v>17</v>
      </c>
      <c r="B73" s="17">
        <v>45433</v>
      </c>
      <c r="C73" s="4">
        <v>0.58333333333333337</v>
      </c>
      <c r="D73" s="4">
        <v>0.9375</v>
      </c>
      <c r="E73" s="9">
        <f t="shared" si="8"/>
        <v>870</v>
      </c>
      <c r="G73" s="7"/>
      <c r="H73" s="9">
        <f t="shared" si="9"/>
        <v>1440</v>
      </c>
      <c r="I73" s="11">
        <f>IFERROR((H73-E73)/H73,0)</f>
        <v>0.39583333333333331</v>
      </c>
    </row>
    <row r="74" spans="1:10">
      <c r="A74" s="1" t="s">
        <v>19</v>
      </c>
      <c r="B74" s="17">
        <v>45433</v>
      </c>
      <c r="C74" s="4">
        <v>0.58333333333333337</v>
      </c>
      <c r="D74" s="4">
        <v>0.9375</v>
      </c>
      <c r="E74" s="9">
        <f t="shared" si="8"/>
        <v>870</v>
      </c>
      <c r="G74" s="7"/>
      <c r="H74" s="9">
        <f t="shared" si="9"/>
        <v>1440</v>
      </c>
      <c r="I74" s="11">
        <f>IFERROR((H74-E74)/H74,0)</f>
        <v>0.39583333333333331</v>
      </c>
    </row>
    <row r="75" spans="1:10" hidden="1">
      <c r="B75" s="17">
        <v>45433</v>
      </c>
      <c r="E75" s="9">
        <f>8*60+30</f>
        <v>510</v>
      </c>
      <c r="G75" s="7"/>
      <c r="H75" s="7"/>
      <c r="I75" s="11">
        <f>IFERROR((H75-E75)/H75,0)</f>
        <v>0</v>
      </c>
    </row>
    <row r="76" spans="1:10">
      <c r="A76" s="36"/>
      <c r="B76" s="36"/>
      <c r="C76" s="36"/>
      <c r="D76" s="36"/>
      <c r="E76" s="36"/>
      <c r="F76" s="36"/>
      <c r="G76" s="41"/>
      <c r="H76" s="41"/>
      <c r="I76" s="37"/>
    </row>
    <row r="77" spans="1:10">
      <c r="A77" s="1" t="s">
        <v>11</v>
      </c>
      <c r="B77" s="17">
        <v>45434</v>
      </c>
      <c r="C77" s="4">
        <v>0.33333333333333331</v>
      </c>
      <c r="D77" s="4">
        <v>0.6875</v>
      </c>
      <c r="E77" s="9">
        <f t="shared" ref="E77:E120" si="10">IF(HOUR(C77)=0,24,HOUR(C77))*60+MINUTE(D77)</f>
        <v>510</v>
      </c>
      <c r="G77" s="7"/>
      <c r="H77" s="9">
        <f t="shared" ref="H77:H83" si="11">IFERROR(IF(HOUR(F77)=0,24,HOUR(F77))*60+MINUTE(G77),"∞")</f>
        <v>1440</v>
      </c>
      <c r="I77" s="11">
        <f>IFERROR((H77-E77)/H77,0)</f>
        <v>0.64583333333333337</v>
      </c>
    </row>
    <row r="78" spans="1:10">
      <c r="A78" s="43" t="s">
        <v>21</v>
      </c>
      <c r="B78" s="17">
        <v>45434</v>
      </c>
      <c r="C78" s="4">
        <v>0.41666666666666669</v>
      </c>
      <c r="D78" s="4">
        <v>0.77083333333333337</v>
      </c>
      <c r="E78" s="9">
        <f t="shared" si="10"/>
        <v>630</v>
      </c>
      <c r="G78" s="7"/>
      <c r="H78" s="9">
        <f t="shared" si="11"/>
        <v>1440</v>
      </c>
      <c r="I78" s="11">
        <f>IFERROR((H78-E78)/H78,0)</f>
        <v>0.5625</v>
      </c>
    </row>
    <row r="79" spans="1:10">
      <c r="A79" s="1" t="s">
        <v>20</v>
      </c>
      <c r="B79" s="17">
        <v>45434</v>
      </c>
      <c r="C79" s="4">
        <v>0.5</v>
      </c>
      <c r="D79" s="4">
        <v>0.85416666666666663</v>
      </c>
      <c r="E79" s="9">
        <f t="shared" si="10"/>
        <v>750</v>
      </c>
      <c r="G79" s="7"/>
      <c r="H79" s="9">
        <f t="shared" si="11"/>
        <v>1440</v>
      </c>
      <c r="I79" s="11">
        <f>IFERROR((H79-E79)/H79,0)</f>
        <v>0.47916666666666669</v>
      </c>
    </row>
    <row r="80" spans="1:10">
      <c r="A80" s="1" t="s">
        <v>15</v>
      </c>
      <c r="B80" s="17">
        <v>45434</v>
      </c>
      <c r="C80" s="4">
        <v>0.54166666666666663</v>
      </c>
      <c r="D80" s="4">
        <v>0.89583333333333337</v>
      </c>
      <c r="E80" s="9">
        <f t="shared" si="10"/>
        <v>810</v>
      </c>
      <c r="G80" s="7"/>
      <c r="H80" s="9">
        <f t="shared" si="11"/>
        <v>1440</v>
      </c>
      <c r="I80" s="11">
        <f>IFERROR((H80-E80)/H80,0)</f>
        <v>0.4375</v>
      </c>
    </row>
    <row r="81" spans="1:9">
      <c r="A81" s="1" t="s">
        <v>16</v>
      </c>
      <c r="B81" s="17">
        <v>45434</v>
      </c>
      <c r="C81" s="4">
        <v>0.58333333333333337</v>
      </c>
      <c r="D81" s="4">
        <v>0.9375</v>
      </c>
      <c r="E81" s="9">
        <f t="shared" si="10"/>
        <v>870</v>
      </c>
      <c r="G81" s="7"/>
      <c r="H81" s="9">
        <f t="shared" si="11"/>
        <v>1440</v>
      </c>
      <c r="I81" s="11">
        <f>IFERROR((H81-E81)/H81,0)</f>
        <v>0.39583333333333331</v>
      </c>
    </row>
    <row r="82" spans="1:9">
      <c r="A82" s="1" t="s">
        <v>18</v>
      </c>
      <c r="B82" s="17">
        <v>45434</v>
      </c>
      <c r="C82" s="4">
        <v>0.58333333333333337</v>
      </c>
      <c r="D82" s="4">
        <v>0.9375</v>
      </c>
      <c r="E82" s="9">
        <f t="shared" si="10"/>
        <v>870</v>
      </c>
      <c r="G82" s="7"/>
      <c r="H82" s="9">
        <f t="shared" si="11"/>
        <v>1440</v>
      </c>
      <c r="I82" s="11">
        <f>IFERROR((H82-E82)/H82,0)</f>
        <v>0.39583333333333331</v>
      </c>
    </row>
    <row r="83" spans="1:9">
      <c r="A83" s="1" t="s">
        <v>17</v>
      </c>
      <c r="B83" s="17">
        <v>45434</v>
      </c>
      <c r="C83" s="4">
        <v>0.58333333333333337</v>
      </c>
      <c r="D83" s="4">
        <v>0.9375</v>
      </c>
      <c r="E83" s="9">
        <f t="shared" si="10"/>
        <v>870</v>
      </c>
      <c r="G83" s="7"/>
      <c r="H83" s="9">
        <f t="shared" si="11"/>
        <v>1440</v>
      </c>
      <c r="I83" s="11">
        <f>IFERROR((H83-E83)/H83,0)</f>
        <v>0.39583333333333331</v>
      </c>
    </row>
    <row r="84" spans="1:9">
      <c r="A84" s="18"/>
      <c r="B84" s="57"/>
      <c r="C84" s="18"/>
      <c r="D84" s="18"/>
      <c r="E84" s="19"/>
      <c r="F84" s="18"/>
      <c r="G84" s="20"/>
      <c r="H84" s="20"/>
      <c r="I84" s="42">
        <f>IFERROR((H84-E84)/H84,0)</f>
        <v>0</v>
      </c>
    </row>
    <row r="85" spans="1:9">
      <c r="A85" s="1" t="s">
        <v>21</v>
      </c>
      <c r="B85" s="17">
        <v>45435</v>
      </c>
      <c r="C85" s="4">
        <v>0.33333333333333331</v>
      </c>
      <c r="D85" s="4">
        <v>0.64583333333333337</v>
      </c>
      <c r="E85" s="9">
        <f t="shared" si="10"/>
        <v>510</v>
      </c>
      <c r="G85" s="7"/>
      <c r="H85" s="7"/>
      <c r="I85" s="11">
        <f>IFERROR((H85-E85)/H85,0)</f>
        <v>0</v>
      </c>
    </row>
    <row r="86" spans="1:9">
      <c r="A86" s="1" t="s">
        <v>20</v>
      </c>
      <c r="B86" s="17">
        <v>45435</v>
      </c>
      <c r="C86" s="4">
        <v>0.41666666666666669</v>
      </c>
      <c r="D86" s="4">
        <v>0.77083333333333337</v>
      </c>
      <c r="E86" s="9">
        <f t="shared" si="10"/>
        <v>630</v>
      </c>
      <c r="G86" s="7"/>
      <c r="H86" s="7"/>
      <c r="I86" s="11">
        <f>IFERROR((H86-E86)/H86,0)</f>
        <v>0</v>
      </c>
    </row>
    <row r="87" spans="1:9">
      <c r="A87" s="1" t="s">
        <v>15</v>
      </c>
      <c r="B87" s="17">
        <v>45435</v>
      </c>
      <c r="C87" s="4">
        <v>0.5</v>
      </c>
      <c r="D87" s="4">
        <v>0.85416666666666663</v>
      </c>
      <c r="E87" s="9">
        <f t="shared" si="10"/>
        <v>750</v>
      </c>
      <c r="G87" s="7"/>
      <c r="H87" s="7"/>
      <c r="I87" s="11">
        <f>IFERROR((H87-E87)/H87,0)</f>
        <v>0</v>
      </c>
    </row>
    <row r="88" spans="1:9">
      <c r="A88" s="1" t="s">
        <v>16</v>
      </c>
      <c r="B88" s="17">
        <v>45435</v>
      </c>
      <c r="C88" s="4">
        <v>0.5</v>
      </c>
      <c r="D88" s="4">
        <v>0.85416666666666663</v>
      </c>
      <c r="E88" s="9">
        <f t="shared" si="10"/>
        <v>750</v>
      </c>
      <c r="G88" s="7"/>
      <c r="H88" s="7"/>
      <c r="I88" s="11">
        <f t="shared" ref="I88:I92" si="12">IFERROR((H88-E88)/H88,0)</f>
        <v>0</v>
      </c>
    </row>
    <row r="89" spans="1:9">
      <c r="A89" s="1" t="s">
        <v>10</v>
      </c>
      <c r="B89" s="17">
        <v>45435</v>
      </c>
      <c r="C89" s="4">
        <v>0.54166666666666663</v>
      </c>
      <c r="D89" s="4">
        <v>0.875</v>
      </c>
      <c r="E89" s="9">
        <f t="shared" si="10"/>
        <v>780</v>
      </c>
      <c r="G89" s="7"/>
      <c r="H89" s="7"/>
      <c r="I89" s="11">
        <f t="shared" si="12"/>
        <v>0</v>
      </c>
    </row>
    <row r="90" spans="1:9">
      <c r="A90" s="1" t="s">
        <v>18</v>
      </c>
      <c r="B90" s="17">
        <v>45435</v>
      </c>
      <c r="C90" s="4">
        <v>0.58333333333333337</v>
      </c>
      <c r="D90" s="4">
        <v>0.9375</v>
      </c>
      <c r="E90" s="9">
        <f t="shared" si="10"/>
        <v>870</v>
      </c>
      <c r="G90" s="7"/>
      <c r="H90" s="7"/>
      <c r="I90" s="11">
        <f t="shared" si="12"/>
        <v>0</v>
      </c>
    </row>
    <row r="91" spans="1:9">
      <c r="A91" s="1" t="s">
        <v>17</v>
      </c>
      <c r="B91" s="17">
        <v>45435</v>
      </c>
      <c r="C91" s="4">
        <v>0.58333333333333337</v>
      </c>
      <c r="D91" s="4">
        <v>0.9375</v>
      </c>
      <c r="E91" s="9">
        <f t="shared" si="10"/>
        <v>870</v>
      </c>
      <c r="G91" s="7"/>
      <c r="H91" s="7"/>
      <c r="I91" s="11">
        <f t="shared" si="12"/>
        <v>0</v>
      </c>
    </row>
    <row r="92" spans="1:9">
      <c r="A92" s="1" t="s">
        <v>19</v>
      </c>
      <c r="B92" s="17">
        <v>45435</v>
      </c>
      <c r="C92" s="4">
        <v>0.58333333333333337</v>
      </c>
      <c r="D92" s="4">
        <v>0.9375</v>
      </c>
      <c r="E92" s="9">
        <f t="shared" si="10"/>
        <v>870</v>
      </c>
      <c r="G92" s="7"/>
      <c r="H92" s="7"/>
      <c r="I92" s="11">
        <f t="shared" si="12"/>
        <v>0</v>
      </c>
    </row>
    <row r="93" spans="1:9">
      <c r="A93" s="18"/>
      <c r="B93" s="18"/>
      <c r="C93" s="18"/>
      <c r="D93" s="18"/>
      <c r="E93" s="19">
        <f t="shared" ref="E93:E121" si="13">8*60+30</f>
        <v>510</v>
      </c>
      <c r="F93" s="18"/>
      <c r="G93" s="20"/>
      <c r="H93" s="20"/>
      <c r="I93" s="42">
        <f>IFERROR((H93-E93)/H93,0)</f>
        <v>0</v>
      </c>
    </row>
    <row r="94" spans="1:9">
      <c r="A94" s="1" t="s">
        <v>11</v>
      </c>
      <c r="B94" s="17">
        <v>45436</v>
      </c>
      <c r="C94" s="60">
        <v>0.33333333333333331</v>
      </c>
      <c r="D94" s="4">
        <v>0.64583333333333337</v>
      </c>
      <c r="E94" s="9">
        <f t="shared" si="10"/>
        <v>510</v>
      </c>
      <c r="G94" s="7"/>
      <c r="H94" s="7"/>
      <c r="I94" s="11">
        <f t="shared" ref="I94:I101" si="14">IFERROR((H94-E94)/H94,0)</f>
        <v>0</v>
      </c>
    </row>
    <row r="95" spans="1:9">
      <c r="A95" s="1" t="s">
        <v>14</v>
      </c>
      <c r="B95" s="17">
        <v>45436</v>
      </c>
      <c r="C95" s="31">
        <v>0.41666666666666669</v>
      </c>
      <c r="D95" s="4">
        <v>0.77083333333333337</v>
      </c>
      <c r="E95" s="9">
        <f t="shared" si="10"/>
        <v>630</v>
      </c>
      <c r="G95" s="7"/>
      <c r="H95" s="7"/>
      <c r="I95" s="11">
        <f t="shared" si="14"/>
        <v>0</v>
      </c>
    </row>
    <row r="96" spans="1:9">
      <c r="A96" s="1" t="s">
        <v>20</v>
      </c>
      <c r="B96" s="17">
        <v>45436</v>
      </c>
      <c r="C96" s="60">
        <v>0.5</v>
      </c>
      <c r="D96" s="4">
        <v>0.8666666666666667</v>
      </c>
      <c r="E96" s="9">
        <f t="shared" si="10"/>
        <v>768</v>
      </c>
      <c r="G96" s="7"/>
      <c r="H96" s="7"/>
      <c r="I96" s="11">
        <f t="shared" si="14"/>
        <v>0</v>
      </c>
    </row>
    <row r="97" spans="1:9">
      <c r="A97" s="1" t="s">
        <v>15</v>
      </c>
      <c r="B97" s="17">
        <v>45436</v>
      </c>
      <c r="C97" s="31">
        <v>0.5</v>
      </c>
      <c r="D97" s="4">
        <v>0.8666666666666667</v>
      </c>
      <c r="E97" s="9">
        <f t="shared" si="10"/>
        <v>768</v>
      </c>
      <c r="G97" s="7"/>
      <c r="H97" s="7"/>
      <c r="I97" s="11">
        <f t="shared" si="14"/>
        <v>0</v>
      </c>
    </row>
    <row r="98" spans="1:9">
      <c r="A98" s="1" t="s">
        <v>16</v>
      </c>
      <c r="B98" s="17">
        <v>45436</v>
      </c>
      <c r="C98" s="60">
        <v>0.54166666666666663</v>
      </c>
      <c r="D98" s="4">
        <v>0.89583333333333337</v>
      </c>
      <c r="E98" s="9">
        <f t="shared" si="10"/>
        <v>810</v>
      </c>
      <c r="G98" s="7"/>
      <c r="H98" s="7"/>
      <c r="I98" s="11">
        <f t="shared" si="14"/>
        <v>0</v>
      </c>
    </row>
    <row r="99" spans="1:9">
      <c r="A99" s="1" t="s">
        <v>10</v>
      </c>
      <c r="B99" s="17">
        <v>45436</v>
      </c>
      <c r="C99" s="31">
        <v>0.58333333333333337</v>
      </c>
      <c r="D99" s="4">
        <v>0.9375</v>
      </c>
      <c r="E99" s="9">
        <f t="shared" si="10"/>
        <v>870</v>
      </c>
      <c r="G99" s="7"/>
      <c r="H99" s="7"/>
      <c r="I99" s="11">
        <f t="shared" si="14"/>
        <v>0</v>
      </c>
    </row>
    <row r="100" spans="1:9">
      <c r="A100" s="1" t="s">
        <v>18</v>
      </c>
      <c r="B100" s="17">
        <v>45436</v>
      </c>
      <c r="C100" s="60">
        <v>0.58333333333333337</v>
      </c>
      <c r="D100" s="4">
        <v>0.9375</v>
      </c>
      <c r="E100" s="9">
        <f t="shared" si="10"/>
        <v>870</v>
      </c>
      <c r="G100" s="7"/>
      <c r="H100" s="7"/>
      <c r="I100" s="11">
        <f t="shared" si="14"/>
        <v>0</v>
      </c>
    </row>
    <row r="101" spans="1:9">
      <c r="A101" s="1" t="s">
        <v>25</v>
      </c>
      <c r="B101" s="17">
        <v>45436</v>
      </c>
      <c r="C101" s="31">
        <v>0.58333333333333337</v>
      </c>
      <c r="D101" s="4">
        <v>0.9375</v>
      </c>
      <c r="E101" s="9">
        <f t="shared" si="10"/>
        <v>870</v>
      </c>
      <c r="G101" s="7"/>
      <c r="H101" s="7"/>
      <c r="I101" s="11">
        <f t="shared" si="14"/>
        <v>0</v>
      </c>
    </row>
    <row r="102" spans="1:9">
      <c r="A102" s="18"/>
      <c r="B102" s="18"/>
      <c r="C102" s="18"/>
      <c r="D102" s="18"/>
      <c r="E102" s="19">
        <f t="shared" si="13"/>
        <v>510</v>
      </c>
      <c r="F102" s="18"/>
      <c r="G102" s="20"/>
      <c r="H102" s="20"/>
      <c r="I102" s="42">
        <f>IFERROR((H102-E102)/H102,0)</f>
        <v>0</v>
      </c>
    </row>
    <row r="103" spans="1:9">
      <c r="A103" s="1" t="s">
        <v>11</v>
      </c>
      <c r="B103" s="17">
        <v>45437</v>
      </c>
      <c r="C103" s="60">
        <v>0.33333333333333331</v>
      </c>
      <c r="D103" s="4">
        <v>0.69930555555555551</v>
      </c>
      <c r="E103" s="9">
        <f t="shared" si="10"/>
        <v>527</v>
      </c>
      <c r="G103" s="7"/>
      <c r="H103" s="7"/>
      <c r="I103" s="11">
        <f t="shared" ref="I103:I111" si="15">IFERROR((H103-E103)/H103,0)</f>
        <v>0</v>
      </c>
    </row>
    <row r="104" spans="1:9">
      <c r="A104" s="1" t="s">
        <v>14</v>
      </c>
      <c r="B104" s="17">
        <v>45437</v>
      </c>
      <c r="C104" s="31">
        <v>0.41666666666666669</v>
      </c>
      <c r="D104" s="4">
        <v>0.77777777777777779</v>
      </c>
      <c r="E104" s="9">
        <f t="shared" si="10"/>
        <v>640</v>
      </c>
      <c r="G104" s="7"/>
      <c r="H104" s="7"/>
      <c r="I104" s="11">
        <f t="shared" si="15"/>
        <v>0</v>
      </c>
    </row>
    <row r="105" spans="1:9">
      <c r="A105" s="1" t="s">
        <v>20</v>
      </c>
      <c r="B105" s="17">
        <v>45437</v>
      </c>
      <c r="C105" s="31">
        <v>0.41666666666666669</v>
      </c>
      <c r="D105" s="4">
        <v>0.77777777777777779</v>
      </c>
      <c r="E105" s="9">
        <f t="shared" si="10"/>
        <v>640</v>
      </c>
      <c r="G105" s="7"/>
      <c r="H105" s="7"/>
      <c r="I105" s="11">
        <f t="shared" si="15"/>
        <v>0</v>
      </c>
    </row>
    <row r="106" spans="1:9">
      <c r="A106" s="1" t="s">
        <v>15</v>
      </c>
      <c r="B106" s="17">
        <v>45437</v>
      </c>
      <c r="C106" s="60">
        <v>0.5</v>
      </c>
      <c r="D106" s="4">
        <v>0.86805555555555558</v>
      </c>
      <c r="E106" s="9">
        <f t="shared" si="10"/>
        <v>770</v>
      </c>
      <c r="G106" s="7"/>
      <c r="H106" s="7"/>
      <c r="I106" s="11">
        <f t="shared" si="15"/>
        <v>0</v>
      </c>
    </row>
    <row r="107" spans="1:9">
      <c r="A107" s="1" t="s">
        <v>16</v>
      </c>
      <c r="B107" s="17">
        <v>45437</v>
      </c>
      <c r="C107" s="31">
        <v>0.5</v>
      </c>
      <c r="D107" s="4">
        <v>0.86805555555555558</v>
      </c>
      <c r="E107" s="9">
        <f t="shared" si="10"/>
        <v>770</v>
      </c>
      <c r="G107" s="7"/>
      <c r="H107" s="7"/>
      <c r="I107" s="11">
        <f t="shared" si="15"/>
        <v>0</v>
      </c>
    </row>
    <row r="108" spans="1:9">
      <c r="A108" s="1" t="s">
        <v>10</v>
      </c>
      <c r="B108" s="17">
        <v>45437</v>
      </c>
      <c r="C108" s="60">
        <v>0.54166666666666663</v>
      </c>
      <c r="D108" s="4">
        <v>0.89583333333333337</v>
      </c>
      <c r="E108" s="9">
        <f t="shared" si="10"/>
        <v>810</v>
      </c>
      <c r="G108" s="7"/>
      <c r="H108" s="7"/>
      <c r="I108" s="11">
        <f t="shared" si="15"/>
        <v>0</v>
      </c>
    </row>
    <row r="109" spans="1:9">
      <c r="A109" s="1" t="s">
        <v>18</v>
      </c>
      <c r="B109" s="17">
        <v>45437</v>
      </c>
      <c r="C109" s="31">
        <v>0.58333333333333337</v>
      </c>
      <c r="D109" s="4">
        <v>0.9375</v>
      </c>
      <c r="E109" s="9">
        <f t="shared" si="10"/>
        <v>870</v>
      </c>
      <c r="G109" s="7"/>
      <c r="H109" s="7"/>
      <c r="I109" s="11">
        <f t="shared" si="15"/>
        <v>0</v>
      </c>
    </row>
    <row r="110" spans="1:9">
      <c r="A110" s="1" t="s">
        <v>17</v>
      </c>
      <c r="B110" s="17">
        <v>45437</v>
      </c>
      <c r="C110" s="31">
        <v>0.58333333333333337</v>
      </c>
      <c r="D110" s="4">
        <v>0.9375</v>
      </c>
      <c r="E110" s="9">
        <f t="shared" si="10"/>
        <v>870</v>
      </c>
      <c r="G110" s="7"/>
      <c r="H110" s="7"/>
      <c r="I110" s="11">
        <f>IFERROR((H110-E110)/H110,0)</f>
        <v>0</v>
      </c>
    </row>
    <row r="111" spans="1:9">
      <c r="A111" s="1" t="s">
        <v>25</v>
      </c>
      <c r="B111" s="17">
        <v>45437</v>
      </c>
      <c r="C111" s="31">
        <v>0.58333333333333337</v>
      </c>
      <c r="D111" s="4">
        <v>0.9375</v>
      </c>
      <c r="E111" s="9">
        <f t="shared" si="10"/>
        <v>870</v>
      </c>
      <c r="G111" s="7"/>
      <c r="H111" s="7"/>
      <c r="I111" s="11">
        <f t="shared" si="15"/>
        <v>0</v>
      </c>
    </row>
    <row r="112" spans="1:9">
      <c r="A112" s="18"/>
      <c r="B112" s="18"/>
      <c r="C112" s="18"/>
      <c r="D112" s="18"/>
      <c r="E112" s="19">
        <f t="shared" si="13"/>
        <v>510</v>
      </c>
      <c r="F112" s="18"/>
      <c r="G112" s="20"/>
      <c r="H112" s="20"/>
      <c r="I112" s="42">
        <f>IFERROR((H112-E112)/H112,0)</f>
        <v>0</v>
      </c>
    </row>
    <row r="113" spans="1:9">
      <c r="A113" s="1" t="s">
        <v>11</v>
      </c>
      <c r="B113" s="17">
        <v>45438</v>
      </c>
      <c r="C113" s="60">
        <v>0.33333333333333331</v>
      </c>
      <c r="D113" s="4">
        <v>0.72361111111111109</v>
      </c>
      <c r="E113" s="9">
        <f t="shared" si="10"/>
        <v>502</v>
      </c>
      <c r="G113" s="7"/>
      <c r="H113" s="7"/>
      <c r="I113" s="11">
        <f t="shared" ref="I113:I120" si="16">IFERROR((H113-E113)/H113,0)</f>
        <v>0</v>
      </c>
    </row>
    <row r="114" spans="1:9">
      <c r="A114" s="1" t="s">
        <v>14</v>
      </c>
      <c r="B114" s="17">
        <v>45438</v>
      </c>
      <c r="C114" s="31">
        <v>0.41666666666666669</v>
      </c>
      <c r="D114" s="4">
        <v>0.79166666666666663</v>
      </c>
      <c r="E114" s="9">
        <f t="shared" si="10"/>
        <v>600</v>
      </c>
      <c r="G114" s="7"/>
      <c r="H114" s="7"/>
      <c r="I114" s="11">
        <f t="shared" si="16"/>
        <v>0</v>
      </c>
    </row>
    <row r="115" spans="1:9">
      <c r="A115" s="1" t="s">
        <v>20</v>
      </c>
      <c r="B115" s="17">
        <v>45438</v>
      </c>
      <c r="C115" s="31">
        <v>0.41666666666666669</v>
      </c>
      <c r="D115" s="4">
        <v>0.79166666666666663</v>
      </c>
      <c r="E115" s="9">
        <f t="shared" si="10"/>
        <v>600</v>
      </c>
      <c r="G115" s="7"/>
      <c r="H115" s="7"/>
      <c r="I115" s="11">
        <f t="shared" si="16"/>
        <v>0</v>
      </c>
    </row>
    <row r="116" spans="1:9">
      <c r="A116" s="1" t="s">
        <v>15</v>
      </c>
      <c r="B116" s="17">
        <v>45438</v>
      </c>
      <c r="C116" s="60">
        <v>0.5</v>
      </c>
      <c r="D116" s="4">
        <v>0.875</v>
      </c>
      <c r="E116" s="9">
        <f t="shared" si="10"/>
        <v>720</v>
      </c>
      <c r="G116" s="7"/>
      <c r="H116" s="7"/>
      <c r="I116" s="11">
        <f t="shared" si="16"/>
        <v>0</v>
      </c>
    </row>
    <row r="117" spans="1:9">
      <c r="A117" s="1" t="s">
        <v>16</v>
      </c>
      <c r="B117" s="17">
        <v>45438</v>
      </c>
      <c r="C117" s="31">
        <v>0.5</v>
      </c>
      <c r="D117" s="4">
        <v>0.875</v>
      </c>
      <c r="E117" s="9">
        <f t="shared" si="10"/>
        <v>720</v>
      </c>
      <c r="G117" s="7"/>
      <c r="H117" s="7"/>
      <c r="I117" s="11">
        <f t="shared" si="16"/>
        <v>0</v>
      </c>
    </row>
    <row r="118" spans="1:9">
      <c r="A118" s="1" t="s">
        <v>10</v>
      </c>
      <c r="B118" s="17">
        <v>45438</v>
      </c>
      <c r="C118" s="31">
        <v>0.58333333333333337</v>
      </c>
      <c r="D118" s="4">
        <v>0.9375</v>
      </c>
      <c r="E118" s="9">
        <f t="shared" si="10"/>
        <v>870</v>
      </c>
      <c r="G118" s="7"/>
      <c r="H118" s="7"/>
      <c r="I118" s="11">
        <f t="shared" si="16"/>
        <v>0</v>
      </c>
    </row>
    <row r="119" spans="1:9">
      <c r="A119" s="1" t="s">
        <v>17</v>
      </c>
      <c r="B119" s="17">
        <v>45438</v>
      </c>
      <c r="C119" s="31">
        <v>0.58333333333333337</v>
      </c>
      <c r="D119" s="4">
        <v>0.9375</v>
      </c>
      <c r="E119" s="9">
        <f t="shared" si="10"/>
        <v>870</v>
      </c>
      <c r="G119" s="7"/>
      <c r="H119" s="7"/>
      <c r="I119" s="11">
        <f t="shared" si="16"/>
        <v>0</v>
      </c>
    </row>
    <row r="120" spans="1:9">
      <c r="A120" s="1" t="s">
        <v>25</v>
      </c>
      <c r="B120" s="17">
        <v>45438</v>
      </c>
      <c r="C120" s="31">
        <v>0.58333333333333337</v>
      </c>
      <c r="D120" s="4">
        <v>0.9375</v>
      </c>
      <c r="E120" s="9">
        <f t="shared" si="10"/>
        <v>870</v>
      </c>
      <c r="G120" s="7"/>
      <c r="H120" s="7"/>
      <c r="I120" s="11">
        <f t="shared" si="16"/>
        <v>0</v>
      </c>
    </row>
    <row r="121" spans="1:9">
      <c r="A121" s="18"/>
      <c r="B121" s="18"/>
      <c r="C121" s="18"/>
      <c r="D121" s="18"/>
      <c r="E121" s="19">
        <f t="shared" si="13"/>
        <v>510</v>
      </c>
      <c r="F121" s="18"/>
      <c r="G121" s="20"/>
      <c r="H121" s="20"/>
      <c r="I121" s="42">
        <f>IFERROR((H121-E121)/H121,0)</f>
        <v>0</v>
      </c>
    </row>
    <row r="122" spans="1:9">
      <c r="B122" s="17"/>
      <c r="C122" s="4"/>
      <c r="D122" s="4"/>
      <c r="E122" s="4"/>
      <c r="G122" s="7"/>
      <c r="H122" s="7"/>
      <c r="I122" s="11">
        <f t="shared" ref="I122:I125" si="17">IFERROR((H122-E122)/H122,0)</f>
        <v>0</v>
      </c>
    </row>
    <row r="123" spans="1:9">
      <c r="B123" s="17"/>
      <c r="C123" s="4"/>
      <c r="D123" s="4"/>
      <c r="E123" s="4"/>
      <c r="G123" s="7"/>
      <c r="H123" s="7"/>
      <c r="I123" s="11">
        <f t="shared" si="17"/>
        <v>0</v>
      </c>
    </row>
    <row r="124" spans="1:9">
      <c r="B124" s="17"/>
      <c r="C124" s="4"/>
      <c r="D124" s="4"/>
      <c r="E124" s="4"/>
      <c r="G124" s="7"/>
      <c r="H124" s="7"/>
      <c r="I124" s="11">
        <f t="shared" si="17"/>
        <v>0</v>
      </c>
    </row>
    <row r="125" spans="1:9">
      <c r="B125" s="17"/>
      <c r="C125" s="4"/>
      <c r="D125" s="4"/>
      <c r="E125" s="4"/>
      <c r="G125" s="7"/>
      <c r="H125" s="7"/>
      <c r="I125" s="11">
        <f t="shared" si="17"/>
        <v>0</v>
      </c>
    </row>
    <row r="126" spans="1:9">
      <c r="B126" s="17"/>
    </row>
    <row r="127" spans="1:9">
      <c r="B127" s="17"/>
    </row>
    <row r="128" spans="1:9">
      <c r="B128" s="17"/>
    </row>
  </sheetData>
  <mergeCells count="9">
    <mergeCell ref="J50:J57"/>
    <mergeCell ref="J59:J66"/>
    <mergeCell ref="J41:J48"/>
    <mergeCell ref="J33:J39"/>
    <mergeCell ref="K2:P6"/>
    <mergeCell ref="J3:J8"/>
    <mergeCell ref="J10:J15"/>
    <mergeCell ref="J17:J22"/>
    <mergeCell ref="J25:J31"/>
  </mergeCells>
  <conditionalFormatting sqref="I1:J3 I9:J9 I4:I8 I16:J16 I10:I15 J10 I23:J24 I17:I22 J17 I32:J32 J25 I40:J40 J33 J41 I41:I48 I33:I39 I25:I31 I49:J49 I50:I57 J50 I58:J58 J59 I59:I66 I67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headerFooter>
    <oddFooter>&amp;L&amp;1#&amp;"Calibri"&amp;10&amp;K0000FFGizlilik Sınıflandırması : Hizmete Özel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B09A-5641-45E7-A740-820B57073702}">
  <dimension ref="A2:S318"/>
  <sheetViews>
    <sheetView workbookViewId="0">
      <pane xSplit="1" ySplit="2" topLeftCell="B285" activePane="bottomRight" state="frozen"/>
      <selection pane="bottomRight" activeCell="A299" sqref="A299"/>
      <selection pane="bottomLeft"/>
      <selection pane="topRight"/>
    </sheetView>
  </sheetViews>
  <sheetFormatPr defaultRowHeight="15"/>
  <cols>
    <col min="1" max="1" width="36.85546875" style="1" customWidth="1"/>
    <col min="2" max="6" width="19.140625" style="1" customWidth="1"/>
    <col min="7" max="7" width="14.28515625" style="5" bestFit="1" customWidth="1"/>
    <col min="8" max="8" width="15.85546875" style="5" bestFit="1" customWidth="1"/>
    <col min="9" max="9" width="14.28515625" style="5" customWidth="1"/>
    <col min="10" max="10" width="14.28515625" style="28" customWidth="1"/>
    <col min="11" max="11" width="9.140625" style="5"/>
    <col min="17" max="19" width="9.140625" hidden="1" customWidth="1"/>
  </cols>
  <sheetData>
    <row r="2" spans="1:19" s="3" customForma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26" t="s">
        <v>26</v>
      </c>
      <c r="K2" s="62" t="s">
        <v>9</v>
      </c>
      <c r="L2" s="63"/>
      <c r="M2" s="63"/>
      <c r="N2" s="63"/>
      <c r="O2" s="63"/>
      <c r="P2" s="64"/>
    </row>
    <row r="3" spans="1:19">
      <c r="A3" s="1" t="s">
        <v>27</v>
      </c>
      <c r="B3" s="17">
        <v>45426</v>
      </c>
      <c r="C3" s="8">
        <v>0.6875</v>
      </c>
      <c r="D3" s="8">
        <v>2.0833333333333332E-2</v>
      </c>
      <c r="E3" s="9">
        <f t="shared" ref="E3:E34" si="0">(24-16)*60</f>
        <v>480</v>
      </c>
      <c r="F3" s="4" t="s">
        <v>12</v>
      </c>
      <c r="G3" s="4" t="s">
        <v>12</v>
      </c>
      <c r="H3" s="9" t="s">
        <v>13</v>
      </c>
      <c r="I3" s="11">
        <f>IFERROR((H3-E3)/H3,1)</f>
        <v>1</v>
      </c>
      <c r="J3" s="61">
        <v>0.31490000000000001</v>
      </c>
      <c r="K3" s="65"/>
      <c r="L3" s="66"/>
      <c r="M3" s="66"/>
      <c r="N3" s="66"/>
      <c r="O3" s="66"/>
      <c r="P3" s="67"/>
    </row>
    <row r="4" spans="1:19">
      <c r="A4" s="1" t="s">
        <v>28</v>
      </c>
      <c r="B4" s="17">
        <v>45426</v>
      </c>
      <c r="C4" s="8">
        <v>0.33333333333333331</v>
      </c>
      <c r="D4" s="8">
        <v>0.72916666666666663</v>
      </c>
      <c r="E4" s="9">
        <f>(17-8)*60+30</f>
        <v>570</v>
      </c>
      <c r="F4" s="4">
        <v>0.3</v>
      </c>
      <c r="G4" s="4">
        <v>0.70902777777777781</v>
      </c>
      <c r="H4" s="9">
        <v>589</v>
      </c>
      <c r="I4" s="11">
        <f t="shared" ref="I4:I66" si="1">IFERROR((H4-E4)/H4,1)</f>
        <v>3.2258064516129031E-2</v>
      </c>
      <c r="J4" s="61"/>
      <c r="K4" s="65"/>
      <c r="L4" s="66"/>
      <c r="M4" s="66"/>
      <c r="N4" s="66"/>
      <c r="O4" s="66"/>
      <c r="P4" s="67"/>
    </row>
    <row r="5" spans="1:19">
      <c r="A5" s="1" t="s">
        <v>29</v>
      </c>
      <c r="B5" s="17">
        <v>45426</v>
      </c>
      <c r="C5" s="8">
        <v>0.5</v>
      </c>
      <c r="D5" s="8">
        <v>0.89583333333333337</v>
      </c>
      <c r="E5" s="9">
        <f>(21-12)*60+30</f>
        <v>570</v>
      </c>
      <c r="F5" s="4">
        <v>0.48958333333333331</v>
      </c>
      <c r="G5" s="4">
        <v>0.90763888888888888</v>
      </c>
      <c r="H5" s="9">
        <v>602</v>
      </c>
      <c r="I5" s="11">
        <f t="shared" si="1"/>
        <v>5.3156146179401995E-2</v>
      </c>
      <c r="J5" s="61"/>
      <c r="K5" s="65"/>
      <c r="L5" s="66"/>
      <c r="M5" s="66"/>
      <c r="N5" s="66"/>
      <c r="O5" s="66"/>
      <c r="P5" s="67"/>
    </row>
    <row r="6" spans="1:19">
      <c r="A6" s="1" t="s">
        <v>30</v>
      </c>
      <c r="B6" s="17">
        <v>45426</v>
      </c>
      <c r="C6" s="8">
        <v>0.33333333333333331</v>
      </c>
      <c r="D6" s="8">
        <v>0.6875</v>
      </c>
      <c r="E6" s="9">
        <f>8*60+30</f>
        <v>510</v>
      </c>
      <c r="F6" s="4">
        <v>0.3125</v>
      </c>
      <c r="G6" s="4">
        <v>0.73472222222222228</v>
      </c>
      <c r="H6" s="9">
        <v>608</v>
      </c>
      <c r="I6" s="11">
        <f t="shared" si="1"/>
        <v>0.16118421052631579</v>
      </c>
      <c r="J6" s="61"/>
      <c r="K6" s="68"/>
      <c r="L6" s="69"/>
      <c r="M6" s="69"/>
      <c r="N6" s="69"/>
      <c r="O6" s="69"/>
      <c r="P6" s="70"/>
    </row>
    <row r="7" spans="1:19">
      <c r="A7" s="1" t="s">
        <v>31</v>
      </c>
      <c r="B7" s="17">
        <v>45426</v>
      </c>
      <c r="C7" s="8">
        <v>0.6875</v>
      </c>
      <c r="D7" s="8">
        <v>2.0833333333333332E-2</v>
      </c>
      <c r="E7" s="9">
        <v>480</v>
      </c>
      <c r="F7" s="4">
        <v>0.69722222222222219</v>
      </c>
      <c r="G7" s="4">
        <v>1.0062500000000001</v>
      </c>
      <c r="H7" s="9">
        <v>445</v>
      </c>
      <c r="I7" s="11">
        <f t="shared" si="1"/>
        <v>-7.8651685393258425E-2</v>
      </c>
      <c r="J7" s="61"/>
      <c r="K7"/>
    </row>
    <row r="8" spans="1:19">
      <c r="A8" s="1" t="s">
        <v>32</v>
      </c>
      <c r="B8" s="17">
        <v>45426</v>
      </c>
      <c r="C8" s="8">
        <v>0.64583333333333337</v>
      </c>
      <c r="D8" s="8">
        <v>4.1666666666666664E-2</v>
      </c>
      <c r="E8" s="9">
        <f>9.5*60</f>
        <v>570</v>
      </c>
      <c r="F8" s="4">
        <v>0.63749999999999996</v>
      </c>
      <c r="G8" s="4">
        <v>5.5555555555555558E-3</v>
      </c>
      <c r="H8" s="9">
        <v>530</v>
      </c>
      <c r="I8" s="11">
        <f t="shared" si="1"/>
        <v>-7.5471698113207544E-2</v>
      </c>
      <c r="J8" s="61"/>
      <c r="K8"/>
      <c r="M8" s="23"/>
      <c r="N8" s="23"/>
      <c r="O8" s="23"/>
      <c r="Q8" s="23">
        <f>IF(HOUR(F4)=0,24,HOUR(F4))*60+MINUTE(F4)</f>
        <v>432</v>
      </c>
      <c r="R8" s="23">
        <f>IF(HOUR(G4)=0,24,HOUR(G4))*60+MINUTE(G4)</f>
        <v>1021</v>
      </c>
      <c r="S8" s="23">
        <f>R8-Q8</f>
        <v>589</v>
      </c>
    </row>
    <row r="9" spans="1:19">
      <c r="A9" s="1" t="s">
        <v>33</v>
      </c>
      <c r="B9" s="17">
        <v>45426</v>
      </c>
      <c r="C9" s="8">
        <v>0.375</v>
      </c>
      <c r="D9" s="8">
        <v>0.72916666666666663</v>
      </c>
      <c r="E9" s="9">
        <f>(17-9)*60+30</f>
        <v>510</v>
      </c>
      <c r="F9" s="4">
        <v>0.36805555555555558</v>
      </c>
      <c r="G9" s="4">
        <v>0.73402777777777772</v>
      </c>
      <c r="H9" s="9">
        <v>527</v>
      </c>
      <c r="I9" s="11">
        <f t="shared" si="1"/>
        <v>3.2258064516129031E-2</v>
      </c>
      <c r="J9" s="61"/>
      <c r="K9"/>
      <c r="M9" s="23"/>
      <c r="N9" s="23"/>
      <c r="O9" s="23"/>
      <c r="Q9" s="23">
        <f t="shared" ref="Q9:R9" si="2">IF(HOUR(F5)=0,24,HOUR(F5))*60+MINUTE(F5)</f>
        <v>705</v>
      </c>
      <c r="R9" s="23">
        <f t="shared" si="2"/>
        <v>1307</v>
      </c>
      <c r="S9" s="23">
        <f t="shared" ref="S9:S24" si="3">R9-Q9</f>
        <v>602</v>
      </c>
    </row>
    <row r="10" spans="1:19">
      <c r="A10" s="1" t="s">
        <v>34</v>
      </c>
      <c r="B10" s="17">
        <v>45426</v>
      </c>
      <c r="C10" s="8">
        <v>0.6875</v>
      </c>
      <c r="D10" s="8">
        <v>2.0833333333333332E-2</v>
      </c>
      <c r="E10" s="9">
        <v>480</v>
      </c>
      <c r="F10" s="4">
        <v>0.71736111111111112</v>
      </c>
      <c r="G10" s="4">
        <v>5.5555555555555558E-3</v>
      </c>
      <c r="H10" s="9">
        <v>415</v>
      </c>
      <c r="I10" s="11">
        <f t="shared" si="1"/>
        <v>-0.15662650602409639</v>
      </c>
      <c r="J10" s="61"/>
      <c r="K10"/>
      <c r="M10" s="23"/>
      <c r="N10" s="23"/>
      <c r="O10" s="23"/>
      <c r="Q10" s="23">
        <f t="shared" ref="Q10:R10" si="4">IF(HOUR(F6)=0,24,HOUR(F6))*60+MINUTE(F6)</f>
        <v>450</v>
      </c>
      <c r="R10" s="23">
        <f t="shared" si="4"/>
        <v>1058</v>
      </c>
      <c r="S10" s="23">
        <f t="shared" si="3"/>
        <v>608</v>
      </c>
    </row>
    <row r="11" spans="1:19">
      <c r="A11" s="1" t="s">
        <v>35</v>
      </c>
      <c r="B11" s="17">
        <v>45426</v>
      </c>
      <c r="C11" s="8">
        <v>0.375</v>
      </c>
      <c r="D11" s="8">
        <v>0.72916666666666663</v>
      </c>
      <c r="E11" s="9">
        <v>510</v>
      </c>
      <c r="F11" s="4">
        <v>0.37083333333333335</v>
      </c>
      <c r="G11" s="4">
        <v>0.7368055555555556</v>
      </c>
      <c r="H11" s="9">
        <v>527</v>
      </c>
      <c r="I11" s="11">
        <f t="shared" si="1"/>
        <v>3.2258064516129031E-2</v>
      </c>
      <c r="J11" s="61"/>
      <c r="K11"/>
      <c r="M11" s="23"/>
      <c r="N11" s="23"/>
      <c r="O11" s="23"/>
      <c r="Q11" s="23">
        <f t="shared" ref="Q11:R11" si="5">IF(HOUR(F7)=0,24,HOUR(F7))*60+MINUTE(F7)</f>
        <v>1004</v>
      </c>
      <c r="R11" s="23">
        <f t="shared" si="5"/>
        <v>1449</v>
      </c>
      <c r="S11" s="23">
        <f t="shared" si="3"/>
        <v>445</v>
      </c>
    </row>
    <row r="12" spans="1:19">
      <c r="A12" s="1" t="s">
        <v>36</v>
      </c>
      <c r="B12" s="17">
        <v>45426</v>
      </c>
      <c r="C12" s="8">
        <v>0.6875</v>
      </c>
      <c r="D12" s="8">
        <v>2.0833333333333332E-2</v>
      </c>
      <c r="E12" s="9">
        <v>480</v>
      </c>
      <c r="F12" s="4">
        <v>0.69305555555555554</v>
      </c>
      <c r="G12" s="4" t="s">
        <v>12</v>
      </c>
      <c r="H12" s="9" t="s">
        <v>13</v>
      </c>
      <c r="I12" s="11">
        <f t="shared" si="1"/>
        <v>1</v>
      </c>
      <c r="J12" s="61"/>
      <c r="K12"/>
      <c r="M12" s="23"/>
      <c r="N12" s="23"/>
      <c r="O12" s="23"/>
      <c r="Q12" s="23">
        <f t="shared" ref="Q12:R12" si="6">IF(HOUR(F8)=0,24,HOUR(F8))*60+MINUTE(F8)</f>
        <v>918</v>
      </c>
      <c r="R12" s="23">
        <f t="shared" si="6"/>
        <v>1448</v>
      </c>
      <c r="S12" s="23">
        <f t="shared" si="3"/>
        <v>530</v>
      </c>
    </row>
    <row r="13" spans="1:19">
      <c r="A13" s="1" t="s">
        <v>37</v>
      </c>
      <c r="B13" s="17">
        <v>45426</v>
      </c>
      <c r="C13" s="8">
        <v>0.6875</v>
      </c>
      <c r="D13" s="8">
        <v>2.0833333333333332E-2</v>
      </c>
      <c r="E13" s="9">
        <v>480</v>
      </c>
      <c r="F13" s="4">
        <v>0.69305555555555554</v>
      </c>
      <c r="G13" s="4">
        <v>6.2500000000000003E-3</v>
      </c>
      <c r="H13" s="9">
        <f>(24*60+9)-(16*60+38)</f>
        <v>451</v>
      </c>
      <c r="I13" s="11">
        <f t="shared" si="1"/>
        <v>-6.4301552106430154E-2</v>
      </c>
      <c r="J13" s="61"/>
      <c r="K13"/>
      <c r="M13" s="23"/>
      <c r="N13" s="23"/>
      <c r="O13" s="23"/>
      <c r="Q13" s="23">
        <f t="shared" ref="Q13:R13" si="7">IF(HOUR(F9)=0,24,HOUR(F9))*60+MINUTE(F9)</f>
        <v>530</v>
      </c>
      <c r="R13" s="23">
        <f t="shared" si="7"/>
        <v>1057</v>
      </c>
      <c r="S13" s="23">
        <f t="shared" si="3"/>
        <v>527</v>
      </c>
    </row>
    <row r="14" spans="1:19">
      <c r="A14" s="1" t="s">
        <v>38</v>
      </c>
      <c r="B14" s="17">
        <v>45426</v>
      </c>
      <c r="C14" s="8">
        <v>0.33333333333333331</v>
      </c>
      <c r="D14" s="8">
        <v>0.6875</v>
      </c>
      <c r="E14" s="9">
        <v>510</v>
      </c>
      <c r="F14" s="4">
        <v>0.36805555555555558</v>
      </c>
      <c r="G14" s="4">
        <v>0.67361111111111116</v>
      </c>
      <c r="H14" s="9">
        <f>(16*60+10)-(8*60+50)</f>
        <v>440</v>
      </c>
      <c r="I14" s="11">
        <f t="shared" si="1"/>
        <v>-0.15909090909090909</v>
      </c>
      <c r="J14" s="61"/>
      <c r="K14"/>
      <c r="M14" s="23"/>
      <c r="N14" s="23"/>
      <c r="O14" s="23"/>
      <c r="Q14" s="23">
        <f t="shared" ref="Q14:R14" si="8">IF(HOUR(F10)=0,24,HOUR(F10))*60+MINUTE(F10)</f>
        <v>1033</v>
      </c>
      <c r="R14" s="23">
        <f t="shared" si="8"/>
        <v>1448</v>
      </c>
      <c r="S14" s="23">
        <f t="shared" si="3"/>
        <v>415</v>
      </c>
    </row>
    <row r="15" spans="1:19">
      <c r="A15" s="1" t="s">
        <v>39</v>
      </c>
      <c r="B15" s="17">
        <v>45426</v>
      </c>
      <c r="C15" s="8">
        <v>0.6875</v>
      </c>
      <c r="D15" s="8">
        <v>2.0833333333333332E-2</v>
      </c>
      <c r="E15" s="9">
        <v>480</v>
      </c>
      <c r="F15" s="4">
        <v>0.69305555555555554</v>
      </c>
      <c r="G15" s="4">
        <v>6.9444444444444447E-4</v>
      </c>
      <c r="H15" s="9">
        <f>(24*60+1)-(16*60+38)</f>
        <v>443</v>
      </c>
      <c r="I15" s="11">
        <f t="shared" si="1"/>
        <v>-8.35214446952596E-2</v>
      </c>
      <c r="J15" s="61"/>
      <c r="K15"/>
      <c r="M15" s="23"/>
      <c r="N15" s="23"/>
      <c r="O15" s="23"/>
      <c r="Q15" s="23">
        <f t="shared" ref="Q15:R15" si="9">IF(HOUR(F11)=0,24,HOUR(F11))*60+MINUTE(F11)</f>
        <v>534</v>
      </c>
      <c r="R15" s="23">
        <f t="shared" si="9"/>
        <v>1061</v>
      </c>
      <c r="S15" s="23">
        <f t="shared" si="3"/>
        <v>527</v>
      </c>
    </row>
    <row r="16" spans="1:19">
      <c r="A16" s="1" t="s">
        <v>40</v>
      </c>
      <c r="B16" s="17">
        <v>45426</v>
      </c>
      <c r="C16" s="8">
        <v>0.375</v>
      </c>
      <c r="D16" s="8">
        <v>0.72916666666666663</v>
      </c>
      <c r="E16" s="9">
        <v>510</v>
      </c>
      <c r="F16" s="4">
        <v>0.37361111111111112</v>
      </c>
      <c r="G16" s="4">
        <v>0.72638888888888886</v>
      </c>
      <c r="H16" s="9">
        <f>(17*60+26)-(8*60+58)</f>
        <v>508</v>
      </c>
      <c r="I16" s="11">
        <f t="shared" si="1"/>
        <v>-3.937007874015748E-3</v>
      </c>
      <c r="J16" s="61"/>
      <c r="K16"/>
      <c r="L16" s="22"/>
      <c r="M16" s="23"/>
      <c r="N16" s="23"/>
      <c r="O16" s="23"/>
      <c r="Q16" s="23">
        <f t="shared" ref="Q16:R16" si="10">IF(HOUR(F12)=0,24,HOUR(F12))*60+MINUTE(F12)</f>
        <v>998</v>
      </c>
      <c r="R16" s="23" t="e">
        <f t="shared" si="10"/>
        <v>#VALUE!</v>
      </c>
      <c r="S16" s="23" t="e">
        <f t="shared" si="3"/>
        <v>#VALUE!</v>
      </c>
    </row>
    <row r="17" spans="1:19">
      <c r="A17" s="1" t="s">
        <v>41</v>
      </c>
      <c r="B17" s="17">
        <v>45426</v>
      </c>
      <c r="C17" s="8">
        <v>0.6875</v>
      </c>
      <c r="D17" s="8">
        <v>2.0833333333333332E-2</v>
      </c>
      <c r="E17" s="9">
        <v>480</v>
      </c>
      <c r="F17" s="4">
        <v>0.6875</v>
      </c>
      <c r="G17" s="4" t="s">
        <v>12</v>
      </c>
      <c r="H17" s="9" t="s">
        <v>13</v>
      </c>
      <c r="I17" s="11">
        <f t="shared" si="1"/>
        <v>1</v>
      </c>
      <c r="J17" s="61"/>
      <c r="K17"/>
      <c r="M17" s="23"/>
      <c r="N17" s="23"/>
      <c r="O17" s="23"/>
      <c r="Q17" s="23">
        <f t="shared" ref="Q17:R17" si="11">IF(HOUR(F13)=0,24,HOUR(F13))*60+MINUTE(F13)</f>
        <v>998</v>
      </c>
      <c r="R17" s="23">
        <f t="shared" si="11"/>
        <v>1449</v>
      </c>
      <c r="S17" s="23">
        <f t="shared" si="3"/>
        <v>451</v>
      </c>
    </row>
    <row r="18" spans="1:19">
      <c r="A18" s="1" t="s">
        <v>42</v>
      </c>
      <c r="B18" s="17">
        <v>45426</v>
      </c>
      <c r="C18" s="8">
        <v>0.375</v>
      </c>
      <c r="D18" s="8">
        <v>0.72916666666666663</v>
      </c>
      <c r="E18" s="9">
        <v>510</v>
      </c>
      <c r="F18" s="4">
        <v>0.38541666666666669</v>
      </c>
      <c r="G18" s="4">
        <v>0.73124999999999996</v>
      </c>
      <c r="H18" s="9">
        <f>(17*60+33)-(9*60+15)</f>
        <v>498</v>
      </c>
      <c r="I18" s="11">
        <f t="shared" si="1"/>
        <v>-2.4096385542168676E-2</v>
      </c>
      <c r="J18" s="61"/>
      <c r="K18"/>
      <c r="M18" s="23"/>
      <c r="N18" s="23"/>
      <c r="O18" s="23"/>
      <c r="Q18" s="23">
        <f t="shared" ref="Q18:R18" si="12">IF(HOUR(F14)=0,24,HOUR(F14))*60+MINUTE(F14)</f>
        <v>530</v>
      </c>
      <c r="R18" s="23">
        <f t="shared" si="12"/>
        <v>970</v>
      </c>
      <c r="S18" s="23">
        <f t="shared" si="3"/>
        <v>440</v>
      </c>
    </row>
    <row r="19" spans="1:19">
      <c r="A19" s="1" t="s">
        <v>43</v>
      </c>
      <c r="B19" s="17">
        <v>45426</v>
      </c>
      <c r="C19" s="8">
        <v>0.5</v>
      </c>
      <c r="D19" s="8">
        <v>2.0833333333333332E-2</v>
      </c>
      <c r="E19" s="9">
        <f>12.5*60</f>
        <v>750</v>
      </c>
      <c r="F19" s="4">
        <v>0.4909722222222222</v>
      </c>
      <c r="G19" s="4" t="s">
        <v>12</v>
      </c>
      <c r="H19" s="9" t="s">
        <v>13</v>
      </c>
      <c r="I19" s="11">
        <f t="shared" si="1"/>
        <v>1</v>
      </c>
      <c r="J19" s="61"/>
      <c r="K19"/>
      <c r="M19" s="23"/>
      <c r="N19" s="23"/>
      <c r="O19" s="23"/>
      <c r="Q19" s="23">
        <f t="shared" ref="Q19:R19" si="13">IF(HOUR(F15)=0,24,HOUR(F15))*60+MINUTE(F15)</f>
        <v>998</v>
      </c>
      <c r="R19" s="23">
        <f t="shared" si="13"/>
        <v>1441</v>
      </c>
      <c r="S19" s="23">
        <f t="shared" si="3"/>
        <v>443</v>
      </c>
    </row>
    <row r="20" spans="1:19">
      <c r="A20" s="1" t="s">
        <v>44</v>
      </c>
      <c r="B20" s="17">
        <v>45426</v>
      </c>
      <c r="C20" s="8">
        <v>0.6875</v>
      </c>
      <c r="D20" s="8">
        <v>2.0833333333333332E-2</v>
      </c>
      <c r="E20" s="9">
        <v>480</v>
      </c>
      <c r="F20" s="4">
        <v>0.68402777777777779</v>
      </c>
      <c r="G20" s="4">
        <v>6.9444444444444447E-4</v>
      </c>
      <c r="H20" s="9">
        <v>456</v>
      </c>
      <c r="I20" s="11">
        <f t="shared" si="1"/>
        <v>-5.2631578947368418E-2</v>
      </c>
      <c r="J20" s="61"/>
      <c r="K20"/>
      <c r="M20" s="23"/>
      <c r="N20" s="23"/>
      <c r="O20" s="23"/>
      <c r="Q20" s="23">
        <f t="shared" ref="Q20:R20" si="14">IF(HOUR(F16)=0,24,HOUR(F16))*60+MINUTE(F16)</f>
        <v>538</v>
      </c>
      <c r="R20" s="23">
        <f t="shared" si="14"/>
        <v>1046</v>
      </c>
      <c r="S20" s="23">
        <f t="shared" si="3"/>
        <v>508</v>
      </c>
    </row>
    <row r="21" spans="1:19">
      <c r="A21" s="52" t="s">
        <v>45</v>
      </c>
      <c r="B21" s="17">
        <v>45426</v>
      </c>
      <c r="C21" s="8">
        <v>0.375</v>
      </c>
      <c r="D21" s="8">
        <v>0.6875</v>
      </c>
      <c r="E21" s="9">
        <v>450</v>
      </c>
      <c r="F21" s="4" t="s">
        <v>12</v>
      </c>
      <c r="G21" s="4" t="s">
        <v>12</v>
      </c>
      <c r="H21" s="9" t="s">
        <v>13</v>
      </c>
      <c r="I21" s="11">
        <f t="shared" si="1"/>
        <v>1</v>
      </c>
      <c r="J21" s="61"/>
      <c r="K21"/>
      <c r="M21" s="23"/>
      <c r="N21" s="23"/>
      <c r="O21" s="23"/>
      <c r="Q21" s="23">
        <f t="shared" ref="Q21:R21" si="15">IF(HOUR(F17)=0,24,HOUR(F17))*60+MINUTE(F17)</f>
        <v>990</v>
      </c>
      <c r="R21" s="23" t="e">
        <f t="shared" si="15"/>
        <v>#VALUE!</v>
      </c>
      <c r="S21" s="23" t="e">
        <f t="shared" si="3"/>
        <v>#VALUE!</v>
      </c>
    </row>
    <row r="22" spans="1:19">
      <c r="A22" s="52" t="s">
        <v>46</v>
      </c>
      <c r="B22" s="17">
        <v>45426</v>
      </c>
      <c r="C22" s="8">
        <v>0.6875</v>
      </c>
      <c r="D22" s="8">
        <v>2.0833333333333332E-2</v>
      </c>
      <c r="E22" s="9">
        <v>480</v>
      </c>
      <c r="F22" s="4" t="s">
        <v>12</v>
      </c>
      <c r="G22" s="4" t="s">
        <v>12</v>
      </c>
      <c r="H22" s="9" t="s">
        <v>13</v>
      </c>
      <c r="I22" s="11">
        <f t="shared" si="1"/>
        <v>1</v>
      </c>
      <c r="J22" s="61"/>
      <c r="K22"/>
      <c r="Q22" s="23">
        <f t="shared" ref="Q22:R22" si="16">IF(HOUR(F18)=0,24,HOUR(F18))*60+MINUTE(F18)</f>
        <v>555</v>
      </c>
      <c r="R22" s="23">
        <f t="shared" si="16"/>
        <v>1053</v>
      </c>
      <c r="S22" s="23">
        <f t="shared" si="3"/>
        <v>498</v>
      </c>
    </row>
    <row r="23" spans="1:19">
      <c r="A23" s="52" t="s">
        <v>47</v>
      </c>
      <c r="B23" s="17">
        <v>45426</v>
      </c>
      <c r="C23" s="8">
        <v>0.5</v>
      </c>
      <c r="D23" s="8">
        <v>2.0833333333333332E-2</v>
      </c>
      <c r="E23" s="9">
        <v>750</v>
      </c>
      <c r="F23" s="8" t="s">
        <v>12</v>
      </c>
      <c r="G23" s="8" t="s">
        <v>12</v>
      </c>
      <c r="H23" s="9" t="s">
        <v>13</v>
      </c>
      <c r="I23" s="11">
        <f t="shared" si="1"/>
        <v>1</v>
      </c>
      <c r="J23" s="61"/>
      <c r="K23"/>
      <c r="Q23" s="23">
        <f t="shared" ref="Q23:R23" si="17">IF(HOUR(F19)=0,24,HOUR(F19))*60+MINUTE(F19)</f>
        <v>707</v>
      </c>
      <c r="R23" s="23" t="e">
        <f t="shared" si="17"/>
        <v>#VALUE!</v>
      </c>
      <c r="S23" s="23" t="e">
        <f t="shared" si="3"/>
        <v>#VALUE!</v>
      </c>
    </row>
    <row r="24" spans="1:19">
      <c r="A24" s="12"/>
      <c r="B24" s="12"/>
      <c r="C24" s="12"/>
      <c r="D24" s="12"/>
      <c r="E24" s="13"/>
      <c r="F24" s="12"/>
      <c r="G24" s="14"/>
      <c r="H24" s="15"/>
      <c r="I24" s="15"/>
      <c r="J24" s="27"/>
      <c r="K24"/>
      <c r="Q24" s="23">
        <f t="shared" ref="Q24:R24" si="18">IF(HOUR(F20)=0,24,HOUR(F20))*60+MINUTE(F20)</f>
        <v>985</v>
      </c>
      <c r="R24" s="23">
        <f t="shared" si="18"/>
        <v>1441</v>
      </c>
      <c r="S24" s="23">
        <f t="shared" si="3"/>
        <v>456</v>
      </c>
    </row>
    <row r="25" spans="1:19">
      <c r="A25" s="52" t="s">
        <v>27</v>
      </c>
      <c r="B25" s="17">
        <v>45425</v>
      </c>
      <c r="C25" s="4">
        <v>0.6875</v>
      </c>
      <c r="D25" s="4">
        <v>2.0833333333333332E-2</v>
      </c>
      <c r="E25" s="21">
        <v>480</v>
      </c>
      <c r="F25" s="1" t="s">
        <v>12</v>
      </c>
      <c r="G25" s="7" t="s">
        <v>12</v>
      </c>
      <c r="H25" s="9" t="s">
        <v>13</v>
      </c>
      <c r="I25" s="11">
        <f t="shared" si="1"/>
        <v>1</v>
      </c>
      <c r="J25" s="61">
        <v>0.32200000000000001</v>
      </c>
      <c r="K25"/>
      <c r="Q25" s="23" t="e">
        <f t="shared" ref="Q25:Q28" si="19">IF(HOUR(F21)=0,24,HOUR(F21))*60+MINUTE(F21)</f>
        <v>#VALUE!</v>
      </c>
      <c r="R25" s="23" t="e">
        <f t="shared" ref="R25:R28" si="20">IF(HOUR(G21)=0,24,HOUR(G21))*60+MINUTE(G21)</f>
        <v>#VALUE!</v>
      </c>
      <c r="S25" s="23" t="e">
        <f t="shared" ref="S25:S28" si="21">R25-Q25</f>
        <v>#VALUE!</v>
      </c>
    </row>
    <row r="26" spans="1:19">
      <c r="A26" s="1" t="s">
        <v>29</v>
      </c>
      <c r="B26" s="17">
        <v>45425</v>
      </c>
      <c r="C26" s="4">
        <v>0.33333333333333331</v>
      </c>
      <c r="D26" s="4">
        <v>0.72916666666666663</v>
      </c>
      <c r="E26" s="21">
        <v>570</v>
      </c>
      <c r="F26" s="4">
        <v>0.31805555555555554</v>
      </c>
      <c r="G26" s="4">
        <v>0.72430555555555554</v>
      </c>
      <c r="H26" s="24">
        <v>585</v>
      </c>
      <c r="I26" s="11">
        <f t="shared" si="1"/>
        <v>2.564102564102564E-2</v>
      </c>
      <c r="J26" s="61"/>
      <c r="K26"/>
      <c r="Q26" s="23" t="e">
        <f t="shared" si="19"/>
        <v>#VALUE!</v>
      </c>
      <c r="R26" s="23" t="e">
        <f t="shared" si="20"/>
        <v>#VALUE!</v>
      </c>
      <c r="S26" s="23" t="e">
        <f t="shared" si="21"/>
        <v>#VALUE!</v>
      </c>
    </row>
    <row r="27" spans="1:19">
      <c r="A27" s="1" t="s">
        <v>30</v>
      </c>
      <c r="B27" s="17">
        <v>45425</v>
      </c>
      <c r="C27" s="4">
        <v>0.33333333333333331</v>
      </c>
      <c r="D27" s="4">
        <v>0.72916666666666663</v>
      </c>
      <c r="E27" s="21">
        <v>570</v>
      </c>
      <c r="F27" s="4">
        <v>0.30625000000000002</v>
      </c>
      <c r="G27" s="4">
        <v>0.72430555555555554</v>
      </c>
      <c r="H27" s="24">
        <v>602</v>
      </c>
      <c r="I27" s="11">
        <f t="shared" si="1"/>
        <v>5.3156146179401995E-2</v>
      </c>
      <c r="J27" s="61"/>
      <c r="K27"/>
      <c r="Q27" s="23" t="e">
        <f t="shared" si="19"/>
        <v>#VALUE!</v>
      </c>
      <c r="R27" s="23" t="e">
        <f t="shared" si="20"/>
        <v>#VALUE!</v>
      </c>
      <c r="S27" s="23" t="e">
        <f t="shared" si="21"/>
        <v>#VALUE!</v>
      </c>
    </row>
    <row r="28" spans="1:19">
      <c r="A28" s="1" t="s">
        <v>31</v>
      </c>
      <c r="B28" s="17">
        <v>45425</v>
      </c>
      <c r="C28" s="4">
        <v>0.375</v>
      </c>
      <c r="D28" s="4">
        <v>0.72916666666666663</v>
      </c>
      <c r="E28" s="21">
        <v>510</v>
      </c>
      <c r="F28" s="4">
        <v>0.39791666666666664</v>
      </c>
      <c r="G28" s="4">
        <v>0.71666666666666667</v>
      </c>
      <c r="H28" s="24">
        <v>459</v>
      </c>
      <c r="I28" s="11">
        <f t="shared" si="1"/>
        <v>-0.1111111111111111</v>
      </c>
      <c r="J28" s="61"/>
      <c r="Q28" s="23">
        <f t="shared" si="19"/>
        <v>1440</v>
      </c>
      <c r="R28" s="23">
        <f t="shared" si="20"/>
        <v>1440</v>
      </c>
      <c r="S28" s="23">
        <f t="shared" si="21"/>
        <v>0</v>
      </c>
    </row>
    <row r="29" spans="1:19">
      <c r="A29" s="1" t="s">
        <v>33</v>
      </c>
      <c r="B29" s="17">
        <v>45425</v>
      </c>
      <c r="C29" s="4">
        <v>0.375</v>
      </c>
      <c r="D29" s="4">
        <v>0.72916666666666663</v>
      </c>
      <c r="E29" s="21">
        <v>510</v>
      </c>
      <c r="F29" s="4">
        <v>0.3527777777777778</v>
      </c>
      <c r="G29" s="4">
        <v>0.72291666666666665</v>
      </c>
      <c r="H29" s="24">
        <v>533</v>
      </c>
      <c r="I29" s="11">
        <f t="shared" si="1"/>
        <v>4.3151969981238276E-2</v>
      </c>
      <c r="J29" s="61"/>
      <c r="Q29" s="23" t="e">
        <f t="shared" ref="Q29:Q45" si="22">IF(HOUR(F25)=0,24,HOUR(F25))*60+MINUTE(F25)</f>
        <v>#VALUE!</v>
      </c>
      <c r="R29" s="23" t="e">
        <f t="shared" ref="R29:R45" si="23">IF(HOUR(G25)=0,24,HOUR(G25))*60+MINUTE(G25)</f>
        <v>#VALUE!</v>
      </c>
      <c r="S29" s="23" t="e">
        <f t="shared" ref="S29:S45" si="24">R29-Q29</f>
        <v>#VALUE!</v>
      </c>
    </row>
    <row r="30" spans="1:19">
      <c r="A30" s="1" t="s">
        <v>48</v>
      </c>
      <c r="B30" s="17">
        <v>45425</v>
      </c>
      <c r="C30" s="4">
        <v>0.5</v>
      </c>
      <c r="D30" s="4">
        <v>2.0833333333333332E-2</v>
      </c>
      <c r="E30" s="21">
        <v>750</v>
      </c>
      <c r="F30" s="4">
        <v>0.49444444444444446</v>
      </c>
      <c r="G30" s="4" t="s">
        <v>12</v>
      </c>
      <c r="H30" s="9" t="s">
        <v>13</v>
      </c>
      <c r="I30" s="11">
        <f t="shared" si="1"/>
        <v>1</v>
      </c>
      <c r="J30" s="61"/>
      <c r="Q30" s="23">
        <f t="shared" si="22"/>
        <v>458</v>
      </c>
      <c r="R30" s="23">
        <f t="shared" si="23"/>
        <v>1043</v>
      </c>
      <c r="S30" s="23">
        <f t="shared" si="24"/>
        <v>585</v>
      </c>
    </row>
    <row r="31" spans="1:19">
      <c r="A31" s="1" t="s">
        <v>49</v>
      </c>
      <c r="B31" s="17">
        <v>45425</v>
      </c>
      <c r="C31" s="4">
        <v>0.33333333333333331</v>
      </c>
      <c r="D31" s="4">
        <v>0.6875</v>
      </c>
      <c r="E31" s="21">
        <v>510</v>
      </c>
      <c r="F31" s="4">
        <v>6.2500000000000003E-3</v>
      </c>
      <c r="G31" s="4">
        <v>0.32430555555555557</v>
      </c>
      <c r="H31" s="24">
        <v>458</v>
      </c>
      <c r="I31" s="11">
        <f t="shared" si="1"/>
        <v>-0.11353711790393013</v>
      </c>
      <c r="J31" s="61"/>
      <c r="Q31" s="23">
        <f t="shared" si="22"/>
        <v>441</v>
      </c>
      <c r="R31" s="23">
        <f t="shared" si="23"/>
        <v>1043</v>
      </c>
      <c r="S31" s="23">
        <f t="shared" si="24"/>
        <v>602</v>
      </c>
    </row>
    <row r="32" spans="1:19">
      <c r="A32" s="1" t="s">
        <v>37</v>
      </c>
      <c r="B32" s="17">
        <v>45425</v>
      </c>
      <c r="C32" s="4">
        <v>0.6875</v>
      </c>
      <c r="D32" s="4">
        <v>2.0833333333333332E-2</v>
      </c>
      <c r="E32" s="21">
        <v>480</v>
      </c>
      <c r="F32" s="4">
        <v>0.68055555555555558</v>
      </c>
      <c r="G32" s="4">
        <v>1.7361111111111112E-2</v>
      </c>
      <c r="H32" s="24">
        <v>485</v>
      </c>
      <c r="I32" s="11">
        <f t="shared" si="1"/>
        <v>1.0309278350515464E-2</v>
      </c>
      <c r="J32" s="61"/>
      <c r="Q32" s="23">
        <f t="shared" si="22"/>
        <v>573</v>
      </c>
      <c r="R32" s="23">
        <f t="shared" si="23"/>
        <v>1032</v>
      </c>
      <c r="S32" s="23">
        <f t="shared" si="24"/>
        <v>459</v>
      </c>
    </row>
    <row r="33" spans="1:19">
      <c r="A33" s="1" t="s">
        <v>39</v>
      </c>
      <c r="B33" s="17">
        <v>45425</v>
      </c>
      <c r="C33" s="4">
        <v>0.6875</v>
      </c>
      <c r="D33" s="4">
        <v>2.0833333333333332E-2</v>
      </c>
      <c r="E33" s="21">
        <v>480</v>
      </c>
      <c r="F33" s="4">
        <v>0.69513888888888886</v>
      </c>
      <c r="G33" s="4">
        <v>1.3888888888888888E-2</v>
      </c>
      <c r="H33" s="24">
        <v>459</v>
      </c>
      <c r="I33" s="11">
        <f t="shared" si="1"/>
        <v>-4.5751633986928102E-2</v>
      </c>
      <c r="J33" s="61"/>
      <c r="Q33" s="23">
        <f t="shared" si="22"/>
        <v>508</v>
      </c>
      <c r="R33" s="23">
        <f t="shared" si="23"/>
        <v>1041</v>
      </c>
      <c r="S33" s="23">
        <f t="shared" si="24"/>
        <v>533</v>
      </c>
    </row>
    <row r="34" spans="1:19">
      <c r="A34" s="1" t="s">
        <v>50</v>
      </c>
      <c r="B34" s="17">
        <v>45425</v>
      </c>
      <c r="C34" s="4">
        <v>0.41666666666666669</v>
      </c>
      <c r="D34" s="4">
        <v>0.72916666666666663</v>
      </c>
      <c r="E34" s="21">
        <v>450</v>
      </c>
      <c r="F34" s="4">
        <v>0.41597222222222224</v>
      </c>
      <c r="G34" s="4">
        <v>0.73263888888888884</v>
      </c>
      <c r="H34" s="24">
        <v>456</v>
      </c>
      <c r="I34" s="11">
        <f t="shared" si="1"/>
        <v>1.3157894736842105E-2</v>
      </c>
      <c r="J34" s="61"/>
      <c r="Q34" s="23">
        <f t="shared" si="22"/>
        <v>712</v>
      </c>
      <c r="R34" s="23" t="e">
        <f t="shared" si="23"/>
        <v>#VALUE!</v>
      </c>
      <c r="S34" s="23" t="e">
        <f t="shared" si="24"/>
        <v>#VALUE!</v>
      </c>
    </row>
    <row r="35" spans="1:19">
      <c r="A35" s="1" t="s">
        <v>42</v>
      </c>
      <c r="B35" s="17">
        <v>45425</v>
      </c>
      <c r="C35" s="4">
        <v>0.375</v>
      </c>
      <c r="D35" s="4">
        <v>0.72916666666666663</v>
      </c>
      <c r="E35" s="21">
        <v>510</v>
      </c>
      <c r="F35" s="4">
        <v>0.36319444444444443</v>
      </c>
      <c r="G35" s="4">
        <v>0.7270833333333333</v>
      </c>
      <c r="H35" s="24">
        <v>524</v>
      </c>
      <c r="I35" s="11">
        <f t="shared" si="1"/>
        <v>2.6717557251908396E-2</v>
      </c>
      <c r="J35" s="61"/>
      <c r="Q35" s="23">
        <f t="shared" si="22"/>
        <v>1449</v>
      </c>
      <c r="R35" s="23">
        <f t="shared" si="23"/>
        <v>467</v>
      </c>
      <c r="S35" s="23">
        <f t="shared" si="24"/>
        <v>-982</v>
      </c>
    </row>
    <row r="36" spans="1:19">
      <c r="A36" s="1" t="s">
        <v>51</v>
      </c>
      <c r="B36" s="17">
        <v>45425</v>
      </c>
      <c r="C36" s="4">
        <v>0.6875</v>
      </c>
      <c r="D36" s="4">
        <v>2.0833333333333332E-2</v>
      </c>
      <c r="E36" s="21">
        <v>480</v>
      </c>
      <c r="F36" s="4">
        <v>0.67083333333333328</v>
      </c>
      <c r="G36" s="4">
        <v>1.1805555555555555E-2</v>
      </c>
      <c r="H36" s="24">
        <v>491</v>
      </c>
      <c r="I36" s="11">
        <f t="shared" si="1"/>
        <v>2.2403258655804479E-2</v>
      </c>
      <c r="J36" s="61"/>
      <c r="Q36" s="23">
        <f t="shared" si="22"/>
        <v>980</v>
      </c>
      <c r="R36" s="23">
        <f t="shared" si="23"/>
        <v>1465</v>
      </c>
      <c r="S36" s="23">
        <f t="shared" si="24"/>
        <v>485</v>
      </c>
    </row>
    <row r="37" spans="1:19">
      <c r="A37" s="1" t="s">
        <v>52</v>
      </c>
      <c r="B37" s="17">
        <v>45425</v>
      </c>
      <c r="C37" s="4">
        <v>0.6875</v>
      </c>
      <c r="D37" s="4">
        <v>2.0833333333333332E-2</v>
      </c>
      <c r="E37" s="21">
        <v>480</v>
      </c>
      <c r="F37" s="4">
        <v>0.70902777777777781</v>
      </c>
      <c r="G37" s="4">
        <v>9.7222222222222224E-3</v>
      </c>
      <c r="H37" s="24">
        <v>433</v>
      </c>
      <c r="I37" s="11">
        <f t="shared" si="1"/>
        <v>-0.10854503464203233</v>
      </c>
      <c r="J37" s="61"/>
      <c r="Q37" s="23">
        <f t="shared" si="22"/>
        <v>1001</v>
      </c>
      <c r="R37" s="23">
        <f t="shared" si="23"/>
        <v>1460</v>
      </c>
      <c r="S37" s="23">
        <f t="shared" si="24"/>
        <v>459</v>
      </c>
    </row>
    <row r="38" spans="1:19">
      <c r="A38" s="1" t="s">
        <v>44</v>
      </c>
      <c r="B38" s="17">
        <v>45425</v>
      </c>
      <c r="C38" s="4">
        <v>0.6875</v>
      </c>
      <c r="D38" s="4">
        <v>2.0833333333333332E-2</v>
      </c>
      <c r="E38" s="21">
        <v>480</v>
      </c>
      <c r="F38" s="4">
        <v>0.68958333333333333</v>
      </c>
      <c r="G38" s="4">
        <v>1.6666666666666666E-2</v>
      </c>
      <c r="H38" s="24">
        <v>471</v>
      </c>
      <c r="I38" s="11">
        <f t="shared" si="1"/>
        <v>-1.9108280254777069E-2</v>
      </c>
      <c r="J38" s="61"/>
      <c r="Q38" s="23">
        <f t="shared" si="22"/>
        <v>599</v>
      </c>
      <c r="R38" s="23">
        <f t="shared" si="23"/>
        <v>1055</v>
      </c>
      <c r="S38" s="23">
        <f t="shared" si="24"/>
        <v>456</v>
      </c>
    </row>
    <row r="39" spans="1:19">
      <c r="A39" s="1" t="s">
        <v>53</v>
      </c>
      <c r="B39" s="17">
        <v>45425</v>
      </c>
      <c r="C39" s="4">
        <v>0.6875</v>
      </c>
      <c r="D39" s="4">
        <v>2.0833333333333332E-2</v>
      </c>
      <c r="E39" s="21">
        <v>480</v>
      </c>
      <c r="F39" s="4">
        <v>0.67569444444444449</v>
      </c>
      <c r="G39" s="4" t="s">
        <v>12</v>
      </c>
      <c r="H39" s="9" t="s">
        <v>13</v>
      </c>
      <c r="I39" s="11">
        <f t="shared" si="1"/>
        <v>1</v>
      </c>
      <c r="J39" s="61"/>
      <c r="Q39" s="23">
        <f t="shared" si="22"/>
        <v>523</v>
      </c>
      <c r="R39" s="23">
        <f t="shared" si="23"/>
        <v>1047</v>
      </c>
      <c r="S39" s="23">
        <f t="shared" si="24"/>
        <v>524</v>
      </c>
    </row>
    <row r="40" spans="1:19">
      <c r="A40" s="52" t="s">
        <v>54</v>
      </c>
      <c r="B40" s="17">
        <v>45425</v>
      </c>
      <c r="C40" s="4">
        <v>0.375</v>
      </c>
      <c r="D40" s="4">
        <v>0.72916666666666663</v>
      </c>
      <c r="E40" s="21">
        <v>510</v>
      </c>
      <c r="F40" s="4" t="s">
        <v>12</v>
      </c>
      <c r="G40" s="4" t="s">
        <v>12</v>
      </c>
      <c r="H40" s="9" t="s">
        <v>13</v>
      </c>
      <c r="I40" s="11">
        <f t="shared" si="1"/>
        <v>1</v>
      </c>
      <c r="J40" s="61"/>
      <c r="Q40" s="23">
        <f t="shared" si="22"/>
        <v>966</v>
      </c>
      <c r="R40" s="23">
        <f t="shared" si="23"/>
        <v>1457</v>
      </c>
      <c r="S40" s="23">
        <f t="shared" si="24"/>
        <v>491</v>
      </c>
    </row>
    <row r="41" spans="1:19">
      <c r="A41" s="52" t="s">
        <v>46</v>
      </c>
      <c r="B41" s="17">
        <v>45425</v>
      </c>
      <c r="C41" s="4">
        <v>0.6875</v>
      </c>
      <c r="D41" s="4">
        <v>2.0833333333333332E-2</v>
      </c>
      <c r="E41" s="21">
        <v>480</v>
      </c>
      <c r="F41" s="4" t="s">
        <v>12</v>
      </c>
      <c r="G41" s="4" t="s">
        <v>12</v>
      </c>
      <c r="H41" s="9" t="s">
        <v>13</v>
      </c>
      <c r="I41" s="11">
        <f t="shared" si="1"/>
        <v>1</v>
      </c>
      <c r="J41" s="61"/>
      <c r="Q41" s="23">
        <f t="shared" si="22"/>
        <v>1021</v>
      </c>
      <c r="R41" s="23">
        <f t="shared" si="23"/>
        <v>1454</v>
      </c>
      <c r="S41" s="23">
        <f t="shared" si="24"/>
        <v>433</v>
      </c>
    </row>
    <row r="42" spans="1:19">
      <c r="A42" s="52" t="s">
        <v>55</v>
      </c>
      <c r="B42" s="17">
        <v>45425</v>
      </c>
      <c r="C42" s="4">
        <v>0.5</v>
      </c>
      <c r="D42" s="4">
        <v>0.95833333333333337</v>
      </c>
      <c r="E42" s="21">
        <v>660</v>
      </c>
      <c r="F42" s="4" t="s">
        <v>12</v>
      </c>
      <c r="G42" s="4" t="s">
        <v>12</v>
      </c>
      <c r="H42" s="9" t="s">
        <v>13</v>
      </c>
      <c r="I42" s="11">
        <f t="shared" si="1"/>
        <v>1</v>
      </c>
      <c r="J42" s="61"/>
      <c r="Q42" s="23">
        <f t="shared" si="22"/>
        <v>993</v>
      </c>
      <c r="R42" s="23">
        <f t="shared" si="23"/>
        <v>1464</v>
      </c>
      <c r="S42" s="23">
        <f t="shared" si="24"/>
        <v>471</v>
      </c>
    </row>
    <row r="43" spans="1:19">
      <c r="A43" s="12"/>
      <c r="B43" s="12"/>
      <c r="C43" s="12"/>
      <c r="D43" s="12"/>
      <c r="E43" s="13"/>
      <c r="F43" s="12"/>
      <c r="G43" s="14"/>
      <c r="H43" s="15"/>
      <c r="I43" s="15"/>
      <c r="J43" s="27"/>
      <c r="K43"/>
      <c r="Q43" s="23">
        <f t="shared" si="22"/>
        <v>973</v>
      </c>
      <c r="R43" s="23" t="e">
        <f t="shared" si="23"/>
        <v>#VALUE!</v>
      </c>
      <c r="S43" s="23" t="e">
        <f t="shared" si="24"/>
        <v>#VALUE!</v>
      </c>
    </row>
    <row r="44" spans="1:19">
      <c r="A44" s="1" t="s">
        <v>28</v>
      </c>
      <c r="B44" s="17">
        <v>45427</v>
      </c>
      <c r="C44" s="4">
        <v>0.33333333333333331</v>
      </c>
      <c r="D44" s="4">
        <v>0.72916666666666663</v>
      </c>
      <c r="E44" s="25">
        <f>IF(HOUR(C44)=0,24,HOUR(C44))*60+MINUTE(D44)</f>
        <v>510</v>
      </c>
      <c r="F44" s="4">
        <v>0.30625000000000002</v>
      </c>
      <c r="G44" s="4" t="s">
        <v>12</v>
      </c>
      <c r="H44" s="25" t="str">
        <f>IFERROR(IF(HOUR(F44)=0,24,HOUR(F44))*60+MINUTE(G44),"∞")</f>
        <v>∞</v>
      </c>
      <c r="I44" s="11">
        <f t="shared" si="1"/>
        <v>1</v>
      </c>
      <c r="J44" s="61">
        <v>0.34089999999999998</v>
      </c>
      <c r="Q44" s="23" t="e">
        <f t="shared" si="22"/>
        <v>#VALUE!</v>
      </c>
      <c r="R44" s="23" t="e">
        <f t="shared" si="23"/>
        <v>#VALUE!</v>
      </c>
      <c r="S44" s="23" t="e">
        <f t="shared" si="24"/>
        <v>#VALUE!</v>
      </c>
    </row>
    <row r="45" spans="1:19">
      <c r="A45" s="1" t="s">
        <v>29</v>
      </c>
      <c r="B45" s="17">
        <v>45427</v>
      </c>
      <c r="C45" s="4">
        <v>0.6875</v>
      </c>
      <c r="D45" s="4">
        <v>2.0833333333333332E-2</v>
      </c>
      <c r="E45" s="25">
        <f t="shared" ref="E45:E82" si="25">IF(HOUR(C45)=0,24,HOUR(C45))*60+MINUTE(D45)</f>
        <v>990</v>
      </c>
      <c r="F45" s="4">
        <v>0.68472222222222223</v>
      </c>
      <c r="G45" s="4">
        <v>1.4583333333333334E-2</v>
      </c>
      <c r="H45" s="25">
        <f t="shared" ref="H45:H109" si="26">IFERROR(IF(HOUR(F45)=0,24,HOUR(F45))*60+MINUTE(G45),"∞")</f>
        <v>981</v>
      </c>
      <c r="I45" s="11">
        <f t="shared" si="1"/>
        <v>-9.1743119266055051E-3</v>
      </c>
      <c r="J45" s="61"/>
      <c r="Q45" s="23" t="e">
        <f t="shared" si="22"/>
        <v>#VALUE!</v>
      </c>
      <c r="R45" s="23" t="e">
        <f t="shared" si="23"/>
        <v>#VALUE!</v>
      </c>
      <c r="S45" s="23" t="e">
        <f t="shared" si="24"/>
        <v>#VALUE!</v>
      </c>
    </row>
    <row r="46" spans="1:19">
      <c r="A46" s="1" t="s">
        <v>30</v>
      </c>
      <c r="B46" s="17">
        <v>45427</v>
      </c>
      <c r="C46" s="4">
        <v>0.33333333333333331</v>
      </c>
      <c r="D46" s="4">
        <v>0.72916666666666663</v>
      </c>
      <c r="E46" s="25">
        <f t="shared" si="25"/>
        <v>510</v>
      </c>
      <c r="F46" s="4">
        <v>0.32500000000000001</v>
      </c>
      <c r="G46" s="4">
        <v>0.74444444444444446</v>
      </c>
      <c r="H46" s="25">
        <f t="shared" si="26"/>
        <v>472</v>
      </c>
      <c r="I46" s="11">
        <f t="shared" si="1"/>
        <v>-8.050847457627118E-2</v>
      </c>
      <c r="J46" s="61"/>
      <c r="Q46" s="23" t="e">
        <f t="shared" ref="Q46:Q66" si="27">IF(HOUR(F42)=0,24,HOUR(F42))*60+MINUTE(F42)</f>
        <v>#VALUE!</v>
      </c>
      <c r="R46" s="23" t="e">
        <f t="shared" ref="R46:R66" si="28">IF(HOUR(G42)=0,24,HOUR(G42))*60+MINUTE(G42)</f>
        <v>#VALUE!</v>
      </c>
      <c r="S46" s="23" t="e">
        <f t="shared" ref="S46:S66" si="29">R46-Q46</f>
        <v>#VALUE!</v>
      </c>
    </row>
    <row r="47" spans="1:19">
      <c r="A47" s="1" t="s">
        <v>32</v>
      </c>
      <c r="B47" s="17">
        <v>45427</v>
      </c>
      <c r="C47" s="4">
        <v>0.64583333333333337</v>
      </c>
      <c r="D47" s="4">
        <v>4.1666666666666664E-2</v>
      </c>
      <c r="E47" s="25">
        <f t="shared" si="25"/>
        <v>900</v>
      </c>
      <c r="F47" s="4">
        <v>0.6694444444444444</v>
      </c>
      <c r="G47" s="4">
        <v>2.5000000000000001E-2</v>
      </c>
      <c r="H47" s="25">
        <f t="shared" si="26"/>
        <v>996</v>
      </c>
      <c r="I47" s="11">
        <f t="shared" si="1"/>
        <v>9.6385542168674704E-2</v>
      </c>
      <c r="J47" s="61"/>
      <c r="Q47" s="23">
        <f t="shared" si="27"/>
        <v>1440</v>
      </c>
      <c r="R47" s="23">
        <f t="shared" si="28"/>
        <v>1440</v>
      </c>
      <c r="S47" s="23">
        <f t="shared" si="29"/>
        <v>0</v>
      </c>
    </row>
    <row r="48" spans="1:19">
      <c r="A48" s="1" t="s">
        <v>33</v>
      </c>
      <c r="B48" s="17">
        <v>45427</v>
      </c>
      <c r="C48" s="4">
        <v>0.5</v>
      </c>
      <c r="D48" s="4">
        <v>2.0833333333333332E-2</v>
      </c>
      <c r="E48" s="25">
        <f t="shared" si="25"/>
        <v>750</v>
      </c>
      <c r="F48" s="4">
        <v>0.46111111111111114</v>
      </c>
      <c r="G48" s="4" t="s">
        <v>12</v>
      </c>
      <c r="H48" s="25" t="str">
        <f t="shared" si="26"/>
        <v>∞</v>
      </c>
      <c r="I48" s="11">
        <f t="shared" si="1"/>
        <v>1</v>
      </c>
      <c r="J48" s="61"/>
      <c r="Q48" s="23">
        <f t="shared" si="27"/>
        <v>441</v>
      </c>
      <c r="R48" s="23" t="e">
        <f t="shared" si="28"/>
        <v>#VALUE!</v>
      </c>
      <c r="S48" s="23" t="e">
        <f t="shared" si="29"/>
        <v>#VALUE!</v>
      </c>
    </row>
    <row r="49" spans="1:19">
      <c r="A49" s="52" t="s">
        <v>34</v>
      </c>
      <c r="B49" s="17">
        <v>45427</v>
      </c>
      <c r="C49" s="4">
        <v>0.6875</v>
      </c>
      <c r="D49" s="4">
        <v>2.0833333333333332E-2</v>
      </c>
      <c r="E49" s="25">
        <f t="shared" si="25"/>
        <v>990</v>
      </c>
      <c r="F49" s="1" t="s">
        <v>12</v>
      </c>
      <c r="G49" s="4" t="s">
        <v>12</v>
      </c>
      <c r="H49" s="25" t="str">
        <f t="shared" si="26"/>
        <v>∞</v>
      </c>
      <c r="I49" s="11">
        <f t="shared" si="1"/>
        <v>1</v>
      </c>
      <c r="J49" s="61"/>
      <c r="Q49" s="23">
        <f t="shared" si="27"/>
        <v>986</v>
      </c>
      <c r="R49" s="23">
        <f t="shared" si="28"/>
        <v>1461</v>
      </c>
      <c r="S49" s="23">
        <f t="shared" si="29"/>
        <v>475</v>
      </c>
    </row>
    <row r="50" spans="1:19">
      <c r="A50" s="1" t="s">
        <v>35</v>
      </c>
      <c r="B50" s="17">
        <v>45427</v>
      </c>
      <c r="C50" s="4">
        <v>0.375</v>
      </c>
      <c r="D50" s="4">
        <v>0.85416666666666663</v>
      </c>
      <c r="E50" s="25">
        <f t="shared" si="25"/>
        <v>570</v>
      </c>
      <c r="F50" s="4">
        <v>0.37638888888888888</v>
      </c>
      <c r="G50" s="4">
        <v>0.85555555555555551</v>
      </c>
      <c r="H50" s="25">
        <f t="shared" si="26"/>
        <v>572</v>
      </c>
      <c r="I50" s="11">
        <f t="shared" si="1"/>
        <v>3.4965034965034965E-3</v>
      </c>
      <c r="J50" s="61"/>
      <c r="Q50" s="23">
        <f t="shared" si="27"/>
        <v>468</v>
      </c>
      <c r="R50" s="23">
        <f t="shared" si="28"/>
        <v>1072</v>
      </c>
      <c r="S50" s="23">
        <f t="shared" si="29"/>
        <v>604</v>
      </c>
    </row>
    <row r="51" spans="1:19">
      <c r="A51" s="1" t="s">
        <v>48</v>
      </c>
      <c r="B51" s="17">
        <v>45427</v>
      </c>
      <c r="C51" s="4">
        <v>0.6875</v>
      </c>
      <c r="D51" s="4">
        <v>2.0833333333333332E-2</v>
      </c>
      <c r="E51" s="25">
        <f t="shared" si="25"/>
        <v>990</v>
      </c>
      <c r="F51" s="4">
        <v>0.70416666666666672</v>
      </c>
      <c r="G51" s="4">
        <v>2.1527777777777778E-2</v>
      </c>
      <c r="H51" s="25">
        <f t="shared" si="26"/>
        <v>991</v>
      </c>
      <c r="I51" s="11">
        <f t="shared" si="1"/>
        <v>1.0090817356205853E-3</v>
      </c>
      <c r="J51" s="61"/>
      <c r="Q51" s="23">
        <f t="shared" si="27"/>
        <v>964</v>
      </c>
      <c r="R51" s="23">
        <f t="shared" si="28"/>
        <v>1476</v>
      </c>
      <c r="S51" s="23">
        <f t="shared" si="29"/>
        <v>512</v>
      </c>
    </row>
    <row r="52" spans="1:19">
      <c r="A52" s="1" t="s">
        <v>49</v>
      </c>
      <c r="B52" s="17">
        <v>45427</v>
      </c>
      <c r="C52" s="4">
        <v>0.33333333333333331</v>
      </c>
      <c r="D52" s="4">
        <v>0.75</v>
      </c>
      <c r="E52" s="25">
        <f t="shared" si="25"/>
        <v>480</v>
      </c>
      <c r="F52" s="4">
        <v>0.30833333333333335</v>
      </c>
      <c r="G52" s="4">
        <v>0.75138888888888888</v>
      </c>
      <c r="H52" s="25">
        <f t="shared" si="26"/>
        <v>422</v>
      </c>
      <c r="I52" s="11">
        <f t="shared" si="1"/>
        <v>-0.13744075829383887</v>
      </c>
      <c r="J52" s="61"/>
      <c r="Q52" s="23">
        <f t="shared" si="27"/>
        <v>664</v>
      </c>
      <c r="R52" s="23" t="e">
        <f t="shared" si="28"/>
        <v>#VALUE!</v>
      </c>
      <c r="S52" s="23" t="e">
        <f t="shared" si="29"/>
        <v>#VALUE!</v>
      </c>
    </row>
    <row r="53" spans="1:19">
      <c r="A53" s="1" t="s">
        <v>36</v>
      </c>
      <c r="B53" s="17">
        <v>45427</v>
      </c>
      <c r="C53" s="4">
        <v>0.6875</v>
      </c>
      <c r="D53" s="4">
        <v>2.0833333333333332E-2</v>
      </c>
      <c r="E53" s="25">
        <f t="shared" si="25"/>
        <v>990</v>
      </c>
      <c r="F53" s="4">
        <v>0.68402777777777779</v>
      </c>
      <c r="G53" s="4">
        <v>2.013888888888889E-2</v>
      </c>
      <c r="H53" s="25">
        <f t="shared" si="26"/>
        <v>989</v>
      </c>
      <c r="I53" s="11">
        <f t="shared" si="1"/>
        <v>-1.0111223458038423E-3</v>
      </c>
      <c r="J53" s="61"/>
      <c r="Q53" s="23" t="e">
        <f t="shared" si="27"/>
        <v>#VALUE!</v>
      </c>
      <c r="R53" s="23" t="e">
        <f t="shared" si="28"/>
        <v>#VALUE!</v>
      </c>
      <c r="S53" s="23" t="e">
        <f t="shared" si="29"/>
        <v>#VALUE!</v>
      </c>
    </row>
    <row r="54" spans="1:19">
      <c r="A54" s="1" t="s">
        <v>37</v>
      </c>
      <c r="B54" s="17">
        <v>45427</v>
      </c>
      <c r="C54" s="4">
        <v>0.5</v>
      </c>
      <c r="D54" s="4">
        <v>0.89583333333333337</v>
      </c>
      <c r="E54" s="25">
        <f t="shared" si="25"/>
        <v>750</v>
      </c>
      <c r="F54" s="4">
        <v>0.5</v>
      </c>
      <c r="G54" s="4">
        <v>0.90069444444444446</v>
      </c>
      <c r="H54" s="25">
        <f t="shared" si="26"/>
        <v>757</v>
      </c>
      <c r="I54" s="11">
        <f t="shared" si="1"/>
        <v>9.247027741083224E-3</v>
      </c>
      <c r="J54" s="61"/>
      <c r="Q54" s="23">
        <f t="shared" si="27"/>
        <v>542</v>
      </c>
      <c r="R54" s="23">
        <f t="shared" si="28"/>
        <v>1232</v>
      </c>
      <c r="S54" s="23">
        <f t="shared" si="29"/>
        <v>690</v>
      </c>
    </row>
    <row r="55" spans="1:19">
      <c r="A55" s="1" t="s">
        <v>39</v>
      </c>
      <c r="B55" s="17">
        <v>45427</v>
      </c>
      <c r="C55" s="4">
        <v>0.6875</v>
      </c>
      <c r="D55" s="4">
        <v>2.0833333333333332E-2</v>
      </c>
      <c r="E55" s="25">
        <f t="shared" si="25"/>
        <v>990</v>
      </c>
      <c r="F55" s="4">
        <v>0.68472222222222223</v>
      </c>
      <c r="G55" s="4">
        <v>1.4583333333333334E-2</v>
      </c>
      <c r="H55" s="25">
        <f t="shared" si="26"/>
        <v>981</v>
      </c>
      <c r="I55" s="11">
        <f t="shared" si="1"/>
        <v>-9.1743119266055051E-3</v>
      </c>
      <c r="J55" s="61"/>
      <c r="Q55" s="23">
        <f t="shared" si="27"/>
        <v>1014</v>
      </c>
      <c r="R55" s="23">
        <f t="shared" si="28"/>
        <v>1471</v>
      </c>
      <c r="S55" s="23">
        <f t="shared" si="29"/>
        <v>457</v>
      </c>
    </row>
    <row r="56" spans="1:19">
      <c r="A56" s="1" t="s">
        <v>40</v>
      </c>
      <c r="B56" s="17">
        <v>45427</v>
      </c>
      <c r="C56" s="4">
        <v>0.375</v>
      </c>
      <c r="D56" s="4">
        <v>0.72916666666666663</v>
      </c>
      <c r="E56" s="25">
        <f t="shared" si="25"/>
        <v>570</v>
      </c>
      <c r="F56" s="4">
        <v>0.37847222222222221</v>
      </c>
      <c r="G56" s="4">
        <v>0.7319444444444444</v>
      </c>
      <c r="H56" s="25">
        <f t="shared" si="26"/>
        <v>574</v>
      </c>
      <c r="I56" s="11">
        <f t="shared" si="1"/>
        <v>6.9686411149825784E-3</v>
      </c>
      <c r="J56" s="61"/>
      <c r="Q56" s="23">
        <f t="shared" si="27"/>
        <v>444</v>
      </c>
      <c r="R56" s="23">
        <f t="shared" si="28"/>
        <v>1082</v>
      </c>
      <c r="S56" s="23">
        <f t="shared" si="29"/>
        <v>638</v>
      </c>
    </row>
    <row r="57" spans="1:19">
      <c r="A57" s="1" t="s">
        <v>41</v>
      </c>
      <c r="B57" s="17">
        <v>45427</v>
      </c>
      <c r="C57" s="4">
        <v>0.6875</v>
      </c>
      <c r="D57" s="4">
        <v>2.0833333333333332E-2</v>
      </c>
      <c r="E57" s="25">
        <f t="shared" si="25"/>
        <v>990</v>
      </c>
      <c r="F57" s="4">
        <v>0.67569444444444449</v>
      </c>
      <c r="G57" s="4" t="s">
        <v>12</v>
      </c>
      <c r="H57" s="25" t="str">
        <f t="shared" si="26"/>
        <v>∞</v>
      </c>
      <c r="I57" s="11">
        <f t="shared" si="1"/>
        <v>1</v>
      </c>
      <c r="J57" s="61"/>
      <c r="Q57" s="23">
        <f t="shared" si="27"/>
        <v>985</v>
      </c>
      <c r="R57" s="23">
        <f t="shared" si="28"/>
        <v>1469</v>
      </c>
      <c r="S57" s="23">
        <f t="shared" si="29"/>
        <v>484</v>
      </c>
    </row>
    <row r="58" spans="1:19">
      <c r="A58" s="1" t="s">
        <v>50</v>
      </c>
      <c r="B58" s="17">
        <v>45427</v>
      </c>
      <c r="C58" s="4">
        <v>0.6875</v>
      </c>
      <c r="D58" s="4">
        <v>2.0833333333333332E-2</v>
      </c>
      <c r="E58" s="25">
        <f t="shared" si="25"/>
        <v>990</v>
      </c>
      <c r="F58" s="4">
        <v>0.66388888888888886</v>
      </c>
      <c r="G58" s="4">
        <v>2.013888888888889E-2</v>
      </c>
      <c r="H58" s="25">
        <f t="shared" si="26"/>
        <v>929</v>
      </c>
      <c r="I58" s="11">
        <f t="shared" si="1"/>
        <v>-6.5662002152852533E-2</v>
      </c>
      <c r="J58" s="61"/>
      <c r="Q58" s="23">
        <f t="shared" si="27"/>
        <v>720</v>
      </c>
      <c r="R58" s="23">
        <f t="shared" si="28"/>
        <v>1297</v>
      </c>
      <c r="S58" s="23">
        <f t="shared" si="29"/>
        <v>577</v>
      </c>
    </row>
    <row r="59" spans="1:19">
      <c r="A59" s="1" t="s">
        <v>52</v>
      </c>
      <c r="B59" s="17">
        <v>45427</v>
      </c>
      <c r="C59" s="4">
        <v>0.6875</v>
      </c>
      <c r="D59" s="4">
        <v>2.0833333333333332E-2</v>
      </c>
      <c r="E59" s="25">
        <f t="shared" si="25"/>
        <v>990</v>
      </c>
      <c r="F59" s="4">
        <v>0.69930555555555551</v>
      </c>
      <c r="G59" s="4">
        <v>1.3194444444444444E-2</v>
      </c>
      <c r="H59" s="25">
        <f t="shared" si="26"/>
        <v>979</v>
      </c>
      <c r="I59" s="11">
        <f t="shared" si="1"/>
        <v>-1.1235955056179775E-2</v>
      </c>
      <c r="J59" s="61"/>
      <c r="Q59" s="23">
        <f t="shared" si="27"/>
        <v>986</v>
      </c>
      <c r="R59" s="23">
        <f t="shared" si="28"/>
        <v>1461</v>
      </c>
      <c r="S59" s="23">
        <f t="shared" si="29"/>
        <v>475</v>
      </c>
    </row>
    <row r="60" spans="1:19">
      <c r="A60" s="1" t="s">
        <v>53</v>
      </c>
      <c r="B60" s="17">
        <v>45427</v>
      </c>
      <c r="C60" s="4">
        <v>0.375</v>
      </c>
      <c r="D60" s="4">
        <v>0.75</v>
      </c>
      <c r="E60" s="25">
        <f t="shared" si="25"/>
        <v>540</v>
      </c>
      <c r="F60" s="4">
        <v>0.37916666666666665</v>
      </c>
      <c r="G60" s="4">
        <v>0.75555555555555554</v>
      </c>
      <c r="H60" s="25">
        <f t="shared" si="26"/>
        <v>548</v>
      </c>
      <c r="I60" s="11">
        <f t="shared" si="1"/>
        <v>1.4598540145985401E-2</v>
      </c>
      <c r="J60" s="61"/>
      <c r="Q60" s="23">
        <f t="shared" si="27"/>
        <v>545</v>
      </c>
      <c r="R60" s="23">
        <f t="shared" si="28"/>
        <v>1054</v>
      </c>
      <c r="S60" s="23">
        <f t="shared" si="29"/>
        <v>509</v>
      </c>
    </row>
    <row r="61" spans="1:19">
      <c r="A61" s="52" t="s">
        <v>54</v>
      </c>
      <c r="B61" s="17">
        <v>45427</v>
      </c>
      <c r="C61" s="4">
        <v>0.6875</v>
      </c>
      <c r="D61" s="4">
        <v>2.0833333333333332E-2</v>
      </c>
      <c r="E61" s="25">
        <f t="shared" si="25"/>
        <v>990</v>
      </c>
      <c r="F61" s="4" t="s">
        <v>12</v>
      </c>
      <c r="G61" s="4" t="s">
        <v>12</v>
      </c>
      <c r="H61" s="25" t="str">
        <f t="shared" si="26"/>
        <v>∞</v>
      </c>
      <c r="I61" s="11">
        <f t="shared" si="1"/>
        <v>1</v>
      </c>
      <c r="J61" s="61"/>
      <c r="Q61" s="23">
        <f t="shared" si="27"/>
        <v>973</v>
      </c>
      <c r="R61" s="23" t="e">
        <f t="shared" si="28"/>
        <v>#VALUE!</v>
      </c>
      <c r="S61" s="23" t="e">
        <f t="shared" si="29"/>
        <v>#VALUE!</v>
      </c>
    </row>
    <row r="62" spans="1:19">
      <c r="A62" s="52" t="s">
        <v>45</v>
      </c>
      <c r="B62" s="17">
        <v>45427</v>
      </c>
      <c r="C62" s="4">
        <v>0.39583333333333331</v>
      </c>
      <c r="D62" s="4">
        <v>0.72916666666666663</v>
      </c>
      <c r="E62" s="25">
        <f t="shared" si="25"/>
        <v>570</v>
      </c>
      <c r="F62" s="1" t="s">
        <v>12</v>
      </c>
      <c r="G62" s="4" t="s">
        <v>12</v>
      </c>
      <c r="H62" s="25" t="str">
        <f t="shared" si="26"/>
        <v>∞</v>
      </c>
      <c r="I62" s="11">
        <f t="shared" si="1"/>
        <v>1</v>
      </c>
      <c r="J62" s="61"/>
      <c r="Q62" s="23">
        <f t="shared" si="27"/>
        <v>956</v>
      </c>
      <c r="R62" s="23">
        <f t="shared" si="28"/>
        <v>1469</v>
      </c>
      <c r="S62" s="23">
        <f t="shared" si="29"/>
        <v>513</v>
      </c>
    </row>
    <row r="63" spans="1:19">
      <c r="A63" s="52" t="s">
        <v>55</v>
      </c>
      <c r="B63" s="17">
        <v>45427</v>
      </c>
      <c r="C63" s="4">
        <v>0.375</v>
      </c>
      <c r="D63" s="4">
        <v>0.72916666666666663</v>
      </c>
      <c r="E63" s="25">
        <f t="shared" si="25"/>
        <v>570</v>
      </c>
      <c r="F63" s="1" t="s">
        <v>12</v>
      </c>
      <c r="G63" s="4" t="s">
        <v>12</v>
      </c>
      <c r="H63" s="25" t="str">
        <f t="shared" si="26"/>
        <v>∞</v>
      </c>
      <c r="I63" s="11">
        <f t="shared" si="1"/>
        <v>1</v>
      </c>
      <c r="J63" s="61"/>
      <c r="Q63" s="23">
        <f t="shared" si="27"/>
        <v>1007</v>
      </c>
      <c r="R63" s="23">
        <f t="shared" si="28"/>
        <v>1459</v>
      </c>
      <c r="S63" s="23">
        <f t="shared" si="29"/>
        <v>452</v>
      </c>
    </row>
    <row r="64" spans="1:19">
      <c r="A64" s="12"/>
      <c r="B64" s="12"/>
      <c r="C64" s="12"/>
      <c r="D64" s="12"/>
      <c r="E64" s="30">
        <f t="shared" ref="E64" si="30">(24-16)*60</f>
        <v>480</v>
      </c>
      <c r="F64" s="12"/>
      <c r="G64" s="14"/>
      <c r="H64" s="15"/>
      <c r="I64" s="15">
        <f t="shared" ref="I64" si="31">IFERROR((H64-E64)/H64,0)</f>
        <v>0</v>
      </c>
      <c r="J64" s="27"/>
      <c r="K64"/>
      <c r="Q64" s="23">
        <f t="shared" si="27"/>
        <v>546</v>
      </c>
      <c r="R64" s="23">
        <f t="shared" si="28"/>
        <v>1088</v>
      </c>
      <c r="S64" s="23">
        <f t="shared" si="29"/>
        <v>542</v>
      </c>
    </row>
    <row r="65" spans="1:19">
      <c r="A65" s="1" t="s">
        <v>28</v>
      </c>
      <c r="B65" s="29">
        <v>45428</v>
      </c>
      <c r="C65" s="4">
        <v>0.33333333333333331</v>
      </c>
      <c r="D65" s="4">
        <v>0.72916666666666663</v>
      </c>
      <c r="E65" s="25">
        <f t="shared" si="25"/>
        <v>510</v>
      </c>
      <c r="F65" s="4">
        <v>0.29583333333333334</v>
      </c>
      <c r="G65" s="4">
        <v>0.68888888888888888</v>
      </c>
      <c r="H65" s="25">
        <f t="shared" si="26"/>
        <v>452</v>
      </c>
      <c r="I65" s="11">
        <f t="shared" si="1"/>
        <v>-0.12831858407079647</v>
      </c>
      <c r="J65" s="61">
        <f>AVERAGE(I65:I80)</f>
        <v>0.38844996424663114</v>
      </c>
      <c r="Q65" s="23" t="e">
        <f t="shared" si="27"/>
        <v>#VALUE!</v>
      </c>
      <c r="R65" s="23" t="e">
        <f t="shared" si="28"/>
        <v>#VALUE!</v>
      </c>
      <c r="S65" s="23" t="e">
        <f t="shared" si="29"/>
        <v>#VALUE!</v>
      </c>
    </row>
    <row r="66" spans="1:19">
      <c r="A66" s="52" t="s">
        <v>56</v>
      </c>
      <c r="B66" s="29">
        <v>45428</v>
      </c>
      <c r="C66" s="4">
        <v>0.6875</v>
      </c>
      <c r="D66" s="4">
        <v>2.0833333333333332E-2</v>
      </c>
      <c r="E66" s="25">
        <f t="shared" si="25"/>
        <v>990</v>
      </c>
      <c r="F66" s="1" t="s">
        <v>12</v>
      </c>
      <c r="G66" s="4" t="s">
        <v>12</v>
      </c>
      <c r="H66" s="25" t="str">
        <f t="shared" si="26"/>
        <v>∞</v>
      </c>
      <c r="I66" s="11">
        <f t="shared" si="1"/>
        <v>1</v>
      </c>
      <c r="J66" s="61"/>
      <c r="Q66" s="23" t="e">
        <f t="shared" si="27"/>
        <v>#VALUE!</v>
      </c>
      <c r="R66" s="23" t="e">
        <f t="shared" si="28"/>
        <v>#VALUE!</v>
      </c>
      <c r="S66" s="23" t="e">
        <f t="shared" si="29"/>
        <v>#VALUE!</v>
      </c>
    </row>
    <row r="67" spans="1:19">
      <c r="A67" s="1" t="s">
        <v>34</v>
      </c>
      <c r="B67" s="29">
        <v>45428</v>
      </c>
      <c r="C67" s="4">
        <v>0.5</v>
      </c>
      <c r="D67" s="4">
        <v>0.89583333333333337</v>
      </c>
      <c r="E67" s="25">
        <f t="shared" si="25"/>
        <v>750</v>
      </c>
      <c r="F67" s="4">
        <v>1.3194444444444444E-2</v>
      </c>
      <c r="G67" s="4">
        <v>0.49027777777777776</v>
      </c>
      <c r="H67" s="25">
        <f t="shared" si="26"/>
        <v>1486</v>
      </c>
      <c r="I67" s="11">
        <f t="shared" ref="I67:I130" si="32">IFERROR((H67-E67)/H67,1)</f>
        <v>0.49528936742934049</v>
      </c>
      <c r="J67" s="61"/>
    </row>
    <row r="68" spans="1:19">
      <c r="A68" s="1" t="s">
        <v>35</v>
      </c>
      <c r="B68" s="29">
        <v>45428</v>
      </c>
      <c r="C68" s="4">
        <v>0.375</v>
      </c>
      <c r="D68" s="4">
        <v>0.72916666666666663</v>
      </c>
      <c r="E68" s="25">
        <f t="shared" si="25"/>
        <v>570</v>
      </c>
      <c r="F68" s="4">
        <v>0.37986111111111109</v>
      </c>
      <c r="G68" s="4">
        <v>0.73750000000000004</v>
      </c>
      <c r="H68" s="25">
        <f t="shared" si="26"/>
        <v>582</v>
      </c>
      <c r="I68" s="11">
        <f t="shared" si="32"/>
        <v>2.0618556701030927E-2</v>
      </c>
      <c r="J68" s="61"/>
    </row>
    <row r="69" spans="1:19">
      <c r="A69" s="1" t="s">
        <v>49</v>
      </c>
      <c r="B69" s="29">
        <v>45428</v>
      </c>
      <c r="C69" s="4">
        <v>0.3125</v>
      </c>
      <c r="D69" s="4">
        <v>0.72916666666666663</v>
      </c>
      <c r="E69" s="25">
        <f t="shared" si="25"/>
        <v>450</v>
      </c>
      <c r="F69" s="4">
        <v>0.29791666666666666</v>
      </c>
      <c r="G69" s="4">
        <v>0.73402777777777772</v>
      </c>
      <c r="H69" s="25">
        <f t="shared" si="26"/>
        <v>457</v>
      </c>
      <c r="I69" s="11">
        <f t="shared" si="32"/>
        <v>1.5317286652078774E-2</v>
      </c>
      <c r="J69" s="61"/>
    </row>
    <row r="70" spans="1:19">
      <c r="A70" s="1" t="s">
        <v>40</v>
      </c>
      <c r="B70" s="29">
        <v>45428</v>
      </c>
      <c r="C70" s="4">
        <v>0.375</v>
      </c>
      <c r="D70" s="4">
        <v>0.72916666666666663</v>
      </c>
      <c r="E70" s="25">
        <f t="shared" si="25"/>
        <v>570</v>
      </c>
      <c r="F70" s="4">
        <v>0.37430555555555556</v>
      </c>
      <c r="G70" s="4">
        <v>0.72777777777777775</v>
      </c>
      <c r="H70" s="25">
        <f t="shared" si="26"/>
        <v>508</v>
      </c>
      <c r="I70" s="11">
        <f t="shared" si="32"/>
        <v>-0.12204724409448819</v>
      </c>
      <c r="J70" s="61"/>
    </row>
    <row r="71" spans="1:19">
      <c r="A71" s="1" t="s">
        <v>50</v>
      </c>
      <c r="B71" s="29">
        <v>45428</v>
      </c>
      <c r="C71" s="4">
        <v>0.5</v>
      </c>
      <c r="D71" s="4">
        <v>0.85416666666666663</v>
      </c>
      <c r="E71" s="25">
        <f t="shared" si="25"/>
        <v>750</v>
      </c>
      <c r="F71" s="4">
        <v>0.49722222222222223</v>
      </c>
      <c r="G71" s="4">
        <v>0.86458333333333337</v>
      </c>
      <c r="H71" s="25">
        <f t="shared" si="26"/>
        <v>705</v>
      </c>
      <c r="I71" s="11">
        <f t="shared" si="32"/>
        <v>-6.3829787234042548E-2</v>
      </c>
      <c r="J71" s="61"/>
    </row>
    <row r="72" spans="1:19">
      <c r="A72" s="1" t="s">
        <v>42</v>
      </c>
      <c r="B72" s="29">
        <v>45428</v>
      </c>
      <c r="C72" s="4">
        <v>0.3125</v>
      </c>
      <c r="D72" s="4">
        <v>0.72916666666666663</v>
      </c>
      <c r="E72" s="25">
        <f t="shared" si="25"/>
        <v>450</v>
      </c>
      <c r="F72" s="4">
        <v>0.32291666666666669</v>
      </c>
      <c r="G72" s="4">
        <v>0.73611111111111116</v>
      </c>
      <c r="H72" s="25">
        <f t="shared" si="26"/>
        <v>460</v>
      </c>
      <c r="I72" s="11">
        <f t="shared" si="32"/>
        <v>2.1739130434782608E-2</v>
      </c>
      <c r="J72" s="61"/>
    </row>
    <row r="73" spans="1:19">
      <c r="A73" s="1" t="s">
        <v>43</v>
      </c>
      <c r="B73" s="29">
        <v>45428</v>
      </c>
      <c r="C73" s="4">
        <v>0.6875</v>
      </c>
      <c r="D73" s="4">
        <v>2.0833333333333332E-2</v>
      </c>
      <c r="E73" s="25">
        <f t="shared" si="25"/>
        <v>990</v>
      </c>
      <c r="F73" s="4">
        <v>0.68125000000000002</v>
      </c>
      <c r="G73" s="4">
        <v>1.6666666666666666E-2</v>
      </c>
      <c r="H73" s="25">
        <f t="shared" si="26"/>
        <v>984</v>
      </c>
      <c r="I73" s="11">
        <f t="shared" si="32"/>
        <v>-6.0975609756097563E-3</v>
      </c>
      <c r="J73" s="61"/>
    </row>
    <row r="74" spans="1:19">
      <c r="A74" s="1" t="s">
        <v>52</v>
      </c>
      <c r="B74" s="29">
        <v>45428</v>
      </c>
      <c r="C74" s="4">
        <v>0.6875</v>
      </c>
      <c r="D74" s="4">
        <v>2.0833333333333332E-2</v>
      </c>
      <c r="E74" s="25">
        <f t="shared" si="25"/>
        <v>990</v>
      </c>
      <c r="F74" s="4">
        <v>0.69166666666666665</v>
      </c>
      <c r="G74" s="4">
        <v>9.0277777777777769E-3</v>
      </c>
      <c r="H74" s="25">
        <f t="shared" si="26"/>
        <v>973</v>
      </c>
      <c r="I74" s="11">
        <f t="shared" si="32"/>
        <v>-1.7471736896197326E-2</v>
      </c>
      <c r="J74" s="61"/>
    </row>
    <row r="75" spans="1:19">
      <c r="A75" s="1" t="s">
        <v>44</v>
      </c>
      <c r="B75" s="29">
        <v>45428</v>
      </c>
      <c r="C75" s="4">
        <v>0.6875</v>
      </c>
      <c r="D75" s="4">
        <v>2.0833333333333332E-2</v>
      </c>
      <c r="E75" s="25">
        <f t="shared" si="25"/>
        <v>990</v>
      </c>
      <c r="F75" s="4">
        <v>0.68194444444444446</v>
      </c>
      <c r="G75" s="4">
        <v>2.0833333333333332E-2</v>
      </c>
      <c r="H75" s="25">
        <f t="shared" si="26"/>
        <v>990</v>
      </c>
      <c r="I75" s="11">
        <f t="shared" si="32"/>
        <v>0</v>
      </c>
      <c r="J75" s="61"/>
    </row>
    <row r="76" spans="1:19">
      <c r="A76" s="1" t="s">
        <v>53</v>
      </c>
      <c r="B76" s="29">
        <v>45428</v>
      </c>
      <c r="C76" s="4">
        <v>0.5</v>
      </c>
      <c r="D76" s="4">
        <v>0.88888888888888884</v>
      </c>
      <c r="E76" s="25">
        <f t="shared" si="25"/>
        <v>740</v>
      </c>
      <c r="F76" s="4">
        <v>0.50208333333333333</v>
      </c>
      <c r="G76" s="4" t="s">
        <v>12</v>
      </c>
      <c r="H76" s="25" t="str">
        <f t="shared" si="26"/>
        <v>∞</v>
      </c>
      <c r="I76" s="11">
        <f t="shared" si="32"/>
        <v>1</v>
      </c>
      <c r="J76" s="61"/>
    </row>
    <row r="77" spans="1:19">
      <c r="A77" s="52" t="s">
        <v>54</v>
      </c>
      <c r="B77" s="29">
        <v>45428</v>
      </c>
      <c r="C77" s="4">
        <v>0.6875</v>
      </c>
      <c r="D77" s="4">
        <v>2.0833333333333332E-2</v>
      </c>
      <c r="E77" s="25">
        <f t="shared" si="25"/>
        <v>990</v>
      </c>
      <c r="F77" s="1" t="s">
        <v>12</v>
      </c>
      <c r="G77" s="4" t="s">
        <v>12</v>
      </c>
      <c r="H77" s="25" t="str">
        <f t="shared" si="26"/>
        <v>∞</v>
      </c>
      <c r="I77" s="11">
        <f t="shared" si="32"/>
        <v>1</v>
      </c>
      <c r="J77" s="61"/>
    </row>
    <row r="78" spans="1:19">
      <c r="A78" s="52" t="s">
        <v>45</v>
      </c>
      <c r="B78" s="29">
        <v>45428</v>
      </c>
      <c r="C78" s="4">
        <v>0.375</v>
      </c>
      <c r="D78" s="4">
        <v>0.72916666666666663</v>
      </c>
      <c r="E78" s="25">
        <f t="shared" si="25"/>
        <v>570</v>
      </c>
      <c r="F78" s="1" t="s">
        <v>12</v>
      </c>
      <c r="G78" s="4" t="s">
        <v>12</v>
      </c>
      <c r="H78" s="25" t="str">
        <f t="shared" si="26"/>
        <v>∞</v>
      </c>
      <c r="I78" s="11">
        <f t="shared" si="32"/>
        <v>1</v>
      </c>
      <c r="J78" s="61"/>
    </row>
    <row r="79" spans="1:19">
      <c r="A79" s="52" t="s">
        <v>46</v>
      </c>
      <c r="B79" s="29">
        <v>45428</v>
      </c>
      <c r="C79" s="4">
        <v>0.6875</v>
      </c>
      <c r="D79" s="4">
        <v>2.0833333333333332E-2</v>
      </c>
      <c r="E79" s="25">
        <f t="shared" si="25"/>
        <v>990</v>
      </c>
      <c r="F79" s="1" t="s">
        <v>12</v>
      </c>
      <c r="G79" s="4" t="s">
        <v>12</v>
      </c>
      <c r="H79" s="25" t="str">
        <f t="shared" si="26"/>
        <v>∞</v>
      </c>
      <c r="I79" s="11">
        <f t="shared" si="32"/>
        <v>1</v>
      </c>
      <c r="J79" s="61"/>
    </row>
    <row r="80" spans="1:19">
      <c r="A80" s="52" t="s">
        <v>47</v>
      </c>
      <c r="B80" s="29">
        <v>45428</v>
      </c>
      <c r="C80" s="4">
        <v>0.375</v>
      </c>
      <c r="D80" s="4">
        <v>0.72916666666666663</v>
      </c>
      <c r="E80" s="25">
        <f t="shared" si="25"/>
        <v>570</v>
      </c>
      <c r="F80" s="1" t="s">
        <v>12</v>
      </c>
      <c r="G80" s="4" t="s">
        <v>12</v>
      </c>
      <c r="H80" s="25" t="str">
        <f t="shared" si="26"/>
        <v>∞</v>
      </c>
      <c r="I80" s="11">
        <f t="shared" si="32"/>
        <v>1</v>
      </c>
      <c r="J80" s="61"/>
    </row>
    <row r="81" spans="1:11">
      <c r="A81" s="52" t="s">
        <v>55</v>
      </c>
      <c r="B81" s="29">
        <v>45428</v>
      </c>
      <c r="C81" s="4">
        <v>0.375</v>
      </c>
      <c r="D81" s="4">
        <v>0.72916666666666663</v>
      </c>
      <c r="E81" s="25">
        <f t="shared" si="25"/>
        <v>570</v>
      </c>
      <c r="F81" s="1" t="s">
        <v>12</v>
      </c>
      <c r="G81" s="4" t="s">
        <v>12</v>
      </c>
      <c r="H81" s="25" t="str">
        <f t="shared" si="26"/>
        <v>∞</v>
      </c>
      <c r="I81" s="11">
        <f t="shared" si="32"/>
        <v>1</v>
      </c>
      <c r="J81" s="61"/>
      <c r="K81" s="5" t="s">
        <v>57</v>
      </c>
    </row>
    <row r="82" spans="1:11">
      <c r="A82" s="52" t="s">
        <v>58</v>
      </c>
      <c r="B82" s="29">
        <v>45428</v>
      </c>
      <c r="C82" s="4">
        <v>0.6875</v>
      </c>
      <c r="D82" s="4">
        <v>2.0833333333333332E-2</v>
      </c>
      <c r="E82" s="25">
        <f t="shared" si="25"/>
        <v>990</v>
      </c>
      <c r="F82" s="1" t="s">
        <v>12</v>
      </c>
      <c r="G82" s="4" t="s">
        <v>12</v>
      </c>
      <c r="H82" s="25" t="str">
        <f t="shared" si="26"/>
        <v>∞</v>
      </c>
      <c r="I82" s="11">
        <f t="shared" si="32"/>
        <v>1</v>
      </c>
      <c r="J82" s="61"/>
      <c r="K82" s="5" t="s">
        <v>57</v>
      </c>
    </row>
    <row r="83" spans="1:11">
      <c r="A83" s="12"/>
      <c r="B83" s="12"/>
      <c r="C83" s="12"/>
      <c r="D83" s="12"/>
      <c r="E83" s="30">
        <f t="shared" ref="E83:E114" si="33">(24-16)*60</f>
        <v>480</v>
      </c>
      <c r="F83" s="12"/>
      <c r="G83" s="14"/>
      <c r="H83" s="15"/>
      <c r="I83" s="27"/>
      <c r="J83" s="27"/>
    </row>
    <row r="84" spans="1:11">
      <c r="A84" s="1" t="s">
        <v>28</v>
      </c>
      <c r="B84" s="29">
        <v>45429</v>
      </c>
      <c r="C84" s="4">
        <v>0.33333333333333331</v>
      </c>
      <c r="D84" s="4">
        <v>0.72916666666666663</v>
      </c>
      <c r="E84" s="21">
        <f t="shared" si="33"/>
        <v>480</v>
      </c>
      <c r="F84" s="4">
        <v>0.31319444444444444</v>
      </c>
      <c r="G84" s="4">
        <v>0.72499999999999998</v>
      </c>
      <c r="H84" s="25">
        <f t="shared" si="26"/>
        <v>444</v>
      </c>
      <c r="I84" s="11">
        <f t="shared" si="32"/>
        <v>-8.1081081081081086E-2</v>
      </c>
      <c r="J84" s="61">
        <f>AVERAGE(I84:I107)</f>
        <v>0.50000593903724122</v>
      </c>
    </row>
    <row r="85" spans="1:11">
      <c r="A85" s="1" t="s">
        <v>30</v>
      </c>
      <c r="B85" s="29">
        <v>45429</v>
      </c>
      <c r="C85" s="31">
        <v>0.3125</v>
      </c>
      <c r="D85" s="31">
        <v>0.75</v>
      </c>
      <c r="E85" s="21">
        <f t="shared" si="33"/>
        <v>480</v>
      </c>
      <c r="F85" s="4">
        <v>0.30763888888888891</v>
      </c>
      <c r="G85" s="4">
        <v>0.74583333333333335</v>
      </c>
      <c r="H85" s="25">
        <f t="shared" si="26"/>
        <v>474</v>
      </c>
      <c r="I85" s="11">
        <f t="shared" si="32"/>
        <v>-1.2658227848101266E-2</v>
      </c>
      <c r="J85" s="61"/>
    </row>
    <row r="86" spans="1:11">
      <c r="A86" s="33" t="s">
        <v>32</v>
      </c>
      <c r="B86" s="29">
        <v>45429</v>
      </c>
      <c r="C86" s="4">
        <v>0.64583333333333337</v>
      </c>
      <c r="D86" s="4">
        <v>4.1666666666666664E-2</v>
      </c>
      <c r="E86" s="21">
        <f t="shared" si="33"/>
        <v>480</v>
      </c>
      <c r="F86" s="4">
        <v>0.64652777777777781</v>
      </c>
      <c r="G86" s="4">
        <v>2.4305555555555556E-2</v>
      </c>
      <c r="H86" s="25">
        <f t="shared" si="26"/>
        <v>935</v>
      </c>
      <c r="I86" s="11">
        <f t="shared" si="32"/>
        <v>0.48663101604278075</v>
      </c>
      <c r="J86" s="61"/>
    </row>
    <row r="87" spans="1:11">
      <c r="A87" s="1" t="s">
        <v>33</v>
      </c>
      <c r="B87" s="29">
        <v>45429</v>
      </c>
      <c r="C87" s="4">
        <v>0.375</v>
      </c>
      <c r="D87" s="4">
        <v>0.77083333333333337</v>
      </c>
      <c r="E87" s="21">
        <f t="shared" si="33"/>
        <v>480</v>
      </c>
      <c r="F87" s="4">
        <v>0.36458333333333331</v>
      </c>
      <c r="G87" s="4">
        <v>0.74652777777777779</v>
      </c>
      <c r="H87" s="25">
        <f t="shared" si="26"/>
        <v>535</v>
      </c>
      <c r="I87" s="11">
        <f t="shared" si="32"/>
        <v>0.10280373831775701</v>
      </c>
      <c r="J87" s="61"/>
    </row>
    <row r="88" spans="1:11">
      <c r="A88" s="1" t="s">
        <v>34</v>
      </c>
      <c r="B88" s="29">
        <v>45429</v>
      </c>
      <c r="C88" s="4">
        <v>0.6875</v>
      </c>
      <c r="D88" s="4">
        <v>2.0833333333333332E-2</v>
      </c>
      <c r="E88" s="21">
        <f t="shared" si="33"/>
        <v>480</v>
      </c>
      <c r="F88" s="4">
        <v>0.7</v>
      </c>
      <c r="G88" s="4">
        <v>2.1527777777777778E-2</v>
      </c>
      <c r="H88" s="25">
        <f t="shared" si="26"/>
        <v>991</v>
      </c>
      <c r="I88" s="11">
        <f t="shared" si="32"/>
        <v>0.51564076690211902</v>
      </c>
      <c r="J88" s="61"/>
    </row>
    <row r="89" spans="1:11">
      <c r="A89" s="1" t="s">
        <v>35</v>
      </c>
      <c r="B89" s="29">
        <v>45429</v>
      </c>
      <c r="C89" s="4">
        <v>0.5</v>
      </c>
      <c r="D89" s="4">
        <v>0.91666666666666663</v>
      </c>
      <c r="E89" s="21">
        <f t="shared" si="33"/>
        <v>480</v>
      </c>
      <c r="F89" s="4">
        <v>0.49861111111111112</v>
      </c>
      <c r="G89" s="4">
        <v>0.91666666666666663</v>
      </c>
      <c r="H89" s="25">
        <f t="shared" si="26"/>
        <v>660</v>
      </c>
      <c r="I89" s="11">
        <f t="shared" si="32"/>
        <v>0.27272727272727271</v>
      </c>
      <c r="J89" s="61"/>
    </row>
    <row r="90" spans="1:11">
      <c r="A90" s="1" t="s">
        <v>59</v>
      </c>
      <c r="B90" s="29">
        <v>45429</v>
      </c>
      <c r="C90" s="4">
        <v>0.6875</v>
      </c>
      <c r="D90" s="4">
        <v>2.0833333333333332E-2</v>
      </c>
      <c r="E90" s="21">
        <f t="shared" si="33"/>
        <v>480</v>
      </c>
      <c r="F90" s="4">
        <v>0.69236111111111109</v>
      </c>
      <c r="G90" s="4">
        <v>2.0833333333333332E-2</v>
      </c>
      <c r="H90" s="25">
        <f t="shared" si="26"/>
        <v>990</v>
      </c>
      <c r="I90" s="11">
        <f t="shared" si="32"/>
        <v>0.51515151515151514</v>
      </c>
      <c r="J90" s="61"/>
    </row>
    <row r="91" spans="1:11">
      <c r="A91" s="1" t="s">
        <v>49</v>
      </c>
      <c r="B91" s="29">
        <v>45429</v>
      </c>
      <c r="C91" s="4">
        <v>0.33333333333333331</v>
      </c>
      <c r="D91" s="4">
        <v>0.75</v>
      </c>
      <c r="E91" s="21">
        <f t="shared" si="33"/>
        <v>480</v>
      </c>
      <c r="F91" s="4">
        <v>0.3347222222222222</v>
      </c>
      <c r="G91" s="4">
        <v>0.74513888888888891</v>
      </c>
      <c r="H91" s="25">
        <f t="shared" si="26"/>
        <v>533</v>
      </c>
      <c r="I91" s="11">
        <f t="shared" si="32"/>
        <v>9.9437148217636023E-2</v>
      </c>
      <c r="J91" s="61"/>
    </row>
    <row r="92" spans="1:11">
      <c r="A92" s="1" t="s">
        <v>36</v>
      </c>
      <c r="B92" s="29">
        <v>45429</v>
      </c>
      <c r="C92" s="4">
        <v>0.6875</v>
      </c>
      <c r="D92" s="4">
        <v>2.0833333333333332E-2</v>
      </c>
      <c r="E92" s="21">
        <f t="shared" si="33"/>
        <v>480</v>
      </c>
      <c r="F92" s="4">
        <v>0.71250000000000002</v>
      </c>
      <c r="G92" s="4">
        <v>3.2638888888888891E-2</v>
      </c>
      <c r="H92" s="25">
        <f t="shared" si="26"/>
        <v>1067</v>
      </c>
      <c r="I92" s="11">
        <f t="shared" si="32"/>
        <v>0.55014058106841612</v>
      </c>
      <c r="J92" s="61"/>
    </row>
    <row r="93" spans="1:11">
      <c r="A93" s="1" t="s">
        <v>37</v>
      </c>
      <c r="B93" s="29">
        <v>45429</v>
      </c>
      <c r="C93" s="4">
        <v>0.6875</v>
      </c>
      <c r="D93" s="4">
        <v>2.0833333333333332E-2</v>
      </c>
      <c r="E93" s="21">
        <f t="shared" si="33"/>
        <v>480</v>
      </c>
      <c r="F93" s="4">
        <v>0.69097222222222221</v>
      </c>
      <c r="G93" s="4">
        <v>2.013888888888889E-2</v>
      </c>
      <c r="H93" s="25">
        <f t="shared" si="26"/>
        <v>989</v>
      </c>
      <c r="I93" s="11">
        <f t="shared" si="32"/>
        <v>0.51466127401415573</v>
      </c>
      <c r="J93" s="61"/>
    </row>
    <row r="94" spans="1:11">
      <c r="A94" s="1" t="s">
        <v>38</v>
      </c>
      <c r="B94" s="29">
        <v>45429</v>
      </c>
      <c r="C94" s="4">
        <v>0.375</v>
      </c>
      <c r="D94" s="4">
        <v>0.75</v>
      </c>
      <c r="E94" s="21">
        <f t="shared" si="33"/>
        <v>480</v>
      </c>
      <c r="F94" s="4">
        <v>0.36944444444444446</v>
      </c>
      <c r="G94" s="4">
        <v>0.74722222222222223</v>
      </c>
      <c r="H94" s="25">
        <f t="shared" si="26"/>
        <v>536</v>
      </c>
      <c r="I94" s="11">
        <f t="shared" si="32"/>
        <v>0.1044776119402985</v>
      </c>
      <c r="J94" s="61"/>
    </row>
    <row r="95" spans="1:11">
      <c r="A95" s="1" t="s">
        <v>40</v>
      </c>
      <c r="B95" s="29">
        <v>45429</v>
      </c>
      <c r="C95" s="4">
        <v>0.375</v>
      </c>
      <c r="D95" s="4">
        <v>0.75</v>
      </c>
      <c r="E95" s="21">
        <f t="shared" si="33"/>
        <v>480</v>
      </c>
      <c r="F95" s="4">
        <v>0.37986111111111109</v>
      </c>
      <c r="G95" s="4">
        <v>0.74652777777777779</v>
      </c>
      <c r="H95" s="25">
        <f t="shared" si="26"/>
        <v>595</v>
      </c>
      <c r="I95" s="11">
        <f t="shared" si="32"/>
        <v>0.19327731092436976</v>
      </c>
      <c r="J95" s="61"/>
    </row>
    <row r="96" spans="1:11">
      <c r="A96" s="1" t="s">
        <v>41</v>
      </c>
      <c r="B96" s="29">
        <v>45429</v>
      </c>
      <c r="C96" s="4">
        <v>0.6875</v>
      </c>
      <c r="D96" s="4">
        <v>2.0833333333333332E-2</v>
      </c>
      <c r="E96" s="21">
        <f t="shared" si="33"/>
        <v>480</v>
      </c>
      <c r="F96" s="4">
        <v>0.69513888888888886</v>
      </c>
      <c r="G96" s="4">
        <v>1.8055555555555554E-2</v>
      </c>
      <c r="H96" s="25">
        <f t="shared" si="26"/>
        <v>986</v>
      </c>
      <c r="I96" s="11">
        <f t="shared" si="32"/>
        <v>0.51318458417849899</v>
      </c>
      <c r="J96" s="61"/>
    </row>
    <row r="97" spans="1:10">
      <c r="A97" s="1" t="s">
        <v>50</v>
      </c>
      <c r="B97" s="29">
        <v>45429</v>
      </c>
      <c r="C97" s="4">
        <v>0.5</v>
      </c>
      <c r="D97" s="4">
        <v>0.91666666666666663</v>
      </c>
      <c r="E97" s="21">
        <f t="shared" si="33"/>
        <v>480</v>
      </c>
      <c r="F97" s="4">
        <v>0.49861111111111112</v>
      </c>
      <c r="G97" s="4">
        <v>0.9145833333333333</v>
      </c>
      <c r="H97" s="25">
        <f t="shared" si="26"/>
        <v>717</v>
      </c>
      <c r="I97" s="11">
        <f t="shared" si="32"/>
        <v>0.33054393305439328</v>
      </c>
      <c r="J97" s="61"/>
    </row>
    <row r="98" spans="1:10">
      <c r="A98" s="1" t="s">
        <v>42</v>
      </c>
      <c r="B98" s="29">
        <v>45429</v>
      </c>
      <c r="C98" s="4">
        <v>0.5</v>
      </c>
      <c r="D98" s="4">
        <v>0.91666666666666663</v>
      </c>
      <c r="E98" s="21">
        <f t="shared" si="33"/>
        <v>480</v>
      </c>
      <c r="F98" s="4">
        <v>0.49652777777777779</v>
      </c>
      <c r="G98" s="4">
        <v>0.91388888888888886</v>
      </c>
      <c r="H98" s="25">
        <f t="shared" si="26"/>
        <v>716</v>
      </c>
      <c r="I98" s="11">
        <f t="shared" si="32"/>
        <v>0.32960893854748602</v>
      </c>
      <c r="J98" s="61"/>
    </row>
    <row r="99" spans="1:10">
      <c r="A99" s="1" t="s">
        <v>43</v>
      </c>
      <c r="B99" s="29">
        <v>45429</v>
      </c>
      <c r="C99" s="4">
        <v>0.6875</v>
      </c>
      <c r="D99" s="4">
        <v>2.0833333333333332E-2</v>
      </c>
      <c r="E99" s="21">
        <f t="shared" si="33"/>
        <v>480</v>
      </c>
      <c r="F99" s="4">
        <v>0.68125000000000002</v>
      </c>
      <c r="G99" s="4">
        <v>2.0833333333333332E-2</v>
      </c>
      <c r="H99" s="25">
        <f t="shared" si="26"/>
        <v>990</v>
      </c>
      <c r="I99" s="11">
        <f t="shared" si="32"/>
        <v>0.51515151515151514</v>
      </c>
      <c r="J99" s="61"/>
    </row>
    <row r="100" spans="1:10">
      <c r="A100" s="1" t="s">
        <v>52</v>
      </c>
      <c r="B100" s="29">
        <v>45429</v>
      </c>
      <c r="C100" s="4">
        <v>0.6875</v>
      </c>
      <c r="D100" s="4">
        <v>2.0833333333333332E-2</v>
      </c>
      <c r="E100" s="21">
        <f t="shared" si="33"/>
        <v>480</v>
      </c>
      <c r="F100" s="4">
        <v>0.72291666666666665</v>
      </c>
      <c r="G100" s="4">
        <v>9.7222222222222224E-3</v>
      </c>
      <c r="H100" s="25">
        <f t="shared" si="26"/>
        <v>1034</v>
      </c>
      <c r="I100" s="11">
        <f t="shared" si="32"/>
        <v>0.53578336557059958</v>
      </c>
      <c r="J100" s="61"/>
    </row>
    <row r="101" spans="1:10">
      <c r="A101" s="1" t="s">
        <v>44</v>
      </c>
      <c r="B101" s="29">
        <v>45429</v>
      </c>
      <c r="C101" s="4">
        <v>0.6875</v>
      </c>
      <c r="D101" s="4">
        <v>2.0833333333333332E-2</v>
      </c>
      <c r="E101" s="21">
        <f t="shared" si="33"/>
        <v>480</v>
      </c>
      <c r="F101" s="4">
        <v>0.68055555555555558</v>
      </c>
      <c r="G101" s="4">
        <v>2.013888888888889E-2</v>
      </c>
      <c r="H101" s="25">
        <f t="shared" si="26"/>
        <v>989</v>
      </c>
      <c r="I101" s="11">
        <f t="shared" si="32"/>
        <v>0.51466127401415573</v>
      </c>
      <c r="J101" s="61"/>
    </row>
    <row r="102" spans="1:10">
      <c r="A102" s="52" t="s">
        <v>54</v>
      </c>
      <c r="B102" s="29">
        <v>45429</v>
      </c>
      <c r="C102" s="4">
        <v>0.6875</v>
      </c>
      <c r="D102" s="4">
        <v>2.0833333333333332E-2</v>
      </c>
      <c r="E102" s="21">
        <f t="shared" si="33"/>
        <v>480</v>
      </c>
      <c r="F102" s="1" t="s">
        <v>12</v>
      </c>
      <c r="G102" s="4" t="s">
        <v>12</v>
      </c>
      <c r="H102" s="25" t="str">
        <f t="shared" si="26"/>
        <v>∞</v>
      </c>
      <c r="I102" s="11">
        <f t="shared" si="32"/>
        <v>1</v>
      </c>
      <c r="J102" s="61"/>
    </row>
    <row r="103" spans="1:10">
      <c r="A103" s="52" t="s">
        <v>45</v>
      </c>
      <c r="B103" s="29">
        <v>45429</v>
      </c>
      <c r="C103" s="4">
        <v>0.375</v>
      </c>
      <c r="D103" s="4">
        <v>0.72916666666666663</v>
      </c>
      <c r="E103" s="21">
        <f t="shared" si="33"/>
        <v>480</v>
      </c>
      <c r="F103" s="1" t="s">
        <v>12</v>
      </c>
      <c r="G103" s="4" t="s">
        <v>12</v>
      </c>
      <c r="H103" s="25" t="str">
        <f t="shared" si="26"/>
        <v>∞</v>
      </c>
      <c r="I103" s="11">
        <f t="shared" si="32"/>
        <v>1</v>
      </c>
      <c r="J103" s="61"/>
    </row>
    <row r="104" spans="1:10">
      <c r="A104" s="52" t="s">
        <v>46</v>
      </c>
      <c r="B104" s="29">
        <v>45429</v>
      </c>
      <c r="C104" s="4">
        <v>0.6875</v>
      </c>
      <c r="D104" s="4">
        <v>2.0833333333333332E-2</v>
      </c>
      <c r="E104" s="21">
        <f t="shared" si="33"/>
        <v>480</v>
      </c>
      <c r="F104" s="1" t="s">
        <v>12</v>
      </c>
      <c r="G104" s="4" t="s">
        <v>12</v>
      </c>
      <c r="H104" s="25" t="str">
        <f t="shared" si="26"/>
        <v>∞</v>
      </c>
      <c r="I104" s="11">
        <f t="shared" si="32"/>
        <v>1</v>
      </c>
      <c r="J104" s="61"/>
    </row>
    <row r="105" spans="1:10">
      <c r="A105" s="52" t="s">
        <v>47</v>
      </c>
      <c r="B105" s="29">
        <v>45429</v>
      </c>
      <c r="C105" s="4">
        <v>0.375</v>
      </c>
      <c r="D105" s="4">
        <v>0.72916666666666663</v>
      </c>
      <c r="E105" s="21">
        <f t="shared" si="33"/>
        <v>480</v>
      </c>
      <c r="F105" s="1" t="s">
        <v>12</v>
      </c>
      <c r="G105" s="4" t="s">
        <v>12</v>
      </c>
      <c r="H105" s="25" t="str">
        <f t="shared" si="26"/>
        <v>∞</v>
      </c>
      <c r="I105" s="11">
        <f t="shared" si="32"/>
        <v>1</v>
      </c>
      <c r="J105" s="61"/>
    </row>
    <row r="106" spans="1:10">
      <c r="A106" s="52" t="s">
        <v>55</v>
      </c>
      <c r="B106" s="29">
        <v>45429</v>
      </c>
      <c r="C106" s="4">
        <v>0.375</v>
      </c>
      <c r="D106" s="4">
        <v>0.72916666666666663</v>
      </c>
      <c r="E106" s="21">
        <f t="shared" si="33"/>
        <v>480</v>
      </c>
      <c r="F106" s="1" t="s">
        <v>12</v>
      </c>
      <c r="G106" s="4" t="s">
        <v>12</v>
      </c>
      <c r="H106" s="25" t="str">
        <f t="shared" si="26"/>
        <v>∞</v>
      </c>
      <c r="I106" s="11">
        <f t="shared" si="32"/>
        <v>1</v>
      </c>
      <c r="J106" s="61"/>
    </row>
    <row r="107" spans="1:10">
      <c r="A107" s="52" t="s">
        <v>60</v>
      </c>
      <c r="B107" s="29">
        <v>45429</v>
      </c>
      <c r="C107" s="4">
        <v>0.6875</v>
      </c>
      <c r="D107" s="4">
        <v>2.0833333333333332E-2</v>
      </c>
      <c r="E107" s="21">
        <f t="shared" si="33"/>
        <v>480</v>
      </c>
      <c r="F107" s="1" t="s">
        <v>12</v>
      </c>
      <c r="G107" s="4" t="s">
        <v>12</v>
      </c>
      <c r="H107" s="25" t="str">
        <f t="shared" si="26"/>
        <v>∞</v>
      </c>
      <c r="I107" s="11">
        <f t="shared" si="32"/>
        <v>1</v>
      </c>
      <c r="J107" s="61"/>
    </row>
    <row r="108" spans="1:10">
      <c r="A108" s="12"/>
      <c r="B108" s="12"/>
      <c r="C108" s="12"/>
      <c r="D108" s="12"/>
      <c r="E108" s="30">
        <f t="shared" si="33"/>
        <v>480</v>
      </c>
      <c r="F108" s="12"/>
      <c r="G108" s="14"/>
      <c r="H108" s="15"/>
      <c r="I108" s="16"/>
      <c r="J108" s="27"/>
    </row>
    <row r="109" spans="1:10">
      <c r="A109" s="1" t="s">
        <v>28</v>
      </c>
      <c r="B109" s="29">
        <v>45430</v>
      </c>
      <c r="C109" s="4">
        <v>0.3125</v>
      </c>
      <c r="D109" s="4">
        <v>0.70833333333333337</v>
      </c>
      <c r="E109" s="21">
        <f t="shared" si="33"/>
        <v>480</v>
      </c>
      <c r="F109" s="4">
        <v>0.30486111111111114</v>
      </c>
      <c r="G109" s="4">
        <v>0.71180555555555558</v>
      </c>
      <c r="H109" s="25">
        <f t="shared" si="26"/>
        <v>425</v>
      </c>
      <c r="I109" s="11">
        <f t="shared" si="32"/>
        <v>-0.12941176470588237</v>
      </c>
      <c r="J109" s="61">
        <f>AVERAGE(I109:I133)</f>
        <v>0.49202573748375333</v>
      </c>
    </row>
    <row r="110" spans="1:10">
      <c r="A110" s="1" t="s">
        <v>27</v>
      </c>
      <c r="B110" s="29">
        <v>45430</v>
      </c>
      <c r="C110" s="4">
        <v>0.66666666666666663</v>
      </c>
      <c r="D110" s="4">
        <v>5.5555555555555552E-2</v>
      </c>
      <c r="E110" s="21">
        <f t="shared" si="33"/>
        <v>480</v>
      </c>
      <c r="F110" s="4">
        <v>0.67013888888888884</v>
      </c>
      <c r="G110" s="4">
        <v>5.2777777777777778E-2</v>
      </c>
      <c r="H110" s="25">
        <f t="shared" ref="H110:H160" si="34">IFERROR(IF(HOUR(F110)=0,24,HOUR(F110))*60+MINUTE(G110),"∞")</f>
        <v>976</v>
      </c>
      <c r="I110" s="11">
        <f t="shared" si="32"/>
        <v>0.50819672131147542</v>
      </c>
      <c r="J110" s="61"/>
    </row>
    <row r="111" spans="1:10">
      <c r="A111" s="1" t="s">
        <v>30</v>
      </c>
      <c r="B111" s="29">
        <v>45430</v>
      </c>
      <c r="C111" s="4">
        <v>0.30208333333333331</v>
      </c>
      <c r="D111" s="4">
        <v>0.75</v>
      </c>
      <c r="E111" s="21">
        <f t="shared" si="33"/>
        <v>480</v>
      </c>
      <c r="F111" s="4">
        <v>0.30416666666666664</v>
      </c>
      <c r="G111" s="4">
        <v>0.76527777777777772</v>
      </c>
      <c r="H111" s="25">
        <f t="shared" si="34"/>
        <v>442</v>
      </c>
      <c r="I111" s="11">
        <f t="shared" si="32"/>
        <v>-8.5972850678733032E-2</v>
      </c>
      <c r="J111" s="61"/>
    </row>
    <row r="112" spans="1:10">
      <c r="A112" s="34" t="s">
        <v>32</v>
      </c>
      <c r="B112" s="29">
        <v>45430</v>
      </c>
      <c r="C112" s="4">
        <v>0.60416666666666663</v>
      </c>
      <c r="D112" s="4">
        <v>4.1666666666666664E-2</v>
      </c>
      <c r="E112" s="21">
        <f t="shared" si="33"/>
        <v>480</v>
      </c>
      <c r="F112" s="4">
        <v>0.63263888888888886</v>
      </c>
      <c r="G112" s="4">
        <v>4.6527777777777779E-2</v>
      </c>
      <c r="H112" s="25">
        <f t="shared" si="34"/>
        <v>907</v>
      </c>
      <c r="I112" s="11">
        <f t="shared" si="32"/>
        <v>0.47078280044101434</v>
      </c>
      <c r="J112" s="61"/>
    </row>
    <row r="113" spans="1:10">
      <c r="A113" s="1" t="s">
        <v>33</v>
      </c>
      <c r="B113" s="29">
        <v>45430</v>
      </c>
      <c r="C113" s="4">
        <v>0.375</v>
      </c>
      <c r="D113" s="4">
        <v>0.77083333333333337</v>
      </c>
      <c r="E113" s="21">
        <f t="shared" si="33"/>
        <v>480</v>
      </c>
      <c r="F113" s="4">
        <v>0.37083333333333335</v>
      </c>
      <c r="G113" s="4">
        <v>0.77083333333333337</v>
      </c>
      <c r="H113" s="25">
        <f t="shared" si="34"/>
        <v>510</v>
      </c>
      <c r="I113" s="11">
        <f t="shared" si="32"/>
        <v>5.8823529411764705E-2</v>
      </c>
      <c r="J113" s="61"/>
    </row>
    <row r="114" spans="1:10">
      <c r="A114" s="1" t="s">
        <v>34</v>
      </c>
      <c r="B114" s="29">
        <v>45430</v>
      </c>
      <c r="C114" s="4">
        <v>0.6875</v>
      </c>
      <c r="D114" s="4">
        <v>4.1666666666666664E-2</v>
      </c>
      <c r="E114" s="21">
        <f t="shared" si="33"/>
        <v>480</v>
      </c>
      <c r="F114" s="4">
        <v>0.68888888888888888</v>
      </c>
      <c r="G114" s="4">
        <v>3.9583333333333331E-2</v>
      </c>
      <c r="H114" s="25">
        <f t="shared" si="34"/>
        <v>1017</v>
      </c>
      <c r="I114" s="11">
        <f t="shared" si="32"/>
        <v>0.528023598820059</v>
      </c>
      <c r="J114" s="61"/>
    </row>
    <row r="115" spans="1:10">
      <c r="A115" s="1" t="s">
        <v>35</v>
      </c>
      <c r="B115" s="29">
        <v>45430</v>
      </c>
      <c r="C115" s="4">
        <v>0.375</v>
      </c>
      <c r="D115" s="4">
        <v>0.91666666666666663</v>
      </c>
      <c r="E115" s="21">
        <f t="shared" ref="E115:E133" si="35">(24-16)*60</f>
        <v>480</v>
      </c>
      <c r="F115" s="4">
        <v>0.37083333333333335</v>
      </c>
      <c r="G115" s="4">
        <v>0.92361111111111116</v>
      </c>
      <c r="H115" s="25">
        <f t="shared" si="34"/>
        <v>490</v>
      </c>
      <c r="I115" s="11">
        <f t="shared" si="32"/>
        <v>2.0408163265306121E-2</v>
      </c>
      <c r="J115" s="61"/>
    </row>
    <row r="116" spans="1:10">
      <c r="A116" s="1" t="s">
        <v>59</v>
      </c>
      <c r="B116" s="29">
        <v>45430</v>
      </c>
      <c r="C116" s="4">
        <v>0.6875</v>
      </c>
      <c r="D116" s="4">
        <v>4.1666666666666664E-2</v>
      </c>
      <c r="E116" s="21">
        <f t="shared" si="35"/>
        <v>480</v>
      </c>
      <c r="F116" s="4">
        <v>0.69097222222222221</v>
      </c>
      <c r="G116" s="4">
        <v>3.9583333333333331E-2</v>
      </c>
      <c r="H116" s="25">
        <f t="shared" si="34"/>
        <v>1017</v>
      </c>
      <c r="I116" s="11">
        <f t="shared" si="32"/>
        <v>0.528023598820059</v>
      </c>
      <c r="J116" s="61"/>
    </row>
    <row r="117" spans="1:10">
      <c r="A117" s="1" t="s">
        <v>49</v>
      </c>
      <c r="B117" s="29">
        <v>45430</v>
      </c>
      <c r="C117" s="4">
        <v>0.29166666666666669</v>
      </c>
      <c r="D117" s="4">
        <v>0.77083333333333337</v>
      </c>
      <c r="E117" s="21">
        <f t="shared" si="35"/>
        <v>480</v>
      </c>
      <c r="F117" s="4">
        <v>0.29583333333333334</v>
      </c>
      <c r="G117" s="4">
        <v>0.76736111111111116</v>
      </c>
      <c r="H117" s="25">
        <f t="shared" si="34"/>
        <v>445</v>
      </c>
      <c r="I117" s="11">
        <f t="shared" si="32"/>
        <v>-7.8651685393258425E-2</v>
      </c>
      <c r="J117" s="61"/>
    </row>
    <row r="118" spans="1:10">
      <c r="A118" s="1" t="s">
        <v>37</v>
      </c>
      <c r="B118" s="29">
        <v>45430</v>
      </c>
      <c r="C118" s="4">
        <v>0.6875</v>
      </c>
      <c r="D118" s="4">
        <v>4.1666666666666664E-2</v>
      </c>
      <c r="E118" s="21">
        <f t="shared" si="35"/>
        <v>480</v>
      </c>
      <c r="F118" s="4">
        <v>0.68472222222222223</v>
      </c>
      <c r="G118" s="4">
        <v>3.9583333333333331E-2</v>
      </c>
      <c r="H118" s="25">
        <f t="shared" si="34"/>
        <v>1017</v>
      </c>
      <c r="I118" s="11">
        <f t="shared" si="32"/>
        <v>0.528023598820059</v>
      </c>
      <c r="J118" s="61"/>
    </row>
    <row r="119" spans="1:10">
      <c r="A119" s="1" t="s">
        <v>38</v>
      </c>
      <c r="B119" s="29">
        <v>45430</v>
      </c>
      <c r="C119" s="4">
        <v>0.375</v>
      </c>
      <c r="D119" s="4">
        <v>0.77083333333333337</v>
      </c>
      <c r="E119" s="21">
        <f t="shared" si="35"/>
        <v>480</v>
      </c>
      <c r="F119" s="4">
        <v>0.36527777777777776</v>
      </c>
      <c r="G119" s="4">
        <v>0.7680555555555556</v>
      </c>
      <c r="H119" s="25">
        <f t="shared" si="34"/>
        <v>506</v>
      </c>
      <c r="I119" s="11">
        <f t="shared" si="32"/>
        <v>5.1383399209486168E-2</v>
      </c>
      <c r="J119" s="61"/>
    </row>
    <row r="120" spans="1:10">
      <c r="A120" s="1" t="s">
        <v>39</v>
      </c>
      <c r="B120" s="29">
        <v>45430</v>
      </c>
      <c r="C120" s="4">
        <v>0.45833333333333331</v>
      </c>
      <c r="D120" s="4">
        <v>4.1666666666666664E-2</v>
      </c>
      <c r="E120" s="21">
        <f t="shared" si="35"/>
        <v>480</v>
      </c>
      <c r="F120" s="4">
        <v>0.46458333333333335</v>
      </c>
      <c r="G120" s="4" t="s">
        <v>12</v>
      </c>
      <c r="H120" s="25" t="str">
        <f t="shared" si="34"/>
        <v>∞</v>
      </c>
      <c r="I120" s="11">
        <f t="shared" si="32"/>
        <v>1</v>
      </c>
      <c r="J120" s="61"/>
    </row>
    <row r="121" spans="1:10">
      <c r="A121" s="1" t="s">
        <v>40</v>
      </c>
      <c r="B121" s="29">
        <v>45430</v>
      </c>
      <c r="C121" s="4">
        <v>0.375</v>
      </c>
      <c r="D121" s="4">
        <v>0.77083333333333337</v>
      </c>
      <c r="E121" s="21">
        <f t="shared" si="35"/>
        <v>480</v>
      </c>
      <c r="F121" s="4">
        <v>0.36805555555555558</v>
      </c>
      <c r="G121" s="4">
        <v>0.78125</v>
      </c>
      <c r="H121" s="25">
        <f t="shared" si="34"/>
        <v>525</v>
      </c>
      <c r="I121" s="11">
        <f t="shared" si="32"/>
        <v>8.5714285714285715E-2</v>
      </c>
      <c r="J121" s="61"/>
    </row>
    <row r="122" spans="1:10">
      <c r="A122" s="1" t="s">
        <v>41</v>
      </c>
      <c r="B122" s="29">
        <v>45430</v>
      </c>
      <c r="C122" s="4">
        <v>0.6875</v>
      </c>
      <c r="D122" s="4">
        <v>4.1666666666666664E-2</v>
      </c>
      <c r="E122" s="21">
        <f t="shared" si="35"/>
        <v>480</v>
      </c>
      <c r="F122" s="4">
        <v>0.68472222222222223</v>
      </c>
      <c r="G122" s="4">
        <v>3.888888888888889E-2</v>
      </c>
      <c r="H122" s="25">
        <f t="shared" si="34"/>
        <v>1016</v>
      </c>
      <c r="I122" s="11">
        <f t="shared" si="32"/>
        <v>0.52755905511811019</v>
      </c>
      <c r="J122" s="61"/>
    </row>
    <row r="123" spans="1:10">
      <c r="A123" s="1" t="s">
        <v>50</v>
      </c>
      <c r="B123" s="29">
        <v>45430</v>
      </c>
      <c r="C123" s="4">
        <v>0.375</v>
      </c>
      <c r="D123" s="4">
        <v>0.75</v>
      </c>
      <c r="E123" s="21">
        <f t="shared" si="35"/>
        <v>480</v>
      </c>
      <c r="F123" s="4">
        <v>0.37291666666666667</v>
      </c>
      <c r="G123" s="4">
        <v>0.74583333333333335</v>
      </c>
      <c r="H123" s="25">
        <f t="shared" si="34"/>
        <v>534</v>
      </c>
      <c r="I123" s="11">
        <f t="shared" si="32"/>
        <v>0.10112359550561797</v>
      </c>
      <c r="J123" s="61"/>
    </row>
    <row r="124" spans="1:10">
      <c r="A124" s="1" t="s">
        <v>42</v>
      </c>
      <c r="B124" s="29">
        <v>45430</v>
      </c>
      <c r="C124" s="4">
        <v>0.375</v>
      </c>
      <c r="D124" s="4">
        <v>0.77083333333333337</v>
      </c>
      <c r="E124" s="21">
        <f t="shared" si="35"/>
        <v>480</v>
      </c>
      <c r="F124" s="4">
        <v>0.37986111111111109</v>
      </c>
      <c r="G124" s="4">
        <v>0.76875000000000004</v>
      </c>
      <c r="H124" s="25">
        <f t="shared" si="34"/>
        <v>567</v>
      </c>
      <c r="I124" s="11">
        <f t="shared" si="32"/>
        <v>0.15343915343915343</v>
      </c>
      <c r="J124" s="61"/>
    </row>
    <row r="125" spans="1:10">
      <c r="A125" s="1" t="s">
        <v>43</v>
      </c>
      <c r="B125" s="29">
        <v>45430</v>
      </c>
      <c r="C125" s="4">
        <v>0.6875</v>
      </c>
      <c r="D125" s="4">
        <v>4.1666666666666664E-2</v>
      </c>
      <c r="E125" s="21">
        <f t="shared" si="35"/>
        <v>480</v>
      </c>
      <c r="F125" s="4">
        <v>0.68888888888888888</v>
      </c>
      <c r="G125" s="4">
        <v>3.9583333333333331E-2</v>
      </c>
      <c r="H125" s="25">
        <f t="shared" si="34"/>
        <v>1017</v>
      </c>
      <c r="I125" s="11">
        <f t="shared" si="32"/>
        <v>0.528023598820059</v>
      </c>
      <c r="J125" s="61"/>
    </row>
    <row r="126" spans="1:10">
      <c r="A126" s="52" t="s">
        <v>52</v>
      </c>
      <c r="B126" s="29">
        <v>45430</v>
      </c>
      <c r="C126" s="4">
        <v>0.6875</v>
      </c>
      <c r="D126" s="4">
        <v>4.1666666666666664E-2</v>
      </c>
      <c r="E126" s="21">
        <f t="shared" si="35"/>
        <v>480</v>
      </c>
      <c r="F126" s="1" t="s">
        <v>12</v>
      </c>
      <c r="G126" s="4" t="s">
        <v>12</v>
      </c>
      <c r="H126" s="25" t="str">
        <f t="shared" si="34"/>
        <v>∞</v>
      </c>
      <c r="I126" s="11">
        <f t="shared" si="32"/>
        <v>1</v>
      </c>
      <c r="J126" s="61"/>
    </row>
    <row r="127" spans="1:10">
      <c r="A127" s="1" t="s">
        <v>44</v>
      </c>
      <c r="B127" s="29">
        <v>45430</v>
      </c>
      <c r="C127" s="4">
        <v>0.6875</v>
      </c>
      <c r="D127" s="4">
        <v>4.1666666666666664E-2</v>
      </c>
      <c r="E127" s="21">
        <f t="shared" si="35"/>
        <v>480</v>
      </c>
      <c r="F127" s="4">
        <v>0.68472222222222223</v>
      </c>
      <c r="G127" s="4">
        <v>4.8611111111111112E-2</v>
      </c>
      <c r="H127" s="25">
        <f t="shared" si="34"/>
        <v>970</v>
      </c>
      <c r="I127" s="11">
        <f t="shared" si="32"/>
        <v>0.50515463917525771</v>
      </c>
      <c r="J127" s="61"/>
    </row>
    <row r="128" spans="1:10">
      <c r="A128" s="1" t="s">
        <v>53</v>
      </c>
      <c r="B128" s="29">
        <v>45430</v>
      </c>
      <c r="C128" s="4">
        <v>0.375</v>
      </c>
      <c r="D128" s="4">
        <v>0.875</v>
      </c>
      <c r="E128" s="21">
        <f t="shared" si="35"/>
        <v>480</v>
      </c>
      <c r="F128" s="4">
        <v>0.37916666666666665</v>
      </c>
      <c r="G128" s="4" t="s">
        <v>12</v>
      </c>
      <c r="H128" s="25" t="str">
        <f t="shared" si="34"/>
        <v>∞</v>
      </c>
      <c r="I128" s="11">
        <f t="shared" si="32"/>
        <v>1</v>
      </c>
      <c r="J128" s="61"/>
    </row>
    <row r="129" spans="1:10">
      <c r="A129" s="52" t="s">
        <v>54</v>
      </c>
      <c r="B129" s="29">
        <v>45430</v>
      </c>
      <c r="C129" s="4">
        <v>0.5625</v>
      </c>
      <c r="D129" s="4">
        <v>2.0833333333333332E-2</v>
      </c>
      <c r="E129" s="21">
        <f t="shared" si="35"/>
        <v>480</v>
      </c>
      <c r="F129" s="1" t="s">
        <v>12</v>
      </c>
      <c r="G129" s="4" t="s">
        <v>12</v>
      </c>
      <c r="H129" s="25" t="str">
        <f t="shared" si="34"/>
        <v>∞</v>
      </c>
      <c r="I129" s="11">
        <f t="shared" si="32"/>
        <v>1</v>
      </c>
      <c r="J129" s="61"/>
    </row>
    <row r="130" spans="1:10">
      <c r="A130" s="52" t="s">
        <v>45</v>
      </c>
      <c r="B130" s="29">
        <v>45430</v>
      </c>
      <c r="C130" s="4">
        <v>0.375</v>
      </c>
      <c r="D130" s="4">
        <v>0.875</v>
      </c>
      <c r="E130" s="21">
        <f t="shared" si="35"/>
        <v>480</v>
      </c>
      <c r="F130" s="1" t="s">
        <v>12</v>
      </c>
      <c r="G130" s="4" t="s">
        <v>12</v>
      </c>
      <c r="H130" s="25" t="str">
        <f t="shared" si="34"/>
        <v>∞</v>
      </c>
      <c r="I130" s="11">
        <f t="shared" si="32"/>
        <v>1</v>
      </c>
      <c r="J130" s="61"/>
    </row>
    <row r="131" spans="1:10">
      <c r="A131" s="52" t="s">
        <v>46</v>
      </c>
      <c r="B131" s="29">
        <v>45430</v>
      </c>
      <c r="C131" s="4">
        <v>0.6875</v>
      </c>
      <c r="D131" s="4">
        <v>2.0833333333333332E-2</v>
      </c>
      <c r="E131" s="21">
        <f t="shared" si="35"/>
        <v>480</v>
      </c>
      <c r="F131" s="1" t="s">
        <v>12</v>
      </c>
      <c r="G131" s="4" t="s">
        <v>12</v>
      </c>
      <c r="H131" s="25" t="str">
        <f t="shared" si="34"/>
        <v>∞</v>
      </c>
      <c r="I131" s="11">
        <f t="shared" ref="I131:I133" si="36">IFERROR((H131-E131)/H131,1)</f>
        <v>1</v>
      </c>
      <c r="J131" s="61"/>
    </row>
    <row r="132" spans="1:10">
      <c r="A132" s="52" t="s">
        <v>47</v>
      </c>
      <c r="B132" s="29">
        <v>45430</v>
      </c>
      <c r="C132" s="4">
        <v>0.375</v>
      </c>
      <c r="D132" s="4">
        <v>0.77083333333333337</v>
      </c>
      <c r="E132" s="21">
        <f t="shared" si="35"/>
        <v>480</v>
      </c>
      <c r="F132" s="1" t="s">
        <v>12</v>
      </c>
      <c r="G132" s="4" t="s">
        <v>12</v>
      </c>
      <c r="H132" s="25" t="str">
        <f t="shared" si="34"/>
        <v>∞</v>
      </c>
      <c r="I132" s="11">
        <f t="shared" si="36"/>
        <v>1</v>
      </c>
      <c r="J132" s="61"/>
    </row>
    <row r="133" spans="1:10">
      <c r="A133" s="52" t="s">
        <v>55</v>
      </c>
      <c r="B133" s="29">
        <v>45430</v>
      </c>
      <c r="C133" s="4">
        <v>0.375</v>
      </c>
      <c r="D133" s="4">
        <v>0.77083333333333337</v>
      </c>
      <c r="E133" s="21">
        <f t="shared" si="35"/>
        <v>480</v>
      </c>
      <c r="F133" s="1" t="s">
        <v>12</v>
      </c>
      <c r="G133" s="4" t="s">
        <v>12</v>
      </c>
      <c r="H133" s="25" t="str">
        <f t="shared" si="34"/>
        <v>∞</v>
      </c>
      <c r="I133" s="11">
        <f t="shared" si="36"/>
        <v>1</v>
      </c>
      <c r="J133" s="61"/>
    </row>
    <row r="134" spans="1:10">
      <c r="A134" s="12"/>
      <c r="B134" s="12"/>
      <c r="C134" s="12"/>
      <c r="D134" s="12"/>
      <c r="E134" s="30">
        <f t="shared" ref="E134:E175" si="37">(24-16)*60</f>
        <v>480</v>
      </c>
      <c r="F134" s="12"/>
      <c r="G134" s="14"/>
      <c r="H134" s="15"/>
      <c r="I134" s="16"/>
      <c r="J134" s="27"/>
    </row>
    <row r="135" spans="1:10">
      <c r="A135" s="1" t="s">
        <v>28</v>
      </c>
      <c r="B135" s="29">
        <v>45431</v>
      </c>
      <c r="C135" s="4">
        <v>0.3125</v>
      </c>
      <c r="D135" s="4">
        <v>0.75</v>
      </c>
      <c r="E135" s="21">
        <f t="shared" si="37"/>
        <v>480</v>
      </c>
      <c r="F135" s="4">
        <v>0.30416666666666664</v>
      </c>
      <c r="G135" s="4">
        <v>0.75416666666666665</v>
      </c>
      <c r="H135" s="25">
        <f t="shared" si="34"/>
        <v>426</v>
      </c>
      <c r="I135" s="11">
        <f>IFERROR((H135-E135)/H135,1)</f>
        <v>-0.12676056338028169</v>
      </c>
      <c r="J135" s="61">
        <f>AVERAGE(I135:I160)</f>
        <v>0.48632351002236085</v>
      </c>
    </row>
    <row r="136" spans="1:10">
      <c r="A136" s="1" t="s">
        <v>30</v>
      </c>
      <c r="B136" s="29">
        <v>45431</v>
      </c>
      <c r="C136" s="4">
        <v>0.3125</v>
      </c>
      <c r="D136" s="4">
        <v>0.72916666666666663</v>
      </c>
      <c r="E136" s="21">
        <f t="shared" si="37"/>
        <v>480</v>
      </c>
      <c r="F136" s="4">
        <v>0.31388888888888888</v>
      </c>
      <c r="G136" s="4">
        <v>0.73055555555555551</v>
      </c>
      <c r="H136" s="25">
        <f t="shared" si="34"/>
        <v>452</v>
      </c>
      <c r="I136" s="11">
        <f>IFERROR((H136-E136)/H136,1)</f>
        <v>-6.1946902654867256E-2</v>
      </c>
      <c r="J136" s="61"/>
    </row>
    <row r="137" spans="1:10">
      <c r="A137" s="43" t="s">
        <v>32</v>
      </c>
      <c r="B137" s="29">
        <v>45431</v>
      </c>
      <c r="C137" s="4">
        <v>0.60416666666666663</v>
      </c>
      <c r="D137" s="4">
        <v>2.0833333333333332E-2</v>
      </c>
      <c r="E137" s="21">
        <f t="shared" si="37"/>
        <v>480</v>
      </c>
      <c r="F137" s="4">
        <v>0.59444444444444444</v>
      </c>
      <c r="G137" s="4">
        <v>1.8055555555555554E-2</v>
      </c>
      <c r="H137" s="25">
        <f t="shared" si="34"/>
        <v>866</v>
      </c>
      <c r="I137" s="11">
        <f>IFERROR((H137-E137)/H137,1)</f>
        <v>0.44572748267898382</v>
      </c>
      <c r="J137" s="61"/>
    </row>
    <row r="138" spans="1:10">
      <c r="A138" s="1" t="s">
        <v>33</v>
      </c>
      <c r="B138" s="29">
        <v>45431</v>
      </c>
      <c r="C138" s="4">
        <v>0.375</v>
      </c>
      <c r="D138" s="4">
        <v>0.72916666666666663</v>
      </c>
      <c r="E138" s="21">
        <f t="shared" si="37"/>
        <v>480</v>
      </c>
      <c r="F138" s="4">
        <v>0.3659722222222222</v>
      </c>
      <c r="G138" s="4">
        <v>0.72361111111111109</v>
      </c>
      <c r="H138" s="25">
        <f t="shared" si="34"/>
        <v>502</v>
      </c>
      <c r="I138" s="11">
        <f>IFERROR((H138-E138)/H138,1)</f>
        <v>4.3824701195219126E-2</v>
      </c>
      <c r="J138" s="61"/>
    </row>
    <row r="139" spans="1:10">
      <c r="A139" s="1" t="s">
        <v>34</v>
      </c>
      <c r="B139" s="29">
        <v>45431</v>
      </c>
      <c r="C139" s="4">
        <v>0.6875</v>
      </c>
      <c r="D139" s="4">
        <v>2.0833333333333332E-2</v>
      </c>
      <c r="E139" s="21">
        <f t="shared" si="37"/>
        <v>480</v>
      </c>
      <c r="F139" s="4">
        <v>0.70763888888888893</v>
      </c>
      <c r="G139" s="4">
        <v>4.8611111111111112E-3</v>
      </c>
      <c r="H139" s="25">
        <f t="shared" si="34"/>
        <v>967</v>
      </c>
      <c r="I139" s="11">
        <f>IFERROR((H139-E139)/H139,1)</f>
        <v>0.50361944157187177</v>
      </c>
      <c r="J139" s="61"/>
    </row>
    <row r="140" spans="1:10">
      <c r="A140" s="1" t="s">
        <v>35</v>
      </c>
      <c r="B140" s="29">
        <v>45431</v>
      </c>
      <c r="C140" s="4">
        <v>0.39583333333333331</v>
      </c>
      <c r="D140" s="4">
        <v>0.72916666666666663</v>
      </c>
      <c r="E140" s="21">
        <f t="shared" si="37"/>
        <v>480</v>
      </c>
      <c r="F140" s="4">
        <v>0.39652777777777776</v>
      </c>
      <c r="G140" s="4">
        <v>0.72638888888888886</v>
      </c>
      <c r="H140" s="25">
        <f t="shared" si="34"/>
        <v>566</v>
      </c>
      <c r="I140" s="11">
        <f>IFERROR((H140-E140)/H140,1)</f>
        <v>0.1519434628975265</v>
      </c>
      <c r="J140" s="61"/>
    </row>
    <row r="141" spans="1:10">
      <c r="A141" s="1" t="s">
        <v>59</v>
      </c>
      <c r="B141" s="29">
        <v>45431</v>
      </c>
      <c r="C141" s="4">
        <v>0.6875</v>
      </c>
      <c r="D141" s="4">
        <v>2.0833333333333332E-2</v>
      </c>
      <c r="E141" s="21">
        <f t="shared" si="37"/>
        <v>480</v>
      </c>
      <c r="F141" s="4">
        <v>0.69027777777777777</v>
      </c>
      <c r="G141" s="4">
        <v>1.3888888888888888E-2</v>
      </c>
      <c r="H141" s="25">
        <f t="shared" si="34"/>
        <v>980</v>
      </c>
      <c r="I141" s="11">
        <f>IFERROR((H141-E141)/H141,1)</f>
        <v>0.51020408163265307</v>
      </c>
      <c r="J141" s="61"/>
    </row>
    <row r="142" spans="1:10">
      <c r="A142" s="1" t="s">
        <v>49</v>
      </c>
      <c r="B142" s="29">
        <v>45431</v>
      </c>
      <c r="C142" s="4">
        <v>0.3125</v>
      </c>
      <c r="D142" s="4">
        <v>0.72916666666666663</v>
      </c>
      <c r="E142" s="21">
        <f t="shared" si="37"/>
        <v>480</v>
      </c>
      <c r="F142" s="4">
        <v>0.30555555555555558</v>
      </c>
      <c r="G142" s="4">
        <v>0.72638888888888886</v>
      </c>
      <c r="H142" s="25">
        <f t="shared" si="34"/>
        <v>446</v>
      </c>
      <c r="I142" s="11">
        <f>IFERROR((H142-E142)/H142,1)</f>
        <v>-7.623318385650224E-2</v>
      </c>
      <c r="J142" s="61"/>
    </row>
    <row r="143" spans="1:10">
      <c r="A143" s="1" t="s">
        <v>36</v>
      </c>
      <c r="B143" s="29">
        <v>45431</v>
      </c>
      <c r="C143" s="4">
        <v>0.6875</v>
      </c>
      <c r="D143" s="4">
        <v>2.0833333333333332E-2</v>
      </c>
      <c r="E143" s="21">
        <f t="shared" si="37"/>
        <v>480</v>
      </c>
      <c r="F143" s="4">
        <v>0.69930555555555551</v>
      </c>
      <c r="G143" s="4">
        <v>2.0833333333333333E-3</v>
      </c>
      <c r="H143" s="25">
        <f t="shared" si="34"/>
        <v>963</v>
      </c>
      <c r="I143" s="11">
        <f>IFERROR((H143-E143)/H143,1)</f>
        <v>0.50155763239875384</v>
      </c>
      <c r="J143" s="61"/>
    </row>
    <row r="144" spans="1:10">
      <c r="A144" s="1" t="s">
        <v>37</v>
      </c>
      <c r="B144" s="29">
        <v>45431</v>
      </c>
      <c r="C144" s="4">
        <v>0.6875</v>
      </c>
      <c r="D144" s="4">
        <v>2.0833333333333332E-2</v>
      </c>
      <c r="E144" s="21">
        <f t="shared" si="37"/>
        <v>480</v>
      </c>
      <c r="F144" s="4">
        <v>0.6875</v>
      </c>
      <c r="G144" s="4">
        <v>1.1805555555555555E-2</v>
      </c>
      <c r="H144" s="25">
        <f t="shared" si="34"/>
        <v>977</v>
      </c>
      <c r="I144" s="11">
        <f>IFERROR((H144-E144)/H144,1)</f>
        <v>0.50870010235414531</v>
      </c>
      <c r="J144" s="61"/>
    </row>
    <row r="145" spans="1:10">
      <c r="A145" s="1" t="s">
        <v>38</v>
      </c>
      <c r="B145" s="29">
        <v>45431</v>
      </c>
      <c r="C145" s="4">
        <v>0.375</v>
      </c>
      <c r="D145" s="4">
        <v>0.72916666666666663</v>
      </c>
      <c r="E145" s="21">
        <f t="shared" si="37"/>
        <v>480</v>
      </c>
      <c r="F145" s="4">
        <v>0.37777777777777777</v>
      </c>
      <c r="G145" s="4" t="s">
        <v>12</v>
      </c>
      <c r="H145" s="25" t="str">
        <f t="shared" si="34"/>
        <v>∞</v>
      </c>
      <c r="I145" s="11">
        <f>IFERROR((H145-E145)/H145,1)</f>
        <v>1</v>
      </c>
      <c r="J145" s="61"/>
    </row>
    <row r="146" spans="1:10">
      <c r="A146" s="1" t="s">
        <v>39</v>
      </c>
      <c r="B146" s="29">
        <v>45431</v>
      </c>
      <c r="C146" s="4">
        <v>0.6875</v>
      </c>
      <c r="D146" s="4">
        <v>2.0833333333333332E-2</v>
      </c>
      <c r="E146" s="21">
        <f t="shared" si="37"/>
        <v>480</v>
      </c>
      <c r="F146" s="4">
        <v>3.4722222222222224E-2</v>
      </c>
      <c r="G146" s="4">
        <v>0.70833333333333337</v>
      </c>
      <c r="H146" s="25">
        <f>IFERROR(IF(HOUR(F146)=0,24,HOUR(F146))*60+MINUTE(G146),"∞")</f>
        <v>1440</v>
      </c>
      <c r="I146" s="11">
        <f>IFERROR((H146-E146)/H146,1)</f>
        <v>0.66666666666666663</v>
      </c>
      <c r="J146" s="61"/>
    </row>
    <row r="147" spans="1:10">
      <c r="A147" s="1" t="s">
        <v>40</v>
      </c>
      <c r="B147" s="29">
        <v>45431</v>
      </c>
      <c r="C147" s="4">
        <v>0.375</v>
      </c>
      <c r="D147" s="4">
        <v>0.6875</v>
      </c>
      <c r="E147" s="21">
        <f t="shared" si="37"/>
        <v>480</v>
      </c>
      <c r="F147" s="4">
        <v>0.37430555555555556</v>
      </c>
      <c r="G147" s="4">
        <v>0.6875</v>
      </c>
      <c r="H147" s="25">
        <f t="shared" si="34"/>
        <v>510</v>
      </c>
      <c r="I147" s="11">
        <f>IFERROR((H147-E147)/H147,1)</f>
        <v>5.8823529411764705E-2</v>
      </c>
      <c r="J147" s="61"/>
    </row>
    <row r="148" spans="1:10">
      <c r="A148" s="1" t="s">
        <v>41</v>
      </c>
      <c r="B148" s="29">
        <v>45431</v>
      </c>
      <c r="C148" s="4">
        <v>0.45833333333333331</v>
      </c>
      <c r="D148" s="4">
        <v>0.79166666666666663</v>
      </c>
      <c r="E148" s="21">
        <f t="shared" si="37"/>
        <v>480</v>
      </c>
      <c r="F148" s="4">
        <v>0.45763888888888887</v>
      </c>
      <c r="G148" s="4">
        <v>0.79236111111111107</v>
      </c>
      <c r="H148" s="25">
        <f t="shared" si="34"/>
        <v>601</v>
      </c>
      <c r="I148" s="11">
        <f>IFERROR((H148-E148)/H148,1)</f>
        <v>0.20133111480865223</v>
      </c>
      <c r="J148" s="61"/>
    </row>
    <row r="149" spans="1:10">
      <c r="A149" s="1" t="s">
        <v>50</v>
      </c>
      <c r="B149" s="29">
        <v>45431</v>
      </c>
      <c r="C149" s="4">
        <v>0.5</v>
      </c>
      <c r="D149" s="4">
        <v>0.79166666666666663</v>
      </c>
      <c r="E149" s="21">
        <f t="shared" si="37"/>
        <v>480</v>
      </c>
      <c r="F149" s="4">
        <v>0.50277777777777777</v>
      </c>
      <c r="G149" s="4">
        <v>0.78472222222222221</v>
      </c>
      <c r="H149" s="25">
        <f t="shared" si="34"/>
        <v>770</v>
      </c>
      <c r="I149" s="11">
        <f>IFERROR((H149-E149)/H149,1)</f>
        <v>0.37662337662337664</v>
      </c>
      <c r="J149" s="61"/>
    </row>
    <row r="150" spans="1:10">
      <c r="A150" s="1" t="s">
        <v>42</v>
      </c>
      <c r="B150" s="29">
        <v>45431</v>
      </c>
      <c r="C150" s="4">
        <v>0.375</v>
      </c>
      <c r="D150" s="4">
        <v>0.6875</v>
      </c>
      <c r="E150" s="21">
        <f t="shared" si="37"/>
        <v>480</v>
      </c>
      <c r="F150" s="4">
        <v>0.37430555555555556</v>
      </c>
      <c r="G150" s="4">
        <v>0.68333333333333335</v>
      </c>
      <c r="H150" s="25">
        <f t="shared" si="34"/>
        <v>504</v>
      </c>
      <c r="I150" s="11">
        <f>IFERROR((H150-E150)/H150,1)</f>
        <v>4.7619047619047616E-2</v>
      </c>
      <c r="J150" s="61"/>
    </row>
    <row r="151" spans="1:10">
      <c r="A151" s="1" t="s">
        <v>43</v>
      </c>
      <c r="B151" s="29">
        <v>45431</v>
      </c>
      <c r="C151" s="4">
        <v>0.375</v>
      </c>
      <c r="D151" s="4">
        <v>0.72916666666666663</v>
      </c>
      <c r="E151" s="21">
        <f t="shared" si="37"/>
        <v>480</v>
      </c>
      <c r="F151" s="4">
        <v>0.37777777777777777</v>
      </c>
      <c r="G151" s="4">
        <v>0.72499999999999998</v>
      </c>
      <c r="H151" s="25">
        <f t="shared" si="34"/>
        <v>564</v>
      </c>
      <c r="I151" s="11">
        <f>IFERROR((H151-E151)/H151,1)</f>
        <v>0.14893617021276595</v>
      </c>
      <c r="J151" s="61"/>
    </row>
    <row r="152" spans="1:10">
      <c r="A152" s="1" t="s">
        <v>52</v>
      </c>
      <c r="B152" s="29">
        <v>45431</v>
      </c>
      <c r="C152" s="4">
        <v>0.6875</v>
      </c>
      <c r="D152" s="4">
        <v>2.0833333333333332E-2</v>
      </c>
      <c r="E152" s="21">
        <f t="shared" si="37"/>
        <v>480</v>
      </c>
      <c r="F152" s="4">
        <v>4.583333333333333E-2</v>
      </c>
      <c r="G152" s="4">
        <v>0.68194444444444446</v>
      </c>
      <c r="H152" s="25">
        <v>900</v>
      </c>
      <c r="I152" s="11">
        <f>IFERROR((H152-E152)/H152,1)</f>
        <v>0.46666666666666667</v>
      </c>
      <c r="J152" s="61"/>
    </row>
    <row r="153" spans="1:10">
      <c r="A153" s="1" t="s">
        <v>44</v>
      </c>
      <c r="B153" s="29">
        <v>45431</v>
      </c>
      <c r="C153" s="4">
        <v>0.5</v>
      </c>
      <c r="D153" s="4">
        <v>0.79166666666666663</v>
      </c>
      <c r="E153" s="21">
        <f t="shared" si="37"/>
        <v>480</v>
      </c>
      <c r="F153" s="4">
        <v>0.49791666666666667</v>
      </c>
      <c r="G153" s="4">
        <v>0.7944444444444444</v>
      </c>
      <c r="H153" s="25">
        <f t="shared" si="34"/>
        <v>664</v>
      </c>
      <c r="I153" s="11">
        <f>IFERROR((H153-E153)/H153,1)</f>
        <v>0.27710843373493976</v>
      </c>
      <c r="J153" s="61"/>
    </row>
    <row r="154" spans="1:10">
      <c r="A154" s="1" t="s">
        <v>53</v>
      </c>
      <c r="B154" s="29">
        <v>45431</v>
      </c>
      <c r="C154" s="4">
        <v>0.6875</v>
      </c>
      <c r="D154" s="4">
        <v>2.0833333333333332E-2</v>
      </c>
      <c r="E154" s="21">
        <f t="shared" si="37"/>
        <v>480</v>
      </c>
      <c r="F154" s="4">
        <v>0.69791666666666663</v>
      </c>
      <c r="G154" s="4" t="s">
        <v>12</v>
      </c>
      <c r="H154" s="25" t="str">
        <f t="shared" si="34"/>
        <v>∞</v>
      </c>
      <c r="I154" s="11">
        <f>IFERROR((H154-E154)/H154,1)</f>
        <v>1</v>
      </c>
      <c r="J154" s="61"/>
    </row>
    <row r="155" spans="1:10">
      <c r="A155" s="52" t="s">
        <v>54</v>
      </c>
      <c r="B155" s="29">
        <v>45431</v>
      </c>
      <c r="C155" s="4">
        <v>0.6875</v>
      </c>
      <c r="D155" s="4">
        <v>0.89583333333333337</v>
      </c>
      <c r="E155" s="21">
        <f t="shared" si="37"/>
        <v>480</v>
      </c>
      <c r="F155" s="1" t="s">
        <v>12</v>
      </c>
      <c r="G155" s="4" t="s">
        <v>12</v>
      </c>
      <c r="H155" s="25" t="str">
        <f t="shared" si="34"/>
        <v>∞</v>
      </c>
      <c r="I155" s="11">
        <f>IFERROR((H155-E155)/H155,1)</f>
        <v>1</v>
      </c>
      <c r="J155" s="61"/>
    </row>
    <row r="156" spans="1:10">
      <c r="A156" s="52" t="s">
        <v>45</v>
      </c>
      <c r="B156" s="29">
        <v>45431</v>
      </c>
      <c r="C156" s="4">
        <v>0.375</v>
      </c>
      <c r="D156" s="4">
        <v>0.72916666666666663</v>
      </c>
      <c r="E156" s="21">
        <f t="shared" si="37"/>
        <v>480</v>
      </c>
      <c r="F156" s="1" t="s">
        <v>12</v>
      </c>
      <c r="G156" s="4" t="s">
        <v>12</v>
      </c>
      <c r="H156" s="25" t="str">
        <f t="shared" si="34"/>
        <v>∞</v>
      </c>
      <c r="I156" s="11">
        <f>IFERROR((H156-E156)/H156,1)</f>
        <v>1</v>
      </c>
      <c r="J156" s="61"/>
    </row>
    <row r="157" spans="1:10">
      <c r="A157" s="52" t="s">
        <v>46</v>
      </c>
      <c r="B157" s="29">
        <v>45431</v>
      </c>
      <c r="C157" s="4">
        <v>0.6875</v>
      </c>
      <c r="D157" s="4">
        <v>2.0833333333333332E-2</v>
      </c>
      <c r="E157" s="21">
        <f t="shared" si="37"/>
        <v>480</v>
      </c>
      <c r="F157" s="1" t="s">
        <v>12</v>
      </c>
      <c r="G157" s="4" t="s">
        <v>12</v>
      </c>
      <c r="H157" s="25" t="str">
        <f t="shared" si="34"/>
        <v>∞</v>
      </c>
      <c r="I157" s="11">
        <f>IFERROR((H157-E157)/H157,1)</f>
        <v>1</v>
      </c>
      <c r="J157" s="61"/>
    </row>
    <row r="158" spans="1:10">
      <c r="A158" s="52" t="s">
        <v>55</v>
      </c>
      <c r="B158" s="29">
        <v>45431</v>
      </c>
      <c r="C158" s="4">
        <v>0.375</v>
      </c>
      <c r="D158" s="4">
        <v>0.72916666666666663</v>
      </c>
      <c r="E158" s="21">
        <f t="shared" si="37"/>
        <v>480</v>
      </c>
      <c r="F158" s="1" t="s">
        <v>12</v>
      </c>
      <c r="G158" s="4" t="s">
        <v>12</v>
      </c>
      <c r="H158" s="25" t="str">
        <f t="shared" si="34"/>
        <v>∞</v>
      </c>
      <c r="I158" s="11">
        <f>IFERROR((H158-E158)/H158,1)</f>
        <v>1</v>
      </c>
      <c r="J158" s="61"/>
    </row>
    <row r="159" spans="1:10">
      <c r="A159" s="52" t="s">
        <v>61</v>
      </c>
      <c r="B159" s="29">
        <v>45431</v>
      </c>
      <c r="C159" s="4">
        <v>0.5</v>
      </c>
      <c r="D159" s="4">
        <v>0.84375</v>
      </c>
      <c r="E159" s="21">
        <f t="shared" si="37"/>
        <v>480</v>
      </c>
      <c r="F159" s="1" t="s">
        <v>12</v>
      </c>
      <c r="G159" s="4" t="s">
        <v>12</v>
      </c>
      <c r="H159" s="25" t="str">
        <f t="shared" si="34"/>
        <v>∞</v>
      </c>
      <c r="I159" s="11">
        <f>IFERROR((H159-E159)/H159,1)</f>
        <v>1</v>
      </c>
      <c r="J159" s="61"/>
    </row>
    <row r="160" spans="1:10">
      <c r="A160" s="52" t="s">
        <v>47</v>
      </c>
      <c r="B160" s="29">
        <v>45431</v>
      </c>
      <c r="C160" s="4">
        <v>0.375</v>
      </c>
      <c r="D160" s="4">
        <v>0.72916666666666663</v>
      </c>
      <c r="E160" s="21">
        <f t="shared" si="37"/>
        <v>480</v>
      </c>
      <c r="F160" s="1" t="s">
        <v>12</v>
      </c>
      <c r="G160" s="4" t="s">
        <v>12</v>
      </c>
      <c r="H160" s="25" t="str">
        <f t="shared" si="34"/>
        <v>∞</v>
      </c>
      <c r="I160" s="11">
        <f>IFERROR((H160-E160)/H160,1)</f>
        <v>1</v>
      </c>
      <c r="J160" s="61"/>
    </row>
    <row r="161" spans="1:10">
      <c r="A161" s="12"/>
      <c r="B161" s="12"/>
      <c r="C161" s="12"/>
      <c r="D161" s="12"/>
      <c r="E161" s="30">
        <f t="shared" si="37"/>
        <v>480</v>
      </c>
      <c r="F161" s="12"/>
      <c r="G161" s="14"/>
      <c r="H161" s="15"/>
      <c r="I161" s="16"/>
      <c r="J161" s="27"/>
    </row>
    <row r="162" spans="1:10">
      <c r="A162" s="1" t="s">
        <v>28</v>
      </c>
      <c r="B162" s="29">
        <v>45432</v>
      </c>
      <c r="C162" s="4">
        <v>0.3125</v>
      </c>
      <c r="D162" s="4">
        <v>0.70833333333333337</v>
      </c>
      <c r="E162" s="21">
        <f t="shared" si="37"/>
        <v>480</v>
      </c>
      <c r="G162" s="7"/>
      <c r="H162" s="7"/>
      <c r="I162" s="21">
        <f t="shared" ref="I134:I175" si="38">IFERROR((H162-E162)/H162,0)</f>
        <v>0</v>
      </c>
    </row>
    <row r="163" spans="1:10">
      <c r="A163" s="1" t="s">
        <v>27</v>
      </c>
      <c r="B163" s="29">
        <v>45432</v>
      </c>
      <c r="C163" s="4">
        <v>0.6875</v>
      </c>
      <c r="D163" s="4">
        <v>2.0833333333333332E-2</v>
      </c>
      <c r="E163" s="21">
        <f t="shared" si="37"/>
        <v>480</v>
      </c>
      <c r="G163" s="7"/>
      <c r="H163" s="7"/>
      <c r="I163" s="21">
        <f t="shared" si="38"/>
        <v>0</v>
      </c>
    </row>
    <row r="164" spans="1:10">
      <c r="A164" s="1" t="s">
        <v>30</v>
      </c>
      <c r="B164" s="29">
        <v>45432</v>
      </c>
      <c r="C164" s="4">
        <v>0.375</v>
      </c>
      <c r="D164" s="4">
        <v>0.72916666666666663</v>
      </c>
      <c r="E164" s="21">
        <f t="shared" si="37"/>
        <v>480</v>
      </c>
      <c r="G164" s="7"/>
      <c r="H164" s="7"/>
      <c r="I164" s="21">
        <f t="shared" si="38"/>
        <v>0</v>
      </c>
    </row>
    <row r="165" spans="1:10">
      <c r="A165" s="1" t="s">
        <v>33</v>
      </c>
      <c r="B165" s="29">
        <v>45432</v>
      </c>
      <c r="C165" s="4">
        <v>0.6875</v>
      </c>
      <c r="D165" s="4">
        <v>2.0833333333333332E-2</v>
      </c>
      <c r="E165" s="21">
        <f t="shared" si="37"/>
        <v>480</v>
      </c>
      <c r="G165" s="7"/>
      <c r="H165" s="7"/>
      <c r="I165" s="21">
        <f t="shared" si="38"/>
        <v>0</v>
      </c>
    </row>
    <row r="166" spans="1:10">
      <c r="A166" s="1" t="s">
        <v>48</v>
      </c>
      <c r="B166" s="29">
        <v>45432</v>
      </c>
      <c r="C166" s="4">
        <v>0.375</v>
      </c>
      <c r="D166" s="4">
        <v>0.72916666666666663</v>
      </c>
      <c r="E166" s="21">
        <f t="shared" si="37"/>
        <v>480</v>
      </c>
      <c r="G166" s="7"/>
      <c r="H166" s="7"/>
      <c r="I166" s="21">
        <f t="shared" si="38"/>
        <v>0</v>
      </c>
    </row>
    <row r="167" spans="1:10">
      <c r="A167" s="1" t="s">
        <v>49</v>
      </c>
      <c r="B167" s="29">
        <v>45432</v>
      </c>
      <c r="C167" s="4">
        <v>0.6875</v>
      </c>
      <c r="D167" s="4">
        <v>2.0833333333333332E-2</v>
      </c>
      <c r="E167" s="21">
        <f t="shared" si="37"/>
        <v>480</v>
      </c>
      <c r="G167" s="7"/>
      <c r="H167" s="7"/>
      <c r="I167" s="21">
        <f t="shared" si="38"/>
        <v>0</v>
      </c>
    </row>
    <row r="168" spans="1:10">
      <c r="A168" s="1" t="s">
        <v>37</v>
      </c>
      <c r="B168" s="29">
        <v>45432</v>
      </c>
      <c r="C168" s="4">
        <v>0.375</v>
      </c>
      <c r="D168" s="4">
        <v>0.72916666666666663</v>
      </c>
      <c r="E168" s="21">
        <f t="shared" si="37"/>
        <v>480</v>
      </c>
      <c r="G168" s="7"/>
      <c r="H168" s="7"/>
      <c r="I168" s="21">
        <f t="shared" si="38"/>
        <v>0</v>
      </c>
    </row>
    <row r="169" spans="1:10">
      <c r="A169" s="1" t="s">
        <v>38</v>
      </c>
      <c r="B169" s="29">
        <v>45432</v>
      </c>
      <c r="C169" s="4">
        <v>0.6875</v>
      </c>
      <c r="D169" s="4">
        <v>2.0833333333333332E-2</v>
      </c>
      <c r="E169" s="21">
        <f t="shared" si="37"/>
        <v>480</v>
      </c>
      <c r="G169" s="7"/>
      <c r="H169" s="7"/>
      <c r="I169" s="21">
        <f t="shared" si="38"/>
        <v>0</v>
      </c>
    </row>
    <row r="170" spans="1:10">
      <c r="A170" s="1" t="s">
        <v>39</v>
      </c>
      <c r="B170" s="29">
        <v>45432</v>
      </c>
      <c r="C170" s="4">
        <v>0.5</v>
      </c>
      <c r="D170" s="4">
        <v>0.92708333333333337</v>
      </c>
      <c r="E170" s="21">
        <f t="shared" si="37"/>
        <v>480</v>
      </c>
      <c r="G170" s="7"/>
      <c r="H170" s="7"/>
      <c r="I170" s="21">
        <f t="shared" si="38"/>
        <v>0</v>
      </c>
    </row>
    <row r="171" spans="1:10">
      <c r="A171" s="1" t="s">
        <v>40</v>
      </c>
      <c r="B171" s="29">
        <v>45432</v>
      </c>
      <c r="C171" s="4">
        <v>0.6875</v>
      </c>
      <c r="D171" s="4">
        <v>2.0833333333333332E-2</v>
      </c>
      <c r="E171" s="21">
        <f t="shared" si="37"/>
        <v>480</v>
      </c>
      <c r="G171" s="7"/>
      <c r="H171" s="7"/>
      <c r="I171" s="21">
        <f t="shared" si="38"/>
        <v>0</v>
      </c>
    </row>
    <row r="172" spans="1:10">
      <c r="A172" s="1" t="s">
        <v>50</v>
      </c>
      <c r="B172" s="29">
        <v>45432</v>
      </c>
      <c r="C172" s="4">
        <v>0.375</v>
      </c>
      <c r="D172" s="4">
        <v>0.72916666666666663</v>
      </c>
      <c r="E172" s="21">
        <f t="shared" si="37"/>
        <v>480</v>
      </c>
      <c r="G172" s="7"/>
      <c r="H172" s="7"/>
      <c r="I172" s="21">
        <f t="shared" si="38"/>
        <v>0</v>
      </c>
    </row>
    <row r="173" spans="1:10">
      <c r="A173" s="1" t="s">
        <v>42</v>
      </c>
      <c r="B173" s="29">
        <v>45432</v>
      </c>
      <c r="C173" s="4">
        <v>0.6875</v>
      </c>
      <c r="D173" s="4">
        <v>2.0833333333333332E-2</v>
      </c>
      <c r="E173" s="21">
        <f t="shared" si="37"/>
        <v>480</v>
      </c>
      <c r="G173" s="7"/>
      <c r="H173" s="7"/>
      <c r="I173" s="21">
        <f t="shared" si="38"/>
        <v>0</v>
      </c>
    </row>
    <row r="174" spans="1:10">
      <c r="A174" s="1" t="s">
        <v>43</v>
      </c>
      <c r="B174" s="29">
        <v>45432</v>
      </c>
      <c r="C174" s="4">
        <v>0.5</v>
      </c>
      <c r="D174" s="4">
        <v>0.92708333333333337</v>
      </c>
      <c r="E174" s="21">
        <f t="shared" si="37"/>
        <v>480</v>
      </c>
      <c r="G174" s="7"/>
      <c r="H174" s="7"/>
      <c r="I174" s="21">
        <f t="shared" si="38"/>
        <v>0</v>
      </c>
    </row>
    <row r="175" spans="1:10">
      <c r="A175" s="1" t="s">
        <v>52</v>
      </c>
      <c r="B175" s="29">
        <v>45432</v>
      </c>
      <c r="C175" s="4">
        <v>0.375</v>
      </c>
      <c r="D175" s="4">
        <v>0.72916666666666663</v>
      </c>
      <c r="E175" s="21">
        <f t="shared" si="37"/>
        <v>480</v>
      </c>
      <c r="G175" s="7"/>
      <c r="H175" s="7"/>
      <c r="I175" s="21">
        <f t="shared" si="38"/>
        <v>0</v>
      </c>
    </row>
    <row r="176" spans="1:10">
      <c r="A176" s="1" t="s">
        <v>44</v>
      </c>
      <c r="B176" s="29">
        <v>45432</v>
      </c>
      <c r="C176" s="4">
        <v>0.29166666666666669</v>
      </c>
      <c r="D176" s="4">
        <v>0.60416666666666663</v>
      </c>
      <c r="E176" s="21">
        <f>(24-16)*60</f>
        <v>480</v>
      </c>
      <c r="G176" s="7"/>
      <c r="H176" s="7"/>
      <c r="I176" s="21">
        <f>IFERROR((H176-E176)/H176,0)</f>
        <v>0</v>
      </c>
    </row>
    <row r="177" spans="1:10">
      <c r="A177" s="1" t="s">
        <v>54</v>
      </c>
      <c r="B177" s="29">
        <v>45432</v>
      </c>
      <c r="C177" s="4">
        <v>0.33333333333333331</v>
      </c>
      <c r="D177" s="4">
        <v>0.64583333333333337</v>
      </c>
      <c r="E177" s="21">
        <f>(24-16)*60</f>
        <v>480</v>
      </c>
      <c r="G177" s="7"/>
      <c r="H177" s="7"/>
      <c r="I177" s="21">
        <f>IFERROR((H177-E177)/H177,0)</f>
        <v>0</v>
      </c>
    </row>
    <row r="178" spans="1:10">
      <c r="A178" s="1" t="s">
        <v>46</v>
      </c>
      <c r="B178" s="29">
        <v>45432</v>
      </c>
      <c r="C178" s="4">
        <v>0.6875</v>
      </c>
      <c r="D178" s="4">
        <v>2.0833333333333332E-2</v>
      </c>
      <c r="E178" s="21">
        <f>(24-16)*60</f>
        <v>480</v>
      </c>
      <c r="G178" s="7"/>
      <c r="H178" s="7"/>
      <c r="I178" s="21">
        <f>IFERROR((H178-E178)/H178,0)</f>
        <v>0</v>
      </c>
    </row>
    <row r="179" spans="1:10">
      <c r="A179" s="1" t="s">
        <v>47</v>
      </c>
      <c r="B179" s="29">
        <v>45432</v>
      </c>
      <c r="C179" s="4">
        <v>0.375</v>
      </c>
      <c r="D179" s="4">
        <v>0.72916666666666663</v>
      </c>
      <c r="E179" s="21">
        <f>(24-16)*60</f>
        <v>480</v>
      </c>
      <c r="G179" s="7"/>
      <c r="H179" s="7"/>
      <c r="I179" s="21">
        <f>IFERROR((H179-E179)/H179,0)</f>
        <v>0</v>
      </c>
    </row>
    <row r="180" spans="1:10">
      <c r="A180" s="1" t="s">
        <v>55</v>
      </c>
      <c r="B180" s="29">
        <v>45432</v>
      </c>
      <c r="C180" s="4">
        <v>0.6875</v>
      </c>
      <c r="D180" s="4">
        <v>2.0833333333333332E-2</v>
      </c>
      <c r="E180" s="21">
        <f>(24-16)*60</f>
        <v>480</v>
      </c>
      <c r="G180" s="7"/>
      <c r="H180" s="7"/>
      <c r="I180" s="21">
        <f>IFERROR((H180-E180)/H180,0)</f>
        <v>0</v>
      </c>
    </row>
    <row r="181" spans="1:10">
      <c r="A181" s="1" t="s">
        <v>61</v>
      </c>
      <c r="B181" s="29">
        <v>45432</v>
      </c>
      <c r="C181" s="4">
        <v>0.6875</v>
      </c>
      <c r="D181" s="4">
        <v>2.0833333333333332E-2</v>
      </c>
      <c r="E181" s="21">
        <f>(24-16)*60</f>
        <v>480</v>
      </c>
      <c r="G181" s="7"/>
      <c r="H181" s="7"/>
      <c r="I181" s="21">
        <f>IFERROR((H181-E181)/H181,0)</f>
        <v>0</v>
      </c>
    </row>
    <row r="182" spans="1:10">
      <c r="A182" s="12"/>
      <c r="B182" s="12"/>
      <c r="C182" s="12"/>
      <c r="D182" s="12"/>
      <c r="E182" s="30">
        <f t="shared" ref="E182" si="39">(24-16)*60</f>
        <v>480</v>
      </c>
      <c r="F182" s="12"/>
      <c r="G182" s="14"/>
      <c r="H182" s="15"/>
      <c r="I182" s="16"/>
      <c r="J182" s="27"/>
    </row>
    <row r="183" spans="1:10">
      <c r="A183" s="1" t="s">
        <v>28</v>
      </c>
      <c r="B183" s="29">
        <v>45067</v>
      </c>
      <c r="C183" s="4">
        <v>0.30208333333333331</v>
      </c>
      <c r="D183" s="4">
        <v>0.70833333333333337</v>
      </c>
      <c r="E183" s="21">
        <f>(24-16)*60</f>
        <v>480</v>
      </c>
      <c r="G183" s="7"/>
      <c r="H183" s="7"/>
      <c r="I183" s="21">
        <f>IFERROR((H183-E183)/H183,0)</f>
        <v>0</v>
      </c>
    </row>
    <row r="184" spans="1:10">
      <c r="A184" s="1" t="s">
        <v>27</v>
      </c>
      <c r="B184" s="29">
        <v>45067</v>
      </c>
      <c r="C184" s="4">
        <v>0.6875</v>
      </c>
      <c r="D184" s="4">
        <v>2.0833333333333332E-2</v>
      </c>
      <c r="E184" s="21">
        <f>(24-16)*60</f>
        <v>480</v>
      </c>
      <c r="G184" s="7"/>
      <c r="H184" s="7"/>
      <c r="I184" s="21">
        <f>IFERROR((H184-E184)/H184,0)</f>
        <v>0</v>
      </c>
    </row>
    <row r="185" spans="1:10">
      <c r="A185" s="1" t="s">
        <v>33</v>
      </c>
      <c r="B185" s="29">
        <v>45067</v>
      </c>
      <c r="C185" s="4">
        <v>0.6875</v>
      </c>
      <c r="D185" s="4">
        <v>2.0833333333333332E-2</v>
      </c>
      <c r="E185" s="21">
        <f t="shared" ref="E185:E200" si="40">(24-16)*60</f>
        <v>480</v>
      </c>
      <c r="G185" s="7"/>
      <c r="H185" s="7"/>
      <c r="I185" s="21">
        <f t="shared" ref="I185:I200" si="41">IFERROR((H185-E185)/H185,0)</f>
        <v>0</v>
      </c>
    </row>
    <row r="186" spans="1:10">
      <c r="A186" s="1" t="s">
        <v>34</v>
      </c>
      <c r="B186" s="29">
        <v>45067</v>
      </c>
      <c r="C186" s="4">
        <v>0.375</v>
      </c>
      <c r="D186" s="4">
        <v>0.72916666666666663</v>
      </c>
      <c r="E186" s="21">
        <f t="shared" si="40"/>
        <v>480</v>
      </c>
      <c r="G186" s="7"/>
      <c r="H186" s="7"/>
      <c r="I186" s="21">
        <f t="shared" si="41"/>
        <v>0</v>
      </c>
    </row>
    <row r="187" spans="1:10">
      <c r="A187" s="1" t="s">
        <v>35</v>
      </c>
      <c r="B187" s="29">
        <v>45067</v>
      </c>
      <c r="C187" s="4">
        <v>0.6875</v>
      </c>
      <c r="D187" s="4">
        <v>2.0833333333333332E-2</v>
      </c>
      <c r="E187" s="21">
        <f t="shared" si="40"/>
        <v>480</v>
      </c>
      <c r="G187" s="7"/>
      <c r="H187" s="7"/>
      <c r="I187" s="21">
        <f t="shared" si="41"/>
        <v>0</v>
      </c>
    </row>
    <row r="188" spans="1:10">
      <c r="A188" s="1" t="s">
        <v>59</v>
      </c>
      <c r="B188" s="29">
        <v>45067</v>
      </c>
      <c r="C188" s="4">
        <v>0.375</v>
      </c>
      <c r="D188" s="4">
        <v>0.72916666666666663</v>
      </c>
      <c r="E188" s="21">
        <f t="shared" si="40"/>
        <v>480</v>
      </c>
      <c r="G188" s="7"/>
      <c r="H188" s="7"/>
      <c r="I188" s="21">
        <f t="shared" si="41"/>
        <v>0</v>
      </c>
    </row>
    <row r="189" spans="1:10">
      <c r="A189" s="1" t="s">
        <v>37</v>
      </c>
      <c r="B189" s="29">
        <v>45067</v>
      </c>
      <c r="C189" s="4">
        <v>0.375</v>
      </c>
      <c r="D189" s="4">
        <v>0.72916666666666663</v>
      </c>
      <c r="E189" s="21">
        <f t="shared" si="40"/>
        <v>480</v>
      </c>
      <c r="G189" s="7"/>
      <c r="H189" s="7"/>
      <c r="I189" s="21">
        <f t="shared" si="41"/>
        <v>0</v>
      </c>
    </row>
    <row r="190" spans="1:10">
      <c r="A190" s="1" t="s">
        <v>38</v>
      </c>
      <c r="B190" s="29">
        <v>45067</v>
      </c>
      <c r="C190" s="4">
        <v>0.6875</v>
      </c>
      <c r="D190" s="4">
        <v>2.0833333333333332E-2</v>
      </c>
      <c r="E190" s="21">
        <f t="shared" si="40"/>
        <v>480</v>
      </c>
      <c r="G190" s="7"/>
      <c r="H190" s="7"/>
      <c r="I190" s="21">
        <f t="shared" si="41"/>
        <v>0</v>
      </c>
    </row>
    <row r="191" spans="1:10">
      <c r="A191" s="1" t="s">
        <v>39</v>
      </c>
      <c r="B191" s="29">
        <v>45067</v>
      </c>
      <c r="C191" s="4">
        <v>0.51041666666666663</v>
      </c>
      <c r="D191" s="4">
        <v>2.0833333333333332E-2</v>
      </c>
      <c r="E191" s="21">
        <f t="shared" si="40"/>
        <v>480</v>
      </c>
      <c r="G191" s="7"/>
      <c r="H191" s="7"/>
      <c r="I191" s="21">
        <f t="shared" si="41"/>
        <v>0</v>
      </c>
    </row>
    <row r="192" spans="1:10">
      <c r="A192" s="1" t="s">
        <v>41</v>
      </c>
      <c r="B192" s="29">
        <v>45067</v>
      </c>
      <c r="C192" s="4">
        <v>0.33333333333333331</v>
      </c>
      <c r="D192" s="4">
        <v>0.73263888888888884</v>
      </c>
      <c r="E192" s="21">
        <f t="shared" si="40"/>
        <v>480</v>
      </c>
      <c r="G192" s="7"/>
      <c r="H192" s="7"/>
      <c r="I192" s="21">
        <f t="shared" si="41"/>
        <v>0</v>
      </c>
    </row>
    <row r="193" spans="1:10">
      <c r="A193" s="1" t="s">
        <v>52</v>
      </c>
      <c r="B193" s="29">
        <v>45067</v>
      </c>
      <c r="C193" s="4">
        <v>0.6875</v>
      </c>
      <c r="D193" s="4">
        <v>2.0833333333333332E-2</v>
      </c>
      <c r="E193" s="21">
        <f t="shared" si="40"/>
        <v>480</v>
      </c>
      <c r="G193" s="7"/>
      <c r="H193" s="7"/>
      <c r="I193" s="21">
        <f t="shared" si="41"/>
        <v>0</v>
      </c>
    </row>
    <row r="194" spans="1:10">
      <c r="A194" s="1" t="s">
        <v>44</v>
      </c>
      <c r="B194" s="29">
        <v>45067</v>
      </c>
      <c r="C194" s="4">
        <v>0.3125</v>
      </c>
      <c r="D194" s="1" t="s">
        <v>62</v>
      </c>
      <c r="E194" s="21">
        <f t="shared" si="40"/>
        <v>480</v>
      </c>
      <c r="G194" s="7"/>
      <c r="H194" s="7"/>
      <c r="I194" s="21">
        <f t="shared" si="41"/>
        <v>0</v>
      </c>
    </row>
    <row r="195" spans="1:10">
      <c r="A195" s="1" t="s">
        <v>45</v>
      </c>
      <c r="B195" s="29">
        <v>45067</v>
      </c>
      <c r="C195" s="4">
        <v>0.375</v>
      </c>
      <c r="D195" s="4">
        <v>0.72916666666666663</v>
      </c>
      <c r="E195" s="21">
        <f t="shared" si="40"/>
        <v>480</v>
      </c>
      <c r="G195" s="7"/>
      <c r="H195" s="7"/>
      <c r="I195" s="21">
        <f t="shared" si="41"/>
        <v>0</v>
      </c>
    </row>
    <row r="196" spans="1:10">
      <c r="A196" s="1" t="s">
        <v>46</v>
      </c>
      <c r="B196" s="29">
        <v>45067</v>
      </c>
      <c r="C196" s="4">
        <v>0.6875</v>
      </c>
      <c r="D196" s="4">
        <v>2.0833333333333332E-2</v>
      </c>
      <c r="E196" s="21">
        <f t="shared" si="40"/>
        <v>480</v>
      </c>
      <c r="G196" s="7"/>
      <c r="H196" s="7"/>
      <c r="I196" s="21">
        <f t="shared" si="41"/>
        <v>0</v>
      </c>
    </row>
    <row r="197" spans="1:10">
      <c r="A197" s="1" t="s">
        <v>47</v>
      </c>
      <c r="B197" s="29">
        <v>45067</v>
      </c>
      <c r="C197" s="4">
        <v>0.375</v>
      </c>
      <c r="D197" s="4">
        <v>0.75</v>
      </c>
      <c r="E197" s="21">
        <f t="shared" si="40"/>
        <v>480</v>
      </c>
      <c r="G197" s="7"/>
      <c r="H197" s="7"/>
      <c r="I197" s="21">
        <f t="shared" si="41"/>
        <v>0</v>
      </c>
    </row>
    <row r="198" spans="1:10">
      <c r="A198" s="1" t="s">
        <v>55</v>
      </c>
      <c r="B198" s="29">
        <v>45067</v>
      </c>
      <c r="C198" s="4">
        <v>0.5</v>
      </c>
      <c r="D198" s="4">
        <v>2.0833333333333332E-2</v>
      </c>
      <c r="E198" s="21">
        <f t="shared" si="40"/>
        <v>480</v>
      </c>
      <c r="G198" s="7"/>
      <c r="H198" s="7"/>
      <c r="I198" s="21">
        <f t="shared" si="41"/>
        <v>0</v>
      </c>
    </row>
    <row r="199" spans="1:10">
      <c r="A199" s="1" t="s">
        <v>61</v>
      </c>
      <c r="B199" s="29">
        <v>45067</v>
      </c>
      <c r="C199" s="4">
        <v>0.375</v>
      </c>
      <c r="D199" s="4">
        <v>0.72916666666666663</v>
      </c>
      <c r="E199" s="21">
        <f t="shared" si="40"/>
        <v>480</v>
      </c>
      <c r="G199" s="7"/>
      <c r="H199" s="7"/>
      <c r="I199" s="21">
        <f t="shared" si="41"/>
        <v>0</v>
      </c>
    </row>
    <row r="200" spans="1:10">
      <c r="A200" s="1" t="s">
        <v>63</v>
      </c>
      <c r="B200" s="29">
        <v>45067</v>
      </c>
      <c r="C200" s="4">
        <v>0.6875</v>
      </c>
      <c r="D200" s="4">
        <v>2.0833333333333332E-2</v>
      </c>
      <c r="E200" s="21">
        <f t="shared" si="40"/>
        <v>480</v>
      </c>
      <c r="G200" s="7"/>
      <c r="H200" s="7"/>
      <c r="I200" s="21">
        <f t="shared" si="41"/>
        <v>0</v>
      </c>
    </row>
    <row r="201" spans="1:10">
      <c r="A201" s="12"/>
      <c r="B201" s="12"/>
      <c r="C201" s="12"/>
      <c r="D201" s="12"/>
      <c r="E201" s="30">
        <f t="shared" ref="E201" si="42">(24-16)*60</f>
        <v>480</v>
      </c>
      <c r="F201" s="12"/>
      <c r="G201" s="14"/>
      <c r="H201" s="15"/>
      <c r="I201" s="16"/>
      <c r="J201" s="27"/>
    </row>
    <row r="202" spans="1:10">
      <c r="A202" s="1" t="s">
        <v>64</v>
      </c>
      <c r="B202" s="29">
        <v>45068</v>
      </c>
      <c r="C202" s="4">
        <v>0.33333333333333331</v>
      </c>
      <c r="D202" s="4">
        <v>0.77083333333333337</v>
      </c>
      <c r="E202" s="21">
        <f>(24-16)*60</f>
        <v>480</v>
      </c>
      <c r="G202" s="7"/>
      <c r="H202" s="7"/>
      <c r="I202" s="21">
        <f>IFERROR((H202-E202)/H202,0)</f>
        <v>0</v>
      </c>
    </row>
    <row r="203" spans="1:10">
      <c r="A203" s="1" t="s">
        <v>27</v>
      </c>
      <c r="B203" s="29">
        <v>45068</v>
      </c>
      <c r="C203" s="4">
        <v>0.6875</v>
      </c>
      <c r="D203" s="4">
        <v>2.0833333333333332E-2</v>
      </c>
      <c r="E203" s="21">
        <f t="shared" ref="E203:E226" si="43">(24-16)*60</f>
        <v>480</v>
      </c>
      <c r="G203" s="7"/>
      <c r="H203" s="7"/>
      <c r="I203" s="21">
        <f t="shared" ref="I203:I216" si="44">IFERROR((H203-E203)/H203,0)</f>
        <v>0</v>
      </c>
    </row>
    <row r="204" spans="1:10">
      <c r="A204" s="1" t="s">
        <v>33</v>
      </c>
      <c r="B204" s="29">
        <v>45068</v>
      </c>
      <c r="C204" s="4">
        <v>0.5</v>
      </c>
      <c r="D204" s="4">
        <v>0.91666666666666663</v>
      </c>
      <c r="E204" s="21">
        <f t="shared" si="43"/>
        <v>480</v>
      </c>
      <c r="G204" s="7"/>
      <c r="H204" s="7"/>
      <c r="I204" s="21">
        <f t="shared" si="44"/>
        <v>0</v>
      </c>
    </row>
    <row r="205" spans="1:10">
      <c r="A205" s="1" t="s">
        <v>34</v>
      </c>
      <c r="B205" s="29">
        <v>45068</v>
      </c>
      <c r="C205" s="4">
        <v>0.375</v>
      </c>
      <c r="D205" s="4">
        <v>0.72916666666666663</v>
      </c>
      <c r="E205" s="21">
        <f t="shared" si="43"/>
        <v>480</v>
      </c>
      <c r="G205" s="7"/>
      <c r="H205" s="7"/>
      <c r="I205" s="21">
        <f t="shared" si="44"/>
        <v>0</v>
      </c>
    </row>
    <row r="206" spans="1:10">
      <c r="A206" s="1" t="s">
        <v>35</v>
      </c>
      <c r="B206" s="29">
        <v>45068</v>
      </c>
      <c r="C206" s="4">
        <v>0.6875</v>
      </c>
      <c r="D206" s="4">
        <v>2.0833333333333332E-2</v>
      </c>
      <c r="E206" s="21">
        <f t="shared" si="43"/>
        <v>480</v>
      </c>
      <c r="G206" s="7"/>
      <c r="H206" s="7"/>
      <c r="I206" s="21">
        <f t="shared" si="44"/>
        <v>0</v>
      </c>
    </row>
    <row r="207" spans="1:10">
      <c r="A207" s="1" t="s">
        <v>49</v>
      </c>
      <c r="B207" s="29">
        <v>45068</v>
      </c>
      <c r="C207" s="4">
        <v>0.6875</v>
      </c>
      <c r="D207" s="4">
        <v>2.0833333333333332E-2</v>
      </c>
      <c r="E207" s="21">
        <f t="shared" si="43"/>
        <v>480</v>
      </c>
      <c r="G207" s="7"/>
      <c r="H207" s="7"/>
      <c r="I207" s="21">
        <f t="shared" si="44"/>
        <v>0</v>
      </c>
    </row>
    <row r="208" spans="1:10">
      <c r="A208" s="1" t="s">
        <v>38</v>
      </c>
      <c r="B208" s="29">
        <v>45068</v>
      </c>
      <c r="C208" s="4">
        <v>0.375</v>
      </c>
      <c r="D208" s="4">
        <v>0.72916666666666663</v>
      </c>
      <c r="E208" s="21">
        <f t="shared" si="43"/>
        <v>480</v>
      </c>
      <c r="G208" s="7"/>
      <c r="H208" s="7"/>
      <c r="I208" s="21">
        <f t="shared" si="44"/>
        <v>0</v>
      </c>
    </row>
    <row r="209" spans="1:10">
      <c r="A209" s="1" t="s">
        <v>40</v>
      </c>
      <c r="B209" s="29">
        <v>45068</v>
      </c>
      <c r="C209" s="4">
        <v>0.6875</v>
      </c>
      <c r="D209" s="4">
        <v>2.0833333333333332E-2</v>
      </c>
      <c r="E209" s="21">
        <f t="shared" si="43"/>
        <v>480</v>
      </c>
      <c r="G209" s="7"/>
      <c r="H209" s="7"/>
      <c r="I209" s="21">
        <f t="shared" si="44"/>
        <v>0</v>
      </c>
    </row>
    <row r="210" spans="1:10">
      <c r="A210" s="1" t="s">
        <v>41</v>
      </c>
      <c r="B210" s="29">
        <v>45068</v>
      </c>
      <c r="C210" s="4">
        <v>0.3125</v>
      </c>
      <c r="D210" s="4">
        <v>0.71875</v>
      </c>
      <c r="E210" s="21">
        <f t="shared" si="43"/>
        <v>480</v>
      </c>
      <c r="G210" s="7"/>
      <c r="H210" s="7"/>
      <c r="I210" s="21">
        <f t="shared" si="44"/>
        <v>0</v>
      </c>
    </row>
    <row r="211" spans="1:10">
      <c r="A211" s="1" t="s">
        <v>43</v>
      </c>
      <c r="B211" s="29">
        <v>45068</v>
      </c>
      <c r="C211" s="4">
        <v>0.375</v>
      </c>
      <c r="D211" s="4">
        <v>0.72916666666666663</v>
      </c>
      <c r="E211" s="21">
        <f t="shared" si="43"/>
        <v>480</v>
      </c>
      <c r="G211" s="7"/>
      <c r="H211" s="7"/>
      <c r="I211" s="21">
        <f t="shared" si="44"/>
        <v>0</v>
      </c>
    </row>
    <row r="212" spans="1:10">
      <c r="A212" s="1" t="s">
        <v>52</v>
      </c>
      <c r="B212" s="29">
        <v>45068</v>
      </c>
      <c r="C212" s="4">
        <v>0.375</v>
      </c>
      <c r="D212" s="4">
        <v>0.6875</v>
      </c>
      <c r="E212" s="21">
        <f t="shared" si="43"/>
        <v>480</v>
      </c>
      <c r="G212" s="7"/>
      <c r="H212" s="7"/>
      <c r="I212" s="21">
        <f t="shared" si="44"/>
        <v>0</v>
      </c>
    </row>
    <row r="213" spans="1:10">
      <c r="A213" s="1" t="s">
        <v>54</v>
      </c>
      <c r="B213" s="29">
        <v>45068</v>
      </c>
      <c r="C213" s="4">
        <v>0.33333333333333331</v>
      </c>
      <c r="D213" s="4">
        <v>0.72916666666666663</v>
      </c>
      <c r="E213" s="21">
        <f t="shared" si="43"/>
        <v>480</v>
      </c>
      <c r="G213" s="7"/>
      <c r="H213" s="7"/>
      <c r="I213" s="21">
        <f t="shared" si="44"/>
        <v>0</v>
      </c>
    </row>
    <row r="214" spans="1:10">
      <c r="A214" s="1" t="s">
        <v>45</v>
      </c>
      <c r="B214" s="29">
        <v>45068</v>
      </c>
      <c r="C214" s="4">
        <v>0.375</v>
      </c>
      <c r="D214" s="4">
        <v>0.72916666666666663</v>
      </c>
      <c r="E214" s="21">
        <f t="shared" si="43"/>
        <v>480</v>
      </c>
      <c r="G214" s="7"/>
      <c r="H214" s="7"/>
      <c r="I214" s="21">
        <f t="shared" si="44"/>
        <v>0</v>
      </c>
    </row>
    <row r="215" spans="1:10">
      <c r="A215" s="1" t="s">
        <v>47</v>
      </c>
      <c r="B215" s="29">
        <v>45068</v>
      </c>
      <c r="C215" s="4">
        <v>0.375</v>
      </c>
      <c r="D215" s="4">
        <v>0.72916666666666663</v>
      </c>
      <c r="E215" s="21">
        <f t="shared" si="43"/>
        <v>480</v>
      </c>
      <c r="G215" s="7"/>
      <c r="H215" s="7"/>
      <c r="I215" s="21">
        <f t="shared" si="44"/>
        <v>0</v>
      </c>
    </row>
    <row r="216" spans="1:10">
      <c r="A216" s="1" t="s">
        <v>63</v>
      </c>
      <c r="B216" s="29">
        <v>45068</v>
      </c>
      <c r="C216" s="1">
        <v>0.875</v>
      </c>
      <c r="D216" s="4">
        <v>2.0833333333333332E-2</v>
      </c>
      <c r="E216" s="21">
        <f t="shared" si="43"/>
        <v>480</v>
      </c>
      <c r="G216" s="7"/>
      <c r="H216" s="7"/>
      <c r="I216" s="21">
        <f t="shared" si="44"/>
        <v>0</v>
      </c>
    </row>
    <row r="217" spans="1:10">
      <c r="A217" s="12"/>
      <c r="B217" s="12"/>
      <c r="C217" s="12"/>
      <c r="D217" s="12"/>
      <c r="E217" s="30">
        <f t="shared" si="43"/>
        <v>480</v>
      </c>
      <c r="F217" s="12"/>
      <c r="G217" s="14"/>
      <c r="H217" s="15"/>
      <c r="I217" s="16"/>
      <c r="J217" s="27"/>
    </row>
    <row r="218" spans="1:10">
      <c r="A218" s="1" t="s">
        <v>28</v>
      </c>
      <c r="B218" s="29">
        <v>45435</v>
      </c>
      <c r="C218" s="4">
        <v>0.3125</v>
      </c>
      <c r="D218" s="4">
        <v>0.64583333333333337</v>
      </c>
    </row>
    <row r="219" spans="1:10">
      <c r="A219" s="1" t="s">
        <v>29</v>
      </c>
      <c r="B219" s="29">
        <v>45435</v>
      </c>
      <c r="C219" s="4">
        <v>0.64583333333333337</v>
      </c>
      <c r="D219" s="4">
        <v>2.0833333333333332E-2</v>
      </c>
    </row>
    <row r="220" spans="1:10">
      <c r="A220" s="1" t="s">
        <v>30</v>
      </c>
      <c r="B220" s="29">
        <v>45435</v>
      </c>
      <c r="C220" s="4">
        <v>0.6875</v>
      </c>
      <c r="D220" s="4">
        <v>2.0833333333333332E-2</v>
      </c>
    </row>
    <row r="221" spans="1:10">
      <c r="A221" s="1" t="s">
        <v>31</v>
      </c>
      <c r="B221" s="29">
        <v>45435</v>
      </c>
      <c r="C221" s="4">
        <v>0.375</v>
      </c>
      <c r="D221" s="4">
        <v>0.72916666666666663</v>
      </c>
    </row>
    <row r="222" spans="1:10">
      <c r="A222" s="1" t="s">
        <v>34</v>
      </c>
      <c r="B222" s="29">
        <v>45435</v>
      </c>
      <c r="C222" s="4">
        <v>0.375</v>
      </c>
      <c r="D222" s="4">
        <v>0.72916666666666663</v>
      </c>
    </row>
    <row r="223" spans="1:10">
      <c r="A223" s="1" t="s">
        <v>35</v>
      </c>
      <c r="B223" s="29">
        <v>45435</v>
      </c>
      <c r="C223" s="4">
        <v>0.5</v>
      </c>
      <c r="D223" s="4">
        <v>0.875</v>
      </c>
    </row>
    <row r="224" spans="1:10">
      <c r="A224" s="1" t="s">
        <v>59</v>
      </c>
      <c r="B224" s="29">
        <v>45435</v>
      </c>
      <c r="C224" s="4">
        <v>0.5</v>
      </c>
      <c r="D224" s="4">
        <v>0.89583333333333337</v>
      </c>
    </row>
    <row r="225" spans="1:4">
      <c r="A225" s="1" t="s">
        <v>49</v>
      </c>
      <c r="B225" s="29">
        <v>45435</v>
      </c>
      <c r="C225" s="4">
        <v>0.6875</v>
      </c>
      <c r="D225" s="4">
        <v>2.0833333333333332E-2</v>
      </c>
    </row>
    <row r="226" spans="1:4">
      <c r="A226" s="1" t="s">
        <v>36</v>
      </c>
      <c r="B226" s="29">
        <v>45435</v>
      </c>
      <c r="C226" s="4">
        <v>0.6875</v>
      </c>
      <c r="D226" s="4">
        <v>2.0833333333333332E-2</v>
      </c>
    </row>
    <row r="227" spans="1:4">
      <c r="A227" s="1" t="s">
        <v>37</v>
      </c>
      <c r="B227" s="29">
        <v>45435</v>
      </c>
      <c r="C227" s="4">
        <v>0.375</v>
      </c>
      <c r="D227" s="4">
        <v>0.71875</v>
      </c>
    </row>
    <row r="228" spans="1:4">
      <c r="A228" s="1" t="s">
        <v>40</v>
      </c>
      <c r="B228" s="29">
        <v>45435</v>
      </c>
      <c r="C228" s="4">
        <v>0.6875</v>
      </c>
      <c r="D228" s="4">
        <v>2.0833333333333332E-2</v>
      </c>
    </row>
    <row r="229" spans="1:4">
      <c r="A229" s="1" t="s">
        <v>41</v>
      </c>
      <c r="B229" s="29">
        <v>45435</v>
      </c>
      <c r="C229" s="4">
        <v>0.375</v>
      </c>
      <c r="D229" s="4">
        <v>0.6875</v>
      </c>
    </row>
    <row r="230" spans="1:4">
      <c r="A230" s="1" t="s">
        <v>50</v>
      </c>
      <c r="B230" s="29">
        <v>45435</v>
      </c>
      <c r="C230" s="4">
        <v>0.5</v>
      </c>
      <c r="D230" s="4">
        <v>0.875</v>
      </c>
    </row>
    <row r="231" spans="1:4">
      <c r="A231" s="1" t="s">
        <v>65</v>
      </c>
      <c r="B231" s="29">
        <v>45435</v>
      </c>
      <c r="C231" s="4">
        <v>0.6875</v>
      </c>
      <c r="D231" s="4">
        <v>2.0833333333333332E-2</v>
      </c>
    </row>
    <row r="232" spans="1:4">
      <c r="A232" s="1" t="s">
        <v>43</v>
      </c>
      <c r="B232" s="29">
        <v>45435</v>
      </c>
      <c r="C232" s="4">
        <v>0.375</v>
      </c>
      <c r="D232" s="4">
        <v>0.72916666666666663</v>
      </c>
    </row>
    <row r="233" spans="1:4">
      <c r="A233" s="1" t="s">
        <v>44</v>
      </c>
      <c r="B233" s="29">
        <v>45435</v>
      </c>
      <c r="C233" s="4">
        <v>0.30208333333333331</v>
      </c>
      <c r="D233" s="4">
        <v>0.72916666666666663</v>
      </c>
    </row>
    <row r="234" spans="1:4">
      <c r="A234" s="1" t="s">
        <v>53</v>
      </c>
      <c r="B234" s="29">
        <v>45435</v>
      </c>
      <c r="C234" s="4">
        <v>0.6875</v>
      </c>
      <c r="D234" s="4">
        <v>2.0833333333333332E-2</v>
      </c>
    </row>
    <row r="235" spans="1:4">
      <c r="A235" s="1" t="s">
        <v>54</v>
      </c>
      <c r="B235" s="29">
        <v>45435</v>
      </c>
      <c r="C235" s="4">
        <v>0.33333333333333331</v>
      </c>
      <c r="D235" s="4">
        <v>0.6875</v>
      </c>
    </row>
    <row r="236" spans="1:4">
      <c r="A236" s="1" t="s">
        <v>45</v>
      </c>
      <c r="B236" s="29">
        <v>45435</v>
      </c>
      <c r="C236" s="4">
        <v>0.375</v>
      </c>
      <c r="D236" s="4">
        <v>0.72916666666666663</v>
      </c>
    </row>
    <row r="237" spans="1:4">
      <c r="A237" s="1" t="s">
        <v>46</v>
      </c>
      <c r="B237" s="29">
        <v>45435</v>
      </c>
      <c r="C237" s="4">
        <v>0.6875</v>
      </c>
      <c r="D237" s="4">
        <v>2.0833333333333332E-2</v>
      </c>
    </row>
    <row r="238" spans="1:4">
      <c r="A238" s="1" t="s">
        <v>47</v>
      </c>
      <c r="B238" s="29">
        <v>45435</v>
      </c>
      <c r="C238" s="4">
        <v>0.5</v>
      </c>
      <c r="D238" s="4">
        <v>0.875</v>
      </c>
    </row>
    <row r="239" spans="1:4">
      <c r="A239" s="1" t="s">
        <v>55</v>
      </c>
      <c r="B239" s="29">
        <v>45435</v>
      </c>
      <c r="C239" s="4">
        <v>0.6875</v>
      </c>
      <c r="D239" s="4">
        <v>2.0833333333333332E-2</v>
      </c>
    </row>
    <row r="240" spans="1:4">
      <c r="A240" s="1" t="s">
        <v>61</v>
      </c>
      <c r="B240" s="29">
        <v>45435</v>
      </c>
      <c r="C240" s="4">
        <v>0.6875</v>
      </c>
      <c r="D240" s="4">
        <v>2.0833333333333332E-2</v>
      </c>
    </row>
    <row r="241" spans="1:10">
      <c r="A241" s="1" t="s">
        <v>63</v>
      </c>
      <c r="B241" s="29">
        <v>45435</v>
      </c>
      <c r="C241" s="4">
        <v>0.6875</v>
      </c>
      <c r="D241" s="4">
        <v>2.0833333333333332E-2</v>
      </c>
    </row>
    <row r="242" spans="1:10">
      <c r="A242" s="1" t="s">
        <v>66</v>
      </c>
      <c r="B242" s="29">
        <v>45435</v>
      </c>
      <c r="C242" s="4">
        <v>0.6875</v>
      </c>
      <c r="D242" s="4">
        <v>2.0833333333333332E-2</v>
      </c>
    </row>
    <row r="243" spans="1:10">
      <c r="A243" s="12"/>
      <c r="B243" s="12"/>
      <c r="C243" s="12"/>
      <c r="D243" s="12"/>
      <c r="E243" s="30">
        <f t="shared" ref="E243" si="45">(24-16)*60</f>
        <v>480</v>
      </c>
      <c r="F243" s="12"/>
      <c r="G243" s="14"/>
      <c r="H243" s="15"/>
      <c r="I243" s="16"/>
      <c r="J243" s="27"/>
    </row>
    <row r="244" spans="1:10">
      <c r="A244" s="1" t="s">
        <v>28</v>
      </c>
      <c r="B244" s="29">
        <v>45436</v>
      </c>
      <c r="C244" s="4">
        <v>0.33333333333333331</v>
      </c>
      <c r="D244" s="4">
        <v>0.66666666666666663</v>
      </c>
    </row>
    <row r="245" spans="1:10">
      <c r="A245" s="1" t="s">
        <v>64</v>
      </c>
      <c r="B245" s="29">
        <v>45436</v>
      </c>
      <c r="C245" s="4">
        <v>0.5</v>
      </c>
      <c r="D245" s="4">
        <v>0.85416666666666663</v>
      </c>
    </row>
    <row r="246" spans="1:10">
      <c r="A246" s="1" t="s">
        <v>31</v>
      </c>
      <c r="B246" s="29">
        <v>45436</v>
      </c>
      <c r="C246" s="4">
        <v>0.375</v>
      </c>
      <c r="D246" s="4">
        <v>0.72916666666666663</v>
      </c>
    </row>
    <row r="247" spans="1:10">
      <c r="A247" s="1" t="s">
        <v>33</v>
      </c>
      <c r="B247" s="29">
        <v>45436</v>
      </c>
      <c r="C247" s="4">
        <v>0.6875</v>
      </c>
      <c r="D247" s="4">
        <v>4.1666666666666664E-2</v>
      </c>
    </row>
    <row r="248" spans="1:10">
      <c r="A248" s="1" t="s">
        <v>67</v>
      </c>
      <c r="B248" s="29">
        <v>45436</v>
      </c>
      <c r="C248" s="4">
        <v>0.5</v>
      </c>
      <c r="D248" s="4">
        <v>0.79166666666666663</v>
      </c>
    </row>
    <row r="249" spans="1:10">
      <c r="A249" s="1" t="s">
        <v>35</v>
      </c>
      <c r="B249" s="29">
        <v>45436</v>
      </c>
      <c r="C249" s="4">
        <v>0.6875</v>
      </c>
      <c r="D249" s="4">
        <v>2.0833333333333332E-2</v>
      </c>
    </row>
    <row r="250" spans="1:10">
      <c r="A250" s="1" t="s">
        <v>59</v>
      </c>
      <c r="B250" s="29">
        <v>45436</v>
      </c>
      <c r="C250" s="4">
        <v>0.375</v>
      </c>
      <c r="D250" s="4">
        <v>0.71875</v>
      </c>
    </row>
    <row r="251" spans="1:10">
      <c r="A251" s="1" t="s">
        <v>49</v>
      </c>
      <c r="B251" s="29">
        <v>45436</v>
      </c>
      <c r="C251" s="4">
        <v>0.6875</v>
      </c>
      <c r="D251" s="4">
        <v>4.1666666666666664E-2</v>
      </c>
    </row>
    <row r="252" spans="1:10">
      <c r="A252" s="1" t="s">
        <v>37</v>
      </c>
      <c r="B252" s="29">
        <v>45436</v>
      </c>
      <c r="C252" s="4">
        <v>0.49305555555555558</v>
      </c>
      <c r="D252" s="4">
        <v>0.78472222222222221</v>
      </c>
    </row>
    <row r="253" spans="1:10">
      <c r="A253" s="1" t="s">
        <v>38</v>
      </c>
      <c r="B253" s="29">
        <v>45436</v>
      </c>
      <c r="C253" s="4">
        <v>0.6875</v>
      </c>
      <c r="D253" s="4">
        <v>4.1666666666666664E-2</v>
      </c>
    </row>
    <row r="254" spans="1:10">
      <c r="A254" s="1" t="s">
        <v>39</v>
      </c>
      <c r="B254" s="29">
        <v>45436</v>
      </c>
      <c r="C254" s="4">
        <v>0.38541666666666669</v>
      </c>
      <c r="D254" s="4">
        <v>0.71875</v>
      </c>
    </row>
    <row r="255" spans="1:10">
      <c r="A255" s="1" t="s">
        <v>40</v>
      </c>
      <c r="B255" s="29">
        <v>45436</v>
      </c>
      <c r="C255" s="4">
        <v>0.6875</v>
      </c>
      <c r="D255" s="4">
        <v>2.7777777777777776E-2</v>
      </c>
    </row>
    <row r="256" spans="1:10">
      <c r="A256" s="1" t="s">
        <v>41</v>
      </c>
      <c r="B256" s="29">
        <v>45436</v>
      </c>
      <c r="C256" s="4">
        <v>0.375</v>
      </c>
      <c r="D256" s="4">
        <v>0.71875</v>
      </c>
    </row>
    <row r="257" spans="1:10">
      <c r="A257" s="1" t="s">
        <v>50</v>
      </c>
      <c r="B257" s="29">
        <v>45436</v>
      </c>
      <c r="C257" s="4">
        <v>0.5</v>
      </c>
      <c r="D257" s="4">
        <v>0.875</v>
      </c>
    </row>
    <row r="258" spans="1:10">
      <c r="A258" s="1" t="s">
        <v>42</v>
      </c>
      <c r="B258" s="29">
        <v>45436</v>
      </c>
      <c r="C258" s="4">
        <v>0.66666666666666663</v>
      </c>
      <c r="D258" s="4">
        <v>4.1666666666666664E-2</v>
      </c>
    </row>
    <row r="259" spans="1:10">
      <c r="A259" s="1" t="s">
        <v>43</v>
      </c>
      <c r="B259" s="29">
        <v>45436</v>
      </c>
      <c r="C259" s="4">
        <v>0.375</v>
      </c>
      <c r="D259" s="4">
        <v>0.71875</v>
      </c>
    </row>
    <row r="260" spans="1:10">
      <c r="A260" s="1" t="s">
        <v>44</v>
      </c>
      <c r="B260" s="29">
        <v>45436</v>
      </c>
      <c r="C260" s="4">
        <v>0.3125</v>
      </c>
      <c r="D260" s="4">
        <v>0.64583333333333337</v>
      </c>
    </row>
    <row r="261" spans="1:10">
      <c r="A261" s="1" t="s">
        <v>54</v>
      </c>
      <c r="B261" s="29">
        <v>45436</v>
      </c>
      <c r="C261" s="4">
        <v>0.33333333333333331</v>
      </c>
      <c r="D261" s="4">
        <v>0.6875</v>
      </c>
    </row>
    <row r="262" spans="1:10">
      <c r="A262" s="1" t="s">
        <v>45</v>
      </c>
      <c r="B262" s="29">
        <v>45436</v>
      </c>
      <c r="C262" s="4">
        <v>0.375</v>
      </c>
      <c r="D262" s="4">
        <v>0.72916666666666663</v>
      </c>
    </row>
    <row r="263" spans="1:10">
      <c r="A263" s="1" t="s">
        <v>46</v>
      </c>
      <c r="B263" s="29">
        <v>45436</v>
      </c>
      <c r="C263" s="4">
        <v>0.6875</v>
      </c>
      <c r="D263" s="4">
        <v>2.0833333333333332E-2</v>
      </c>
    </row>
    <row r="264" spans="1:10">
      <c r="A264" s="1" t="s">
        <v>55</v>
      </c>
      <c r="B264" s="29">
        <v>45436</v>
      </c>
      <c r="C264" s="4">
        <v>0.6875</v>
      </c>
      <c r="D264" s="4">
        <v>2.0833333333333332E-2</v>
      </c>
    </row>
    <row r="265" spans="1:10">
      <c r="A265" s="1" t="s">
        <v>61</v>
      </c>
      <c r="B265" s="29">
        <v>45436</v>
      </c>
      <c r="C265" s="4">
        <v>0.6875</v>
      </c>
      <c r="D265" s="4">
        <v>2.7777777777777776E-2</v>
      </c>
    </row>
    <row r="266" spans="1:10">
      <c r="A266" s="1" t="s">
        <v>27</v>
      </c>
      <c r="B266" s="29">
        <v>45436</v>
      </c>
      <c r="C266" s="4">
        <v>0.6875</v>
      </c>
      <c r="D266" s="4">
        <v>2.0833333333333332E-2</v>
      </c>
    </row>
    <row r="267" spans="1:10">
      <c r="A267" s="1" t="s">
        <v>63</v>
      </c>
      <c r="B267" s="29">
        <v>45436</v>
      </c>
      <c r="C267" s="4">
        <v>0.6875</v>
      </c>
      <c r="D267" s="4">
        <v>2.0833333333333332E-2</v>
      </c>
    </row>
    <row r="268" spans="1:10">
      <c r="A268" s="12"/>
      <c r="B268" s="12"/>
      <c r="C268" s="12"/>
      <c r="D268" s="12"/>
      <c r="E268" s="30">
        <f t="shared" ref="E268" si="46">(24-16)*60</f>
        <v>480</v>
      </c>
      <c r="F268" s="12"/>
      <c r="G268" s="14"/>
      <c r="H268" s="15"/>
      <c r="I268" s="16"/>
      <c r="J268" s="27"/>
    </row>
    <row r="269" spans="1:10">
      <c r="A269" s="1" t="s">
        <v>28</v>
      </c>
      <c r="B269" s="29">
        <v>45437</v>
      </c>
      <c r="C269" s="4">
        <v>0.3125</v>
      </c>
      <c r="D269" s="4">
        <v>0.70833333333333337</v>
      </c>
    </row>
    <row r="270" spans="1:10">
      <c r="A270" s="1" t="s">
        <v>27</v>
      </c>
      <c r="B270" s="29">
        <v>45437</v>
      </c>
      <c r="C270" s="4">
        <v>0.6875</v>
      </c>
      <c r="D270" s="4">
        <v>4.1666666666666664E-2</v>
      </c>
    </row>
    <row r="271" spans="1:10">
      <c r="A271" s="1" t="s">
        <v>29</v>
      </c>
      <c r="B271" s="29">
        <v>45437</v>
      </c>
      <c r="C271" s="4">
        <v>0.5</v>
      </c>
      <c r="D271" s="4">
        <v>0.89583333333333337</v>
      </c>
    </row>
    <row r="272" spans="1:10">
      <c r="A272" s="1" t="s">
        <v>30</v>
      </c>
      <c r="B272" s="29">
        <v>45437</v>
      </c>
      <c r="C272" s="4">
        <v>0.6875</v>
      </c>
      <c r="D272" s="4">
        <v>4.1666666666666664E-2</v>
      </c>
    </row>
    <row r="273" spans="1:4">
      <c r="A273" s="1" t="s">
        <v>31</v>
      </c>
      <c r="B273" s="29">
        <v>45437</v>
      </c>
      <c r="C273" s="4">
        <v>0.375</v>
      </c>
      <c r="D273" s="4">
        <v>0.72916666666666663</v>
      </c>
    </row>
    <row r="274" spans="1:4">
      <c r="A274" s="1" t="s">
        <v>33</v>
      </c>
      <c r="B274" s="29">
        <v>45437</v>
      </c>
      <c r="C274" s="4">
        <v>0.6875</v>
      </c>
      <c r="D274" s="4">
        <v>4.1666666666666664E-2</v>
      </c>
    </row>
    <row r="275" spans="1:4">
      <c r="A275" s="1" t="s">
        <v>34</v>
      </c>
      <c r="B275" s="29">
        <v>45437</v>
      </c>
      <c r="C275" s="4">
        <v>0.375</v>
      </c>
      <c r="D275" s="4">
        <v>0.75</v>
      </c>
    </row>
    <row r="276" spans="1:4">
      <c r="A276" s="1" t="s">
        <v>68</v>
      </c>
      <c r="B276" s="29">
        <v>45437</v>
      </c>
      <c r="C276" s="4">
        <v>0.6875</v>
      </c>
      <c r="D276" s="4">
        <v>4.1666666666666664E-2</v>
      </c>
    </row>
    <row r="277" spans="1:4">
      <c r="A277" s="1" t="s">
        <v>59</v>
      </c>
      <c r="B277" s="29">
        <v>45437</v>
      </c>
      <c r="C277" s="4">
        <v>0.375</v>
      </c>
      <c r="D277" s="4">
        <v>0.75</v>
      </c>
    </row>
    <row r="278" spans="1:4">
      <c r="A278" s="1" t="s">
        <v>37</v>
      </c>
      <c r="B278" s="29">
        <v>45437</v>
      </c>
      <c r="C278" s="4">
        <v>0.375</v>
      </c>
      <c r="D278" s="4">
        <v>0.75555555555555554</v>
      </c>
    </row>
    <row r="279" spans="1:4">
      <c r="A279" s="1" t="s">
        <v>38</v>
      </c>
      <c r="B279" s="29">
        <v>45437</v>
      </c>
      <c r="C279" s="4">
        <v>0.375</v>
      </c>
      <c r="D279" s="4">
        <v>0.75</v>
      </c>
    </row>
    <row r="280" spans="1:4">
      <c r="A280" s="1" t="s">
        <v>39</v>
      </c>
      <c r="B280" s="29">
        <v>45437</v>
      </c>
      <c r="C280" s="4">
        <v>0.6875</v>
      </c>
      <c r="D280" s="4">
        <v>3.125E-2</v>
      </c>
    </row>
    <row r="281" spans="1:4">
      <c r="A281" s="1" t="s">
        <v>41</v>
      </c>
      <c r="B281" s="29">
        <v>45437</v>
      </c>
      <c r="C281" s="4">
        <v>0.375</v>
      </c>
      <c r="D281" s="4">
        <v>0.76388888888888884</v>
      </c>
    </row>
    <row r="282" spans="1:4">
      <c r="A282" s="1" t="s">
        <v>50</v>
      </c>
      <c r="B282" s="29">
        <v>45437</v>
      </c>
      <c r="C282" s="4">
        <v>0.5</v>
      </c>
      <c r="D282" s="4">
        <v>4.1666666666666664E-2</v>
      </c>
    </row>
    <row r="283" spans="1:4">
      <c r="A283" s="1" t="s">
        <v>42</v>
      </c>
      <c r="B283" s="29">
        <v>45437</v>
      </c>
      <c r="C283" s="4">
        <v>0.45833333333333331</v>
      </c>
      <c r="D283" s="4">
        <v>4.1666666666666664E-2</v>
      </c>
    </row>
    <row r="284" spans="1:4">
      <c r="A284" s="1" t="s">
        <v>51</v>
      </c>
      <c r="B284" s="29">
        <v>45437</v>
      </c>
      <c r="C284" s="4">
        <v>0.375</v>
      </c>
      <c r="D284" s="4">
        <v>0.75</v>
      </c>
    </row>
    <row r="285" spans="1:4">
      <c r="A285" s="1" t="s">
        <v>44</v>
      </c>
      <c r="B285" s="29">
        <v>45437</v>
      </c>
      <c r="C285" s="4">
        <v>0.29166666666666669</v>
      </c>
      <c r="D285" s="4">
        <v>0.72916666666666663</v>
      </c>
    </row>
    <row r="286" spans="1:4">
      <c r="A286" s="1" t="s">
        <v>53</v>
      </c>
      <c r="B286" s="29">
        <v>45437</v>
      </c>
      <c r="C286" s="4">
        <v>0.5</v>
      </c>
      <c r="D286" s="4">
        <v>2.0833333333333332E-2</v>
      </c>
    </row>
    <row r="287" spans="1:4">
      <c r="A287" s="1" t="s">
        <v>54</v>
      </c>
      <c r="B287" s="29">
        <v>45437</v>
      </c>
      <c r="C287" s="4">
        <v>0.3125</v>
      </c>
      <c r="D287" s="4">
        <v>0.75</v>
      </c>
    </row>
    <row r="288" spans="1:4">
      <c r="A288" s="1" t="s">
        <v>45</v>
      </c>
      <c r="B288" s="29">
        <v>45437</v>
      </c>
      <c r="C288" s="4">
        <v>0.375</v>
      </c>
      <c r="D288" s="4">
        <v>0.77083333333333337</v>
      </c>
    </row>
    <row r="289" spans="1:4">
      <c r="A289" s="1" t="s">
        <v>46</v>
      </c>
      <c r="B289" s="29">
        <v>45437</v>
      </c>
      <c r="C289" s="4">
        <v>0.6875</v>
      </c>
      <c r="D289" s="4">
        <v>2.0833333333333332E-2</v>
      </c>
    </row>
    <row r="290" spans="1:4">
      <c r="A290" s="1" t="s">
        <v>47</v>
      </c>
      <c r="B290" s="29">
        <v>45437</v>
      </c>
      <c r="C290" s="4">
        <v>0.375</v>
      </c>
      <c r="D290" s="4">
        <v>0.75</v>
      </c>
    </row>
    <row r="291" spans="1:4">
      <c r="A291" s="1" t="s">
        <v>55</v>
      </c>
      <c r="B291" s="29">
        <v>45437</v>
      </c>
      <c r="C291" s="4">
        <v>0.6875</v>
      </c>
      <c r="D291" s="4">
        <v>2.0833333333333332E-2</v>
      </c>
    </row>
    <row r="292" spans="1:4">
      <c r="A292" s="1" t="s">
        <v>61</v>
      </c>
      <c r="B292" s="29">
        <v>45437</v>
      </c>
      <c r="C292" s="4">
        <v>0.5</v>
      </c>
      <c r="D292" s="4">
        <v>2.0833333333333332E-2</v>
      </c>
    </row>
    <row r="293" spans="1:4">
      <c r="A293" s="1" t="s">
        <v>63</v>
      </c>
      <c r="B293" s="29">
        <v>45437</v>
      </c>
      <c r="C293" s="4">
        <v>0.6875</v>
      </c>
      <c r="D293" s="4">
        <v>2.0833333333333332E-2</v>
      </c>
    </row>
    <row r="294" spans="1:4">
      <c r="A294" s="1" t="s">
        <v>66</v>
      </c>
      <c r="B294" s="29">
        <v>45437</v>
      </c>
      <c r="C294" s="4">
        <v>0.6875</v>
      </c>
      <c r="D294" s="4">
        <v>2.0833333333333332E-2</v>
      </c>
    </row>
    <row r="295" spans="1:4">
      <c r="B295" s="29"/>
    </row>
    <row r="296" spans="1:4">
      <c r="B296" s="29"/>
    </row>
    <row r="297" spans="1:4">
      <c r="B297" s="29"/>
    </row>
    <row r="298" spans="1:4">
      <c r="B298" s="29"/>
    </row>
    <row r="299" spans="1:4">
      <c r="B299" s="29"/>
    </row>
    <row r="300" spans="1:4">
      <c r="B300" s="29"/>
    </row>
    <row r="301" spans="1:4">
      <c r="B301" s="29"/>
    </row>
    <row r="302" spans="1:4">
      <c r="B302" s="29"/>
    </row>
    <row r="303" spans="1:4">
      <c r="B303" s="29"/>
    </row>
    <row r="304" spans="1:4">
      <c r="B304" s="29"/>
    </row>
    <row r="305" spans="2:2">
      <c r="B305" s="29"/>
    </row>
    <row r="306" spans="2:2">
      <c r="B306" s="29"/>
    </row>
    <row r="307" spans="2:2">
      <c r="B307" s="29"/>
    </row>
    <row r="308" spans="2:2">
      <c r="B308" s="29"/>
    </row>
    <row r="309" spans="2:2">
      <c r="B309" s="29"/>
    </row>
    <row r="310" spans="2:2">
      <c r="B310" s="29"/>
    </row>
    <row r="311" spans="2:2">
      <c r="B311" s="29"/>
    </row>
    <row r="312" spans="2:2">
      <c r="B312" s="29"/>
    </row>
    <row r="313" spans="2:2">
      <c r="B313" s="29"/>
    </row>
    <row r="314" spans="2:2">
      <c r="B314" s="29"/>
    </row>
    <row r="315" spans="2:2">
      <c r="B315" s="29"/>
    </row>
    <row r="316" spans="2:2">
      <c r="B316" s="29"/>
    </row>
    <row r="317" spans="2:2">
      <c r="B317" s="29"/>
    </row>
    <row r="318" spans="2:2">
      <c r="B318" s="29"/>
    </row>
  </sheetData>
  <mergeCells count="8">
    <mergeCell ref="J135:J160"/>
    <mergeCell ref="J109:J133"/>
    <mergeCell ref="J84:J107"/>
    <mergeCell ref="K2:P6"/>
    <mergeCell ref="J3:J23"/>
    <mergeCell ref="J25:J42"/>
    <mergeCell ref="J44:J63"/>
    <mergeCell ref="J65:J82"/>
  </mergeCells>
  <conditionalFormatting sqref="I1:J3 I24:J25 I4:I23 I43:J44 I26:I42 I45:I63 J64:J65 I83:J83 I108:J108 J84 I65:I107 J109 I109:I133 I134:J134 J135 I135:I160 I16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/>
  <headerFooter>
    <oddFooter>&amp;L&amp;1#&amp;"Calibri"&amp;10&amp;K0000FFGizlilik Sınıflandırması : Hizmete Özel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A65C-A3CA-4902-BBAA-3FF68153698E}">
  <dimension ref="A1:M13"/>
  <sheetViews>
    <sheetView showGridLines="0" workbookViewId="0">
      <selection activeCell="K4" sqref="K4"/>
    </sheetView>
  </sheetViews>
  <sheetFormatPr defaultRowHeight="15"/>
  <cols>
    <col min="1" max="1" width="9.140625" style="44"/>
    <col min="2" max="9" width="9.140625" style="1"/>
    <col min="11" max="11" width="18.42578125" bestFit="1" customWidth="1"/>
    <col min="12" max="12" width="18.28515625" bestFit="1" customWidth="1"/>
  </cols>
  <sheetData>
    <row r="1" spans="1:13">
      <c r="B1" s="46">
        <v>45425</v>
      </c>
      <c r="C1" s="46">
        <v>45426</v>
      </c>
      <c r="D1" s="46">
        <v>45427</v>
      </c>
      <c r="E1" s="46">
        <v>45428</v>
      </c>
      <c r="F1" s="46">
        <v>45429</v>
      </c>
      <c r="G1" s="46">
        <v>45430</v>
      </c>
      <c r="H1" s="46">
        <v>45431</v>
      </c>
      <c r="I1" s="46">
        <v>45432</v>
      </c>
      <c r="K1" s="71" t="s">
        <v>69</v>
      </c>
      <c r="L1" s="72"/>
    </row>
    <row r="2" spans="1:13">
      <c r="A2" s="47" t="s">
        <v>70</v>
      </c>
      <c r="B2" s="51">
        <v>0.32200000000000001</v>
      </c>
      <c r="C2" s="51">
        <v>0.31489999999999996</v>
      </c>
      <c r="D2" s="51">
        <v>0.34090000000000004</v>
      </c>
      <c r="E2" s="51">
        <v>0.38840000000000002</v>
      </c>
      <c r="F2" s="51">
        <v>0.5</v>
      </c>
      <c r="G2" s="51">
        <v>0.49200000000000005</v>
      </c>
      <c r="H2" s="51">
        <v>0.48630000000000001</v>
      </c>
      <c r="I2" s="49" t="s">
        <v>12</v>
      </c>
      <c r="K2" s="54" t="s">
        <v>71</v>
      </c>
      <c r="L2" s="53" t="s">
        <v>70</v>
      </c>
    </row>
    <row r="3" spans="1:13">
      <c r="A3" s="45" t="s">
        <v>71</v>
      </c>
      <c r="B3" s="48">
        <v>0.5263459797575708</v>
      </c>
      <c r="C3" s="48">
        <v>0.50533711818886695</v>
      </c>
      <c r="D3" s="48">
        <v>0.27217589513513923</v>
      </c>
      <c r="E3" s="48">
        <v>0.53792463968202442</v>
      </c>
      <c r="F3" s="48">
        <v>0.54038629072006905</v>
      </c>
      <c r="G3" s="48">
        <v>0.4678651502994492</v>
      </c>
      <c r="H3" s="48">
        <v>0.24614956681305222</v>
      </c>
      <c r="I3" s="48">
        <v>0.3644</v>
      </c>
      <c r="K3" s="55" t="s">
        <v>11</v>
      </c>
      <c r="L3" s="56" t="s">
        <v>45</v>
      </c>
      <c r="M3" t="s">
        <v>72</v>
      </c>
    </row>
    <row r="4" spans="1:13">
      <c r="B4" s="50"/>
      <c r="K4" s="55" t="s">
        <v>14</v>
      </c>
      <c r="L4" s="56" t="s">
        <v>46</v>
      </c>
      <c r="M4" t="s">
        <v>72</v>
      </c>
    </row>
    <row r="5" spans="1:13">
      <c r="B5" s="50"/>
      <c r="K5" s="55" t="s">
        <v>16</v>
      </c>
      <c r="L5" s="56" t="s">
        <v>47</v>
      </c>
      <c r="M5" t="s">
        <v>72</v>
      </c>
    </row>
    <row r="6" spans="1:13">
      <c r="B6" s="50"/>
      <c r="C6" s="50"/>
      <c r="D6" s="50"/>
      <c r="E6" s="50"/>
      <c r="F6" s="50"/>
      <c r="G6" s="50"/>
      <c r="H6" s="50"/>
      <c r="K6" s="55" t="s">
        <v>18</v>
      </c>
      <c r="L6" s="56" t="s">
        <v>27</v>
      </c>
    </row>
    <row r="7" spans="1:13">
      <c r="B7" s="50"/>
      <c r="L7" s="56" t="s">
        <v>54</v>
      </c>
    </row>
    <row r="8" spans="1:13">
      <c r="L8" s="56" t="s">
        <v>55</v>
      </c>
      <c r="M8" t="s">
        <v>72</v>
      </c>
    </row>
    <row r="9" spans="1:13">
      <c r="L9" s="56" t="s">
        <v>34</v>
      </c>
    </row>
    <row r="10" spans="1:13">
      <c r="L10" s="56" t="s">
        <v>61</v>
      </c>
      <c r="M10" t="s">
        <v>72</v>
      </c>
    </row>
    <row r="11" spans="1:13">
      <c r="L11" s="59" t="s">
        <v>52</v>
      </c>
      <c r="M11" t="s">
        <v>72</v>
      </c>
    </row>
    <row r="12" spans="1:13">
      <c r="L12" s="56" t="s">
        <v>32</v>
      </c>
    </row>
    <row r="13" spans="1:13">
      <c r="L13" s="58"/>
    </row>
  </sheetData>
  <mergeCells count="1"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Tolga Turan</dc:creator>
  <cp:keywords/>
  <dc:description/>
  <cp:lastModifiedBy>Tolga Turan</cp:lastModifiedBy>
  <cp:revision/>
  <dcterms:created xsi:type="dcterms:W3CDTF">2024-05-14T07:47:29Z</dcterms:created>
  <dcterms:modified xsi:type="dcterms:W3CDTF">2024-05-26T20:25:37Z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2f5b5d-7d9a-459a-9607-944be1425d27_Enabled">
    <vt:lpwstr>true</vt:lpwstr>
  </property>
  <property fmtid="{D5CDD505-2E9C-101B-9397-08002B2CF9AE}" pid="3" name="MSIP_Label_ac2f5b5d-7d9a-459a-9607-944be1425d27_SetDate">
    <vt:lpwstr>2024-05-14T07:48:55Z</vt:lpwstr>
  </property>
  <property fmtid="{D5CDD505-2E9C-101B-9397-08002B2CF9AE}" pid="4" name="MSIP_Label_ac2f5b5d-7d9a-459a-9607-944be1425d27_Method">
    <vt:lpwstr>Standard</vt:lpwstr>
  </property>
  <property fmtid="{D5CDD505-2E9C-101B-9397-08002B2CF9AE}" pid="5" name="MSIP_Label_ac2f5b5d-7d9a-459a-9607-944be1425d27_Name">
    <vt:lpwstr>Hizmete Özel</vt:lpwstr>
  </property>
  <property fmtid="{D5CDD505-2E9C-101B-9397-08002B2CF9AE}" pid="6" name="MSIP_Label_ac2f5b5d-7d9a-459a-9607-944be1425d27_SiteId">
    <vt:lpwstr>ad598398-87c3-49d1-a0ed-77aedc21c88f</vt:lpwstr>
  </property>
  <property fmtid="{D5CDD505-2E9C-101B-9397-08002B2CF9AE}" pid="7" name="MSIP_Label_ac2f5b5d-7d9a-459a-9607-944be1425d27_ActionId">
    <vt:lpwstr>6343a045-eff8-4b82-9453-1bee95488eac</vt:lpwstr>
  </property>
  <property fmtid="{D5CDD505-2E9C-101B-9397-08002B2CF9AE}" pid="8" name="MSIP_Label_ac2f5b5d-7d9a-459a-9607-944be1425d27_ContentBits">
    <vt:lpwstr>2</vt:lpwstr>
  </property>
</Properties>
</file>