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uyx1\Documents\Github\DMPF-CCS23\data\"/>
    </mc:Choice>
  </mc:AlternateContent>
  <xr:revisionPtr revIDLastSave="0" documentId="13_ncr:1_{5881D4BD-21D0-4297-9ECF-9F2CBB77A606}" xr6:coauthVersionLast="47" xr6:coauthVersionMax="47" xr10:uidLastSave="{00000000-0000-0000-0000-000000000000}"/>
  <bookViews>
    <workbookView xWindow="12135" yWindow="-60" windowWidth="14580" windowHeight="12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B31" i="1"/>
  <c r="E37" i="1"/>
  <c r="D37" i="1"/>
  <c r="C37" i="1"/>
  <c r="B37" i="1"/>
  <c r="E31" i="1"/>
  <c r="D31" i="1"/>
  <c r="C31" i="1"/>
  <c r="B25" i="1"/>
  <c r="G26" i="1"/>
  <c r="F26" i="1"/>
  <c r="E26" i="1"/>
  <c r="D26" i="1"/>
  <c r="C26" i="1"/>
  <c r="B26" i="1"/>
  <c r="G25" i="1"/>
  <c r="F25" i="1"/>
  <c r="E25" i="1"/>
  <c r="D25" i="1"/>
  <c r="C25" i="1"/>
  <c r="E36" i="1"/>
  <c r="E30" i="1"/>
  <c r="E35" i="1"/>
  <c r="E29" i="1"/>
  <c r="D35" i="1"/>
  <c r="D36" i="1"/>
  <c r="D29" i="1"/>
  <c r="C36" i="1"/>
  <c r="C35" i="1"/>
  <c r="D30" i="1"/>
  <c r="C30" i="1"/>
  <c r="C29" i="1"/>
  <c r="B36" i="1"/>
  <c r="B30" i="1"/>
  <c r="B35" i="1"/>
  <c r="B29" i="1"/>
  <c r="E23" i="1"/>
  <c r="E24" i="1"/>
  <c r="D24" i="1"/>
  <c r="B24" i="1"/>
  <c r="C24" i="1"/>
  <c r="C17" i="1"/>
  <c r="D17" i="1"/>
  <c r="B17" i="1"/>
  <c r="D23" i="1"/>
  <c r="C23" i="1"/>
  <c r="D4" i="1"/>
  <c r="C4" i="1"/>
  <c r="B4" i="1"/>
  <c r="B23" i="1" s="1"/>
</calcChain>
</file>

<file path=xl/sharedStrings.xml><?xml version="1.0" encoding="utf-8"?>
<sst xmlns="http://schemas.openxmlformats.org/spreadsheetml/2006/main" count="59" uniqueCount="32">
  <si>
    <t>PCG for OLE from Ring-LPN: application of DMPF</t>
  </si>
  <si>
    <t>λ</t>
  </si>
  <si>
    <t xml:space="preserve">c (compression factor of PCG) </t>
  </si>
  <si>
    <t>Big-state</t>
  </si>
  <si>
    <t>OKVS-based</t>
  </si>
  <si>
    <t>Batch-code-based</t>
  </si>
  <si>
    <t>log(G)</t>
  </si>
  <si>
    <t>cuckoo-hashing expansion</t>
  </si>
  <si>
    <t>cuckoo-hashing # of hash functions</t>
  </si>
  <si>
    <t xml:space="preserve">OKVS expansion </t>
  </si>
  <si>
    <t>t=25</t>
  </si>
  <si>
    <t>OKVS Encode time</t>
  </si>
  <si>
    <t>OKVS Decode time</t>
  </si>
  <si>
    <t>DMPF Keysize</t>
  </si>
  <si>
    <t>PCG share size</t>
  </si>
  <si>
    <t>PCG expand time</t>
  </si>
  <si>
    <t xml:space="preserve">Sum of t DPFs (non-regular) </t>
  </si>
  <si>
    <t xml:space="preserve">Parameters </t>
  </si>
  <si>
    <t>(reducible ring, non-regular noise)</t>
  </si>
  <si>
    <t>OKVS_convert expansion</t>
  </si>
  <si>
    <t>OKVS_convert Encode time</t>
  </si>
  <si>
    <t>OKVS_convert Decode time</t>
  </si>
  <si>
    <t>DMPF FullEval time (ms)</t>
  </si>
  <si>
    <t>AES(128-bit, ms)</t>
  </si>
  <si>
    <t>to be verified</t>
  </si>
  <si>
    <t>Batch-code (2-way)</t>
  </si>
  <si>
    <t>Ribbon-OKVS</t>
  </si>
  <si>
    <t>t=256</t>
  </si>
  <si>
    <t>t=5776</t>
  </si>
  <si>
    <t>t (DMPF points = noise weight^2)</t>
  </si>
  <si>
    <t>N (DMPF domain = degree/2)</t>
  </si>
  <si>
    <t>deg-N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</si>
</sst>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7" workbookViewId="0">
      <selection activeCell="E38" sqref="E38"/>
    </sheetView>
  </sheetViews>
  <sheetFormatPr defaultRowHeight="15" x14ac:dyDescent="0.25"/>
  <cols>
    <col min="1" max="1" width="36.85546875" style="1" customWidth="1"/>
    <col min="2" max="2" width="31.5703125" style="1" customWidth="1"/>
    <col min="3" max="3" width="20.42578125" style="1" customWidth="1"/>
    <col min="4" max="4" width="29.5703125" style="1" customWidth="1"/>
    <col min="5" max="5" width="21.7109375" style="1" customWidth="1"/>
    <col min="6" max="6" width="30.28515625" style="1" customWidth="1"/>
    <col min="7" max="7" width="32.28515625" style="1" customWidth="1"/>
    <col min="8" max="8" width="16.140625" style="1" customWidth="1"/>
    <col min="9" max="16384" width="9.140625" style="1"/>
  </cols>
  <sheetData>
    <row r="1" spans="1:5" x14ac:dyDescent="0.25">
      <c r="A1" s="1" t="s">
        <v>0</v>
      </c>
    </row>
    <row r="3" spans="1:5" x14ac:dyDescent="0.25">
      <c r="A3" s="2" t="s">
        <v>17</v>
      </c>
      <c r="B3" s="1" t="s">
        <v>18</v>
      </c>
    </row>
    <row r="4" spans="1:5" x14ac:dyDescent="0.25">
      <c r="A4" s="1" t="s">
        <v>30</v>
      </c>
      <c r="B4" s="1">
        <f>POWER(2,21)</f>
        <v>2097152</v>
      </c>
      <c r="C4" s="1">
        <f>POWER(2,21)</f>
        <v>2097152</v>
      </c>
      <c r="D4" s="1">
        <f>POWER(2,21)</f>
        <v>2097152</v>
      </c>
    </row>
    <row r="5" spans="1:5" x14ac:dyDescent="0.25">
      <c r="A5" s="1" t="s">
        <v>29</v>
      </c>
      <c r="B5" s="1">
        <v>25</v>
      </c>
      <c r="C5" s="1">
        <v>256</v>
      </c>
      <c r="D5" s="1">
        <v>5776</v>
      </c>
    </row>
    <row r="6" spans="1:5" x14ac:dyDescent="0.25">
      <c r="A6" s="3" t="s">
        <v>1</v>
      </c>
      <c r="B6" s="1">
        <v>128</v>
      </c>
      <c r="C6" s="1">
        <v>128</v>
      </c>
      <c r="D6" s="1">
        <v>128</v>
      </c>
    </row>
    <row r="7" spans="1:5" x14ac:dyDescent="0.25">
      <c r="A7" s="1" t="s">
        <v>2</v>
      </c>
      <c r="B7" s="1">
        <v>8</v>
      </c>
      <c r="C7" s="1">
        <v>4</v>
      </c>
      <c r="D7" s="1">
        <v>2</v>
      </c>
    </row>
    <row r="8" spans="1:5" x14ac:dyDescent="0.25">
      <c r="A8" s="1" t="s">
        <v>6</v>
      </c>
      <c r="B8" s="1">
        <v>128</v>
      </c>
      <c r="C8" s="1">
        <v>128</v>
      </c>
      <c r="D8" s="1">
        <v>128</v>
      </c>
    </row>
    <row r="9" spans="1:5" x14ac:dyDescent="0.25">
      <c r="A9" s="1" t="s">
        <v>7</v>
      </c>
      <c r="B9" s="1">
        <v>1.5</v>
      </c>
      <c r="C9" s="1">
        <v>1.5</v>
      </c>
      <c r="D9" s="1">
        <v>1.5</v>
      </c>
    </row>
    <row r="10" spans="1:5" x14ac:dyDescent="0.25">
      <c r="A10" s="1" t="s">
        <v>8</v>
      </c>
      <c r="B10" s="1">
        <v>3</v>
      </c>
      <c r="C10" s="1">
        <v>3</v>
      </c>
      <c r="D10" s="1">
        <v>3</v>
      </c>
      <c r="E10" s="1" t="s">
        <v>24</v>
      </c>
    </row>
    <row r="11" spans="1:5" x14ac:dyDescent="0.25">
      <c r="A11" s="1" t="s">
        <v>9</v>
      </c>
      <c r="B11" s="1">
        <v>1.23</v>
      </c>
      <c r="C11" s="1">
        <v>1.23</v>
      </c>
      <c r="D11" s="1">
        <v>1.23</v>
      </c>
      <c r="E11" s="1" t="s">
        <v>24</v>
      </c>
    </row>
    <row r="12" spans="1:5" x14ac:dyDescent="0.25">
      <c r="A12" s="1" t="s">
        <v>11</v>
      </c>
      <c r="E12" s="1" t="s">
        <v>24</v>
      </c>
    </row>
    <row r="13" spans="1:5" x14ac:dyDescent="0.25">
      <c r="A13" s="1" t="s">
        <v>12</v>
      </c>
      <c r="E13" s="1" t="s">
        <v>24</v>
      </c>
    </row>
    <row r="14" spans="1:5" x14ac:dyDescent="0.25">
      <c r="A14" s="1" t="s">
        <v>19</v>
      </c>
      <c r="B14" s="1">
        <v>1.23</v>
      </c>
      <c r="C14" s="1">
        <v>1.23</v>
      </c>
      <c r="D14" s="1">
        <v>1.23</v>
      </c>
      <c r="E14" s="1" t="s">
        <v>24</v>
      </c>
    </row>
    <row r="15" spans="1:5" x14ac:dyDescent="0.25">
      <c r="A15" s="1" t="s">
        <v>20</v>
      </c>
      <c r="E15" s="1" t="s">
        <v>24</v>
      </c>
    </row>
    <row r="16" spans="1:5" x14ac:dyDescent="0.25">
      <c r="A16" s="1" t="s">
        <v>21</v>
      </c>
      <c r="E16" s="1" t="s">
        <v>24</v>
      </c>
    </row>
    <row r="17" spans="1:7" x14ac:dyDescent="0.25">
      <c r="A17" s="1" t="s">
        <v>23</v>
      </c>
      <c r="B17" s="1">
        <f>3.6*0.001</f>
        <v>3.6000000000000003E-3</v>
      </c>
      <c r="C17" s="1">
        <f t="shared" ref="C17:D17" si="0">3.6*0.001</f>
        <v>3.6000000000000003E-3</v>
      </c>
      <c r="D17" s="1">
        <f t="shared" si="0"/>
        <v>3.6000000000000003E-3</v>
      </c>
      <c r="E17" s="1" t="s">
        <v>24</v>
      </c>
    </row>
    <row r="18" spans="1:7" x14ac:dyDescent="0.25">
      <c r="A18" s="1" t="s">
        <v>31</v>
      </c>
    </row>
    <row r="22" spans="1:7" x14ac:dyDescent="0.25">
      <c r="A22" s="2" t="s">
        <v>10</v>
      </c>
      <c r="B22" s="1" t="s">
        <v>16</v>
      </c>
      <c r="C22" s="1" t="s">
        <v>5</v>
      </c>
      <c r="D22" s="1" t="s">
        <v>3</v>
      </c>
      <c r="E22" s="1" t="s">
        <v>4</v>
      </c>
      <c r="F22" s="1" t="s">
        <v>25</v>
      </c>
      <c r="G22" s="1" t="s">
        <v>26</v>
      </c>
    </row>
    <row r="23" spans="1:7" x14ac:dyDescent="0.25">
      <c r="A23" s="1" t="s">
        <v>13</v>
      </c>
      <c r="B23" s="1">
        <f>B5*(B6+2)*LOG(B4,2)+B5*B8</f>
        <v>71450</v>
      </c>
      <c r="C23" s="1">
        <f>B9*B5*(B6+2)*LOG(B10*B4/(B9*B5),2)+B9*B5*B8</f>
        <v>89411.201074848228</v>
      </c>
      <c r="D23" s="1">
        <f>B5*(B6+2*B5)*LOG(B4,2)+B5*B8</f>
        <v>96650</v>
      </c>
      <c r="E23" s="1">
        <f>LOG(B4,2)*B11*B5*(B6+2)+B14*B5*B8</f>
        <v>87883.5</v>
      </c>
    </row>
    <row r="24" spans="1:7" x14ac:dyDescent="0.25">
      <c r="A24" s="1" t="s">
        <v>22</v>
      </c>
      <c r="B24" s="1">
        <f>B5*B4*B17*(2*B6+2)/128+B5*B4*B17*B8/128</f>
        <v>569180.16000000003</v>
      </c>
      <c r="C24" s="1">
        <f>B10*B4*B17*(2*B6+2)/128+B10*B4*B17*B8/128</f>
        <v>68301.619200000001</v>
      </c>
      <c r="D24" s="1">
        <f>B4*B17*(2*B6+2*B5)/128+B4*B17*B8/128</f>
        <v>25598.361600000004</v>
      </c>
      <c r="E24" s="1">
        <f>B4*B17*(2*B6+2)/128+B4*B13+B4*B16</f>
        <v>15217.459200000001</v>
      </c>
    </row>
    <row r="25" spans="1:7" x14ac:dyDescent="0.25">
      <c r="A25" s="1" t="s">
        <v>14</v>
      </c>
      <c r="B25" s="1">
        <f>B7*SQRT(B5)*(LOG(B4/2,2)+B8)+POWER(B7,2)*B23</f>
        <v>4578720</v>
      </c>
      <c r="C25" s="1">
        <f>B7*SQRT(B5)*(LOG(B4/2,2)+B8)+POWER(B7,2)*C23</f>
        <v>5728236.8687902866</v>
      </c>
      <c r="D25" s="1">
        <f>B7*SQRT(B5)*(LOG(B4/2,2)+B8)+POWER(B7,2)*D23</f>
        <v>6191520</v>
      </c>
      <c r="E25" s="1">
        <f>B7*SQRT(B5)*(LOG(B4/2,2)+B8)+POWER(B7,2)*E23</f>
        <v>5630464</v>
      </c>
      <c r="F25" s="1">
        <f>B7*SQRT(B5)*(LOG(B4/2,2)+B8)+POWER(B7,2)*F23</f>
        <v>5920</v>
      </c>
      <c r="G25" s="1">
        <f>B7*SQRT(B5)*(LOG(B4/2,2)+B8)+POWER(B7,2)*G23</f>
        <v>5920</v>
      </c>
    </row>
    <row r="26" spans="1:7" x14ac:dyDescent="0.25">
      <c r="A26" s="1" t="s">
        <v>15</v>
      </c>
      <c r="B26" s="1">
        <f>POWER(B7,2)*B18+POWER(B7,2)*B24</f>
        <v>36427530.240000002</v>
      </c>
      <c r="C26" s="1">
        <f>POWER(B7,2)*B18+POWER(B7,2)*C24</f>
        <v>4371303.6288000001</v>
      </c>
      <c r="D26" s="1">
        <f>POWER(B7,2)*B18+POWER(B7,2)*D24</f>
        <v>1638295.1424000002</v>
      </c>
      <c r="E26" s="1">
        <f>POWER(B7,2)*B18+POWER(B7,2)*E24</f>
        <v>973917.38880000007</v>
      </c>
      <c r="F26" s="1">
        <f>POWER(B7,2)*B18+POWER(B7,2)*F24</f>
        <v>0</v>
      </c>
      <c r="G26" s="1">
        <f>POWER(B7,2)*B18+POWER(B7,2)*G24</f>
        <v>0</v>
      </c>
    </row>
    <row r="28" spans="1:7" x14ac:dyDescent="0.25">
      <c r="A28" s="2" t="s">
        <v>27</v>
      </c>
      <c r="B28" s="1" t="s">
        <v>16</v>
      </c>
      <c r="C28" s="1" t="s">
        <v>5</v>
      </c>
      <c r="D28" s="1" t="s">
        <v>3</v>
      </c>
      <c r="E28" s="1" t="s">
        <v>4</v>
      </c>
      <c r="F28" s="1" t="s">
        <v>25</v>
      </c>
      <c r="G28" s="1" t="s">
        <v>26</v>
      </c>
    </row>
    <row r="29" spans="1:7" x14ac:dyDescent="0.25">
      <c r="A29" s="1" t="s">
        <v>13</v>
      </c>
      <c r="B29" s="1">
        <f>C5*(C6+2)*LOG(C4,2)+C5*C8</f>
        <v>731648</v>
      </c>
      <c r="C29" s="1">
        <f>C9*C5*(C6+2)*LOG(C10*C4/(C9*C5),2)+C9*C5*C8</f>
        <v>748032</v>
      </c>
      <c r="D29" s="1">
        <f>C5*(C6+2*C5)*LOG(C4,2)+C5*C8</f>
        <v>3473408</v>
      </c>
      <c r="E29" s="1">
        <f>LOG(C4,2)*C11*C5*(C6+2)+C14*C5*C8</f>
        <v>899927.03999999992</v>
      </c>
    </row>
    <row r="30" spans="1:7" x14ac:dyDescent="0.25">
      <c r="A30" s="1" t="s">
        <v>22</v>
      </c>
      <c r="B30" s="1">
        <f>C5*C4*C17*(2*C6+2)/128+C5*C4*C17*C8/128</f>
        <v>5828404.8384000007</v>
      </c>
      <c r="C30" s="1">
        <f>C10*C4*C17*(2*C6+2)/128+C10*C4*C17*C8/128</f>
        <v>68301.619200000001</v>
      </c>
      <c r="D30" s="1">
        <f>C4*C17*(2*C6+2*C5)/128+C4*C17*C8/128</f>
        <v>52848.2304</v>
      </c>
      <c r="E30" s="1">
        <f>C4*C17*(2*C6+2)/128+C4*C13+C4*C16</f>
        <v>15217.459200000001</v>
      </c>
    </row>
    <row r="31" spans="1:7" x14ac:dyDescent="0.25">
      <c r="A31" s="1" t="s">
        <v>14</v>
      </c>
      <c r="B31" s="1">
        <f>C7*SQRT(C5)*(LOG(C4/2,2)+C8)+POWER(C7,2)*B29</f>
        <v>11715840</v>
      </c>
      <c r="C31" s="1">
        <f>C7*SQRT(C5)*(LOG(C4/2,2)+C8)+POWER(C7,2)*C29</f>
        <v>11977984</v>
      </c>
      <c r="D31" s="1">
        <f>C7*SQRT(C5)*(LOG(C4/2,2)+C8)+POWER(C7,2)*D29</f>
        <v>55584000</v>
      </c>
      <c r="E31" s="1">
        <f>C7*SQRT(C5)*(LOG(C4/2,2)+C8)+POWER(C7,2)*E29</f>
        <v>14408304.639999999</v>
      </c>
    </row>
    <row r="32" spans="1:7" x14ac:dyDescent="0.25">
      <c r="A32" s="1" t="s">
        <v>15</v>
      </c>
    </row>
    <row r="34" spans="1:7" x14ac:dyDescent="0.25">
      <c r="A34" s="2" t="s">
        <v>28</v>
      </c>
      <c r="B34" s="1" t="s">
        <v>16</v>
      </c>
      <c r="C34" s="1" t="s">
        <v>5</v>
      </c>
      <c r="D34" s="1" t="s">
        <v>3</v>
      </c>
      <c r="E34" s="1" t="s">
        <v>4</v>
      </c>
      <c r="F34" s="1" t="s">
        <v>25</v>
      </c>
      <c r="G34" s="1" t="s">
        <v>26</v>
      </c>
    </row>
    <row r="35" spans="1:7" x14ac:dyDescent="0.25">
      <c r="A35" s="1" t="s">
        <v>13</v>
      </c>
      <c r="B35" s="1">
        <f>D5*(D6+2)*LOG(D4,2)+D5*D8</f>
        <v>16507808</v>
      </c>
      <c r="C35" s="1">
        <f>D9*D5*(D6+2)*LOG(D10*D4/(D9*D5),2)+D9*D5*D8</f>
        <v>11813700.566116443</v>
      </c>
      <c r="D35" s="1">
        <f>D5*(D6+2*D5)*LOG(D4,2)+D5*D8</f>
        <v>1417476608</v>
      </c>
      <c r="E35" s="1">
        <f>LOG(D4,2)*D11*D5*(D6+2)+D14*D5*D8</f>
        <v>20304603.84</v>
      </c>
    </row>
    <row r="36" spans="1:7" x14ac:dyDescent="0.25">
      <c r="A36" s="1" t="s">
        <v>22</v>
      </c>
      <c r="B36" s="1">
        <f>D5*D4*D17*(2*D6+2)/128+D5*D4*D17*D8/128</f>
        <v>131503384.16640002</v>
      </c>
      <c r="C36" s="1">
        <f>D10*D4*D17*(2*D6+2)/128+D10*D4*D17*D8/128</f>
        <v>68301.619200000001</v>
      </c>
      <c r="D36" s="1">
        <f>D4*D17*(2*D6+2*D5)/128+D4*D17*D8/128</f>
        <v>704013.9264</v>
      </c>
      <c r="E36" s="1">
        <f>D4*D17*(2*D6+2)/128+D4*D13+D4*D16</f>
        <v>15217.459200000001</v>
      </c>
    </row>
    <row r="37" spans="1:7" x14ac:dyDescent="0.25">
      <c r="A37" s="1" t="s">
        <v>14</v>
      </c>
      <c r="B37" s="1">
        <f>D7*SQRT(D5)*(LOG(D4/2,2)+D8)+POWER(D7,2)*B35</f>
        <v>66053728</v>
      </c>
      <c r="C37" s="1">
        <f>D7*SQRT(D5)*(LOG(D4/2,2)+D8)+POWER(D7,2)*C35</f>
        <v>47277298.264465772</v>
      </c>
      <c r="D37" s="1">
        <f>D7*SQRT(D5)*(LOG(D4/2,2)+D8)+POWER(D7,2)*D35</f>
        <v>5669928928</v>
      </c>
      <c r="E37" s="1">
        <f>D7*SQRT(D5)*(LOG(D4/2,2)+D8)+POWER(D7,2)*E35</f>
        <v>81240911.359999999</v>
      </c>
    </row>
    <row r="38" spans="1:7" x14ac:dyDescent="0.25">
      <c r="A38" s="1" t="s">
        <v>15</v>
      </c>
      <c r="B38" s="1">
        <f>D7*SQRT(D5)*(LOG(D4/2,2)+D8)+POWER(D7,2)*B36</f>
        <v>526036032.66560006</v>
      </c>
      <c r="C38" s="1">
        <f>D7*SQRT(D5)*(LOG(D4/2,2)+D8)+POWER(D7,2)*C36</f>
        <v>295702.4768</v>
      </c>
      <c r="D38" s="1">
        <f>D7*SQRT(D5)*(LOG(D4/2,2)+D8)+POWER(D7,2)*D36</f>
        <v>2838551.7056</v>
      </c>
      <c r="E38" s="1">
        <f>D7*SQRT(D5)*(LOG(D4/2,2)+D8)+POWER(D7,2)*E36</f>
        <v>83365.836800000005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Tu</dc:creator>
  <cp:lastModifiedBy>Yaxin Tu</cp:lastModifiedBy>
  <dcterms:created xsi:type="dcterms:W3CDTF">2015-06-05T18:19:34Z</dcterms:created>
  <dcterms:modified xsi:type="dcterms:W3CDTF">2023-07-20T10:16:51Z</dcterms:modified>
</cp:coreProperties>
</file>