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yx1\Dropbox\Happy spring internship\FSS\DMPF\"/>
    </mc:Choice>
  </mc:AlternateContent>
  <xr:revisionPtr revIDLastSave="0" documentId="13_ncr:1_{9F6468A9-27FA-4F8A-8558-2550476A5602}" xr6:coauthVersionLast="47" xr6:coauthVersionMax="47" xr10:uidLastSave="{00000000-0000-0000-0000-000000000000}"/>
  <bookViews>
    <workbookView xWindow="-120" yWindow="-120" windowWidth="29040" windowHeight="15720" xr2:uid="{D10AEC01-A5D6-4EFF-B44B-24786B5E6CD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10" i="1"/>
  <c r="AD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W106" i="1"/>
  <c r="W107" i="1"/>
  <c r="W108" i="1"/>
  <c r="W109" i="1"/>
  <c r="AA109" i="1" s="1"/>
  <c r="W110" i="1"/>
  <c r="AA110" i="1" s="1"/>
  <c r="W111" i="1"/>
  <c r="AA111" i="1" s="1"/>
  <c r="W112" i="1"/>
  <c r="W113" i="1"/>
  <c r="W114" i="1"/>
  <c r="W115" i="1"/>
  <c r="AA115" i="1" s="1"/>
  <c r="W116" i="1"/>
  <c r="AA116" i="1" s="1"/>
  <c r="W117" i="1"/>
  <c r="AA117" i="1" s="1"/>
  <c r="W118" i="1"/>
  <c r="AA118" i="1" s="1"/>
  <c r="W119" i="1"/>
  <c r="AA119" i="1" s="1"/>
  <c r="W120" i="1"/>
  <c r="W121" i="1"/>
  <c r="W122" i="1"/>
  <c r="W123" i="1"/>
  <c r="W124" i="1"/>
  <c r="W125" i="1"/>
  <c r="AA125" i="1" s="1"/>
  <c r="W126" i="1"/>
  <c r="AA126" i="1" s="1"/>
  <c r="W127" i="1"/>
  <c r="AA127" i="1" s="1"/>
  <c r="W128" i="1"/>
  <c r="W129" i="1"/>
  <c r="W130" i="1"/>
  <c r="W131" i="1"/>
  <c r="W132" i="1"/>
  <c r="AA132" i="1" s="1"/>
  <c r="W133" i="1"/>
  <c r="AA133" i="1" s="1"/>
  <c r="W134" i="1"/>
  <c r="AA134" i="1" s="1"/>
  <c r="W135" i="1"/>
  <c r="AA135" i="1" s="1"/>
  <c r="W136" i="1"/>
  <c r="W137" i="1"/>
  <c r="W138" i="1"/>
  <c r="W139" i="1"/>
  <c r="W140" i="1"/>
  <c r="W141" i="1"/>
  <c r="AA141" i="1" s="1"/>
  <c r="W142" i="1"/>
  <c r="AA142" i="1" s="1"/>
  <c r="W143" i="1"/>
  <c r="AA143" i="1" s="1"/>
  <c r="W144" i="1"/>
  <c r="W145" i="1"/>
  <c r="W146" i="1"/>
  <c r="W147" i="1"/>
  <c r="W148" i="1"/>
  <c r="AA148" i="1" s="1"/>
  <c r="W149" i="1"/>
  <c r="AA149" i="1" s="1"/>
  <c r="W150" i="1"/>
  <c r="AA150" i="1" s="1"/>
  <c r="W151" i="1"/>
  <c r="AA151" i="1" s="1"/>
  <c r="W152" i="1"/>
  <c r="W153" i="1"/>
  <c r="W154" i="1"/>
  <c r="W155" i="1"/>
  <c r="W156" i="1"/>
  <c r="W157" i="1"/>
  <c r="AA157" i="1" s="1"/>
  <c r="W158" i="1"/>
  <c r="AA158" i="1" s="1"/>
  <c r="W159" i="1"/>
  <c r="AA159" i="1" s="1"/>
  <c r="W160" i="1"/>
  <c r="W161" i="1"/>
  <c r="W162" i="1"/>
  <c r="W163" i="1"/>
  <c r="W164" i="1"/>
  <c r="AA164" i="1" s="1"/>
  <c r="W165" i="1"/>
  <c r="AA165" i="1" s="1"/>
  <c r="W166" i="1"/>
  <c r="AA166" i="1" s="1"/>
  <c r="W167" i="1"/>
  <c r="AA167" i="1" s="1"/>
  <c r="W168" i="1"/>
  <c r="W169" i="1"/>
  <c r="W170" i="1"/>
  <c r="W171" i="1"/>
  <c r="W172" i="1"/>
  <c r="W173" i="1"/>
  <c r="AA173" i="1" s="1"/>
  <c r="W174" i="1"/>
  <c r="AA174" i="1" s="1"/>
  <c r="W175" i="1"/>
  <c r="AA175" i="1" s="1"/>
  <c r="W176" i="1"/>
  <c r="W177" i="1"/>
  <c r="W178" i="1"/>
  <c r="W179" i="1"/>
  <c r="W180" i="1"/>
  <c r="AA180" i="1" s="1"/>
  <c r="W181" i="1"/>
  <c r="AA181" i="1" s="1"/>
  <c r="W182" i="1"/>
  <c r="AA182" i="1" s="1"/>
  <c r="W183" i="1"/>
  <c r="AA183" i="1" s="1"/>
  <c r="W184" i="1"/>
  <c r="W185" i="1"/>
  <c r="W186" i="1"/>
  <c r="W187" i="1"/>
  <c r="W188" i="1"/>
  <c r="W189" i="1"/>
  <c r="AA189" i="1" s="1"/>
  <c r="W190" i="1"/>
  <c r="AA190" i="1" s="1"/>
  <c r="W191" i="1"/>
  <c r="AA191" i="1" s="1"/>
  <c r="W192" i="1"/>
  <c r="W193" i="1"/>
  <c r="W194" i="1"/>
  <c r="W195" i="1"/>
  <c r="W196" i="1"/>
  <c r="AA196" i="1" s="1"/>
  <c r="W197" i="1"/>
  <c r="AA197" i="1" s="1"/>
  <c r="W198" i="1"/>
  <c r="AA198" i="1" s="1"/>
  <c r="W199" i="1"/>
  <c r="AA199" i="1" s="1"/>
  <c r="W200" i="1"/>
  <c r="W201" i="1"/>
  <c r="W102" i="1"/>
  <c r="AA102" i="1" s="1"/>
  <c r="W103" i="1"/>
  <c r="AA103" i="1" s="1"/>
  <c r="W104" i="1"/>
  <c r="W105" i="1"/>
  <c r="AA105" i="1" s="1"/>
  <c r="AA6" i="1"/>
  <c r="AA7" i="1"/>
  <c r="AA8" i="1"/>
  <c r="AA11" i="1"/>
  <c r="AA13" i="1"/>
  <c r="AA20" i="1"/>
  <c r="AA21" i="1"/>
  <c r="AA22" i="1"/>
  <c r="AA104" i="1"/>
  <c r="AA106" i="1"/>
  <c r="AA107" i="1"/>
  <c r="AA108" i="1"/>
  <c r="AA112" i="1"/>
  <c r="AA113" i="1"/>
  <c r="AA114" i="1"/>
  <c r="AA120" i="1"/>
  <c r="AA121" i="1"/>
  <c r="AA122" i="1"/>
  <c r="AA123" i="1"/>
  <c r="AA124" i="1"/>
  <c r="AA128" i="1"/>
  <c r="AA129" i="1"/>
  <c r="AA130" i="1"/>
  <c r="AA131" i="1"/>
  <c r="AA136" i="1"/>
  <c r="AA137" i="1"/>
  <c r="AA138" i="1"/>
  <c r="AA139" i="1"/>
  <c r="AA140" i="1"/>
  <c r="AA144" i="1"/>
  <c r="AA145" i="1"/>
  <c r="AA146" i="1"/>
  <c r="AA147" i="1"/>
  <c r="AA152" i="1"/>
  <c r="AA153" i="1"/>
  <c r="AA154" i="1"/>
  <c r="AA155" i="1"/>
  <c r="AA156" i="1"/>
  <c r="AA160" i="1"/>
  <c r="AA161" i="1"/>
  <c r="AA162" i="1"/>
  <c r="AA163" i="1"/>
  <c r="AA168" i="1"/>
  <c r="AA169" i="1"/>
  <c r="AA170" i="1"/>
  <c r="AA171" i="1"/>
  <c r="AA172" i="1"/>
  <c r="AA176" i="1"/>
  <c r="AA177" i="1"/>
  <c r="AA178" i="1"/>
  <c r="AA179" i="1"/>
  <c r="AA184" i="1"/>
  <c r="AA185" i="1"/>
  <c r="AA186" i="1"/>
  <c r="AA187" i="1"/>
  <c r="AA188" i="1"/>
  <c r="AA192" i="1"/>
  <c r="AA193" i="1"/>
  <c r="AA194" i="1"/>
  <c r="AA195" i="1"/>
  <c r="AA200" i="1"/>
  <c r="AA201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AE9" i="1"/>
  <c r="AC6" i="1"/>
  <c r="AC7" i="1"/>
  <c r="AC8" i="1"/>
  <c r="AC9" i="1"/>
  <c r="AC5" i="1"/>
  <c r="AA5" i="1"/>
  <c r="Y5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S111" i="1"/>
  <c r="AH111" i="1"/>
  <c r="AI111" i="1"/>
  <c r="AJ111" i="1"/>
  <c r="AK111" i="1"/>
  <c r="AL111" i="1"/>
  <c r="AM111" i="1"/>
  <c r="AN111" i="1"/>
  <c r="AO111" i="1"/>
  <c r="AP111" i="1"/>
  <c r="AQ111" i="1"/>
  <c r="AR111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6" i="1"/>
  <c r="AH8" i="1"/>
  <c r="AI8" i="1"/>
  <c r="AJ8" i="1"/>
  <c r="AK8" i="1"/>
  <c r="AL8" i="1"/>
  <c r="AM8" i="1"/>
  <c r="AN8" i="1"/>
  <c r="AO8" i="1"/>
  <c r="AP8" i="1"/>
  <c r="AQ8" i="1"/>
  <c r="AH9" i="1"/>
  <c r="AI9" i="1"/>
  <c r="AJ9" i="1"/>
  <c r="AK9" i="1"/>
  <c r="AL9" i="1"/>
  <c r="AM9" i="1"/>
  <c r="AN9" i="1"/>
  <c r="AO9" i="1"/>
  <c r="AP9" i="1"/>
  <c r="AQ9" i="1"/>
  <c r="AH10" i="1"/>
  <c r="AI10" i="1"/>
  <c r="AJ10" i="1"/>
  <c r="AK10" i="1"/>
  <c r="AL10" i="1"/>
  <c r="AM10" i="1"/>
  <c r="AN10" i="1"/>
  <c r="AO10" i="1"/>
  <c r="AP10" i="1"/>
  <c r="AQ10" i="1"/>
  <c r="AH11" i="1"/>
  <c r="AI11" i="1"/>
  <c r="AJ11" i="1"/>
  <c r="AK11" i="1"/>
  <c r="AL11" i="1"/>
  <c r="AM11" i="1"/>
  <c r="AN11" i="1"/>
  <c r="AO11" i="1"/>
  <c r="AP11" i="1"/>
  <c r="AQ11" i="1"/>
  <c r="AH12" i="1"/>
  <c r="AI12" i="1"/>
  <c r="AJ12" i="1"/>
  <c r="AK12" i="1"/>
  <c r="AL12" i="1"/>
  <c r="AM12" i="1"/>
  <c r="AN12" i="1"/>
  <c r="AO12" i="1"/>
  <c r="AP12" i="1"/>
  <c r="AQ12" i="1"/>
  <c r="AH13" i="1"/>
  <c r="AI13" i="1"/>
  <c r="AJ13" i="1"/>
  <c r="AK13" i="1"/>
  <c r="AL13" i="1"/>
  <c r="AM13" i="1"/>
  <c r="AN13" i="1"/>
  <c r="AO13" i="1"/>
  <c r="AP13" i="1"/>
  <c r="AQ13" i="1"/>
  <c r="AH14" i="1"/>
  <c r="AI14" i="1"/>
  <c r="AJ14" i="1"/>
  <c r="AK14" i="1"/>
  <c r="AL14" i="1"/>
  <c r="AM14" i="1"/>
  <c r="AN14" i="1"/>
  <c r="AO14" i="1"/>
  <c r="AP14" i="1"/>
  <c r="AQ14" i="1"/>
  <c r="AH15" i="1"/>
  <c r="AI15" i="1"/>
  <c r="AJ15" i="1"/>
  <c r="AK15" i="1"/>
  <c r="AL15" i="1"/>
  <c r="AM15" i="1"/>
  <c r="AN15" i="1"/>
  <c r="AO15" i="1"/>
  <c r="AP15" i="1"/>
  <c r="AQ15" i="1"/>
  <c r="AH16" i="1"/>
  <c r="AI16" i="1"/>
  <c r="AJ16" i="1"/>
  <c r="AK16" i="1"/>
  <c r="AL16" i="1"/>
  <c r="AM16" i="1"/>
  <c r="AN16" i="1"/>
  <c r="AO16" i="1"/>
  <c r="AP16" i="1"/>
  <c r="AQ16" i="1"/>
  <c r="AS16" i="1"/>
  <c r="AH17" i="1"/>
  <c r="AI17" i="1"/>
  <c r="AJ17" i="1"/>
  <c r="AK17" i="1"/>
  <c r="AL17" i="1"/>
  <c r="AM17" i="1"/>
  <c r="AN17" i="1"/>
  <c r="AO17" i="1"/>
  <c r="AP17" i="1"/>
  <c r="AQ17" i="1"/>
  <c r="AS17" i="1"/>
  <c r="AH18" i="1"/>
  <c r="AI18" i="1"/>
  <c r="AJ18" i="1"/>
  <c r="AK18" i="1"/>
  <c r="AL18" i="1"/>
  <c r="AM18" i="1"/>
  <c r="AN18" i="1"/>
  <c r="AO18" i="1"/>
  <c r="AP18" i="1"/>
  <c r="AQ18" i="1"/>
  <c r="AS18" i="1"/>
  <c r="AH19" i="1"/>
  <c r="AI19" i="1"/>
  <c r="AJ19" i="1"/>
  <c r="AK19" i="1"/>
  <c r="AL19" i="1"/>
  <c r="AM19" i="1"/>
  <c r="AN19" i="1"/>
  <c r="AO19" i="1"/>
  <c r="AP19" i="1"/>
  <c r="AQ19" i="1"/>
  <c r="AS19" i="1"/>
  <c r="AH20" i="1"/>
  <c r="AI20" i="1"/>
  <c r="AJ20" i="1"/>
  <c r="AK20" i="1"/>
  <c r="AL20" i="1"/>
  <c r="AM20" i="1"/>
  <c r="AN20" i="1"/>
  <c r="AO20" i="1"/>
  <c r="AP20" i="1"/>
  <c r="AQ20" i="1"/>
  <c r="AS20" i="1"/>
  <c r="AH21" i="1"/>
  <c r="AI21" i="1"/>
  <c r="AJ21" i="1"/>
  <c r="AK21" i="1"/>
  <c r="AL21" i="1"/>
  <c r="AM21" i="1"/>
  <c r="AN21" i="1"/>
  <c r="AO21" i="1"/>
  <c r="AP21" i="1"/>
  <c r="AQ21" i="1"/>
  <c r="AS21" i="1"/>
  <c r="AH22" i="1"/>
  <c r="AI22" i="1"/>
  <c r="AJ22" i="1"/>
  <c r="AK22" i="1"/>
  <c r="AL22" i="1"/>
  <c r="AM22" i="1"/>
  <c r="AN22" i="1"/>
  <c r="AO22" i="1"/>
  <c r="AP22" i="1"/>
  <c r="AQ22" i="1"/>
  <c r="AS22" i="1"/>
  <c r="AH23" i="1"/>
  <c r="AI23" i="1"/>
  <c r="AJ23" i="1"/>
  <c r="AK23" i="1"/>
  <c r="AL23" i="1"/>
  <c r="AM23" i="1"/>
  <c r="AN23" i="1"/>
  <c r="AO23" i="1"/>
  <c r="AP23" i="1"/>
  <c r="AQ23" i="1"/>
  <c r="AS23" i="1"/>
  <c r="AH24" i="1"/>
  <c r="AI24" i="1"/>
  <c r="AJ24" i="1"/>
  <c r="AK24" i="1"/>
  <c r="AL24" i="1"/>
  <c r="AM24" i="1"/>
  <c r="AN24" i="1"/>
  <c r="AO24" i="1"/>
  <c r="AP24" i="1"/>
  <c r="AQ24" i="1"/>
  <c r="AS24" i="1"/>
  <c r="AH25" i="1"/>
  <c r="AI25" i="1"/>
  <c r="AJ25" i="1"/>
  <c r="AK25" i="1"/>
  <c r="AL25" i="1"/>
  <c r="AM25" i="1"/>
  <c r="AN25" i="1"/>
  <c r="AO25" i="1"/>
  <c r="AP25" i="1"/>
  <c r="AQ25" i="1"/>
  <c r="AS25" i="1"/>
  <c r="AH26" i="1"/>
  <c r="AI26" i="1"/>
  <c r="AJ26" i="1"/>
  <c r="AK26" i="1"/>
  <c r="AL26" i="1"/>
  <c r="AM26" i="1"/>
  <c r="AN26" i="1"/>
  <c r="AO26" i="1"/>
  <c r="AP26" i="1"/>
  <c r="AQ26" i="1"/>
  <c r="AS26" i="1"/>
  <c r="AH27" i="1"/>
  <c r="AI27" i="1"/>
  <c r="AJ27" i="1"/>
  <c r="AK27" i="1"/>
  <c r="AL27" i="1"/>
  <c r="AM27" i="1"/>
  <c r="AN27" i="1"/>
  <c r="AO27" i="1"/>
  <c r="AP27" i="1"/>
  <c r="AQ27" i="1"/>
  <c r="AS27" i="1"/>
  <c r="AH28" i="1"/>
  <c r="AI28" i="1"/>
  <c r="AJ28" i="1"/>
  <c r="AK28" i="1"/>
  <c r="AL28" i="1"/>
  <c r="AM28" i="1"/>
  <c r="AN28" i="1"/>
  <c r="AO28" i="1"/>
  <c r="AP28" i="1"/>
  <c r="AQ28" i="1"/>
  <c r="AS28" i="1"/>
  <c r="AH29" i="1"/>
  <c r="AI29" i="1"/>
  <c r="AJ29" i="1"/>
  <c r="AK29" i="1"/>
  <c r="AL29" i="1"/>
  <c r="AM29" i="1"/>
  <c r="AN29" i="1"/>
  <c r="AO29" i="1"/>
  <c r="AP29" i="1"/>
  <c r="AQ29" i="1"/>
  <c r="AS29" i="1"/>
  <c r="AH30" i="1"/>
  <c r="AI30" i="1"/>
  <c r="AJ30" i="1"/>
  <c r="AK30" i="1"/>
  <c r="AL30" i="1"/>
  <c r="AM30" i="1"/>
  <c r="AN30" i="1"/>
  <c r="AO30" i="1"/>
  <c r="AP30" i="1"/>
  <c r="AQ30" i="1"/>
  <c r="AS30" i="1"/>
  <c r="AH31" i="1"/>
  <c r="AI31" i="1"/>
  <c r="AJ31" i="1"/>
  <c r="AK31" i="1"/>
  <c r="AL31" i="1"/>
  <c r="AM31" i="1"/>
  <c r="AN31" i="1"/>
  <c r="AO31" i="1"/>
  <c r="AP31" i="1"/>
  <c r="AQ31" i="1"/>
  <c r="AS31" i="1"/>
  <c r="AH32" i="1"/>
  <c r="AI32" i="1"/>
  <c r="AJ32" i="1"/>
  <c r="AK32" i="1"/>
  <c r="AL32" i="1"/>
  <c r="AM32" i="1"/>
  <c r="AN32" i="1"/>
  <c r="AO32" i="1"/>
  <c r="AP32" i="1"/>
  <c r="AQ32" i="1"/>
  <c r="AS32" i="1"/>
  <c r="AH33" i="1"/>
  <c r="AI33" i="1"/>
  <c r="AJ33" i="1"/>
  <c r="AK33" i="1"/>
  <c r="AL33" i="1"/>
  <c r="AM33" i="1"/>
  <c r="AN33" i="1"/>
  <c r="AO33" i="1"/>
  <c r="AP33" i="1"/>
  <c r="AQ33" i="1"/>
  <c r="AS33" i="1"/>
  <c r="AH34" i="1"/>
  <c r="AI34" i="1"/>
  <c r="AJ34" i="1"/>
  <c r="AK34" i="1"/>
  <c r="AL34" i="1"/>
  <c r="AM34" i="1"/>
  <c r="AN34" i="1"/>
  <c r="AO34" i="1"/>
  <c r="AP34" i="1"/>
  <c r="AQ34" i="1"/>
  <c r="AS34" i="1"/>
  <c r="AH35" i="1"/>
  <c r="AI35" i="1"/>
  <c r="AJ35" i="1"/>
  <c r="AK35" i="1"/>
  <c r="AL35" i="1"/>
  <c r="AM35" i="1"/>
  <c r="AN35" i="1"/>
  <c r="AO35" i="1"/>
  <c r="AP35" i="1"/>
  <c r="AQ35" i="1"/>
  <c r="AS35" i="1"/>
  <c r="AH36" i="1"/>
  <c r="AI36" i="1"/>
  <c r="AJ36" i="1"/>
  <c r="AK36" i="1"/>
  <c r="AL36" i="1"/>
  <c r="AM36" i="1"/>
  <c r="AN36" i="1"/>
  <c r="AO36" i="1"/>
  <c r="AP36" i="1"/>
  <c r="AQ36" i="1"/>
  <c r="AS36" i="1"/>
  <c r="AH37" i="1"/>
  <c r="AI37" i="1"/>
  <c r="AJ37" i="1"/>
  <c r="AK37" i="1"/>
  <c r="AL37" i="1"/>
  <c r="AM37" i="1"/>
  <c r="AN37" i="1"/>
  <c r="AO37" i="1"/>
  <c r="AP37" i="1"/>
  <c r="AQ37" i="1"/>
  <c r="AS37" i="1"/>
  <c r="AH38" i="1"/>
  <c r="AI38" i="1"/>
  <c r="AJ38" i="1"/>
  <c r="AK38" i="1"/>
  <c r="AL38" i="1"/>
  <c r="AM38" i="1"/>
  <c r="AN38" i="1"/>
  <c r="AO38" i="1"/>
  <c r="AP38" i="1"/>
  <c r="AQ38" i="1"/>
  <c r="AS38" i="1"/>
  <c r="AH39" i="1"/>
  <c r="AI39" i="1"/>
  <c r="AJ39" i="1"/>
  <c r="AK39" i="1"/>
  <c r="AL39" i="1"/>
  <c r="AM39" i="1"/>
  <c r="AN39" i="1"/>
  <c r="AO39" i="1"/>
  <c r="AP39" i="1"/>
  <c r="AQ39" i="1"/>
  <c r="AS39" i="1"/>
  <c r="AH40" i="1"/>
  <c r="AI40" i="1"/>
  <c r="AJ40" i="1"/>
  <c r="AK40" i="1"/>
  <c r="AL40" i="1"/>
  <c r="AM40" i="1"/>
  <c r="AN40" i="1"/>
  <c r="AO40" i="1"/>
  <c r="AP40" i="1"/>
  <c r="AQ40" i="1"/>
  <c r="AS40" i="1"/>
  <c r="AH41" i="1"/>
  <c r="AI41" i="1"/>
  <c r="AJ41" i="1"/>
  <c r="AK41" i="1"/>
  <c r="AL41" i="1"/>
  <c r="AM41" i="1"/>
  <c r="AN41" i="1"/>
  <c r="AO41" i="1"/>
  <c r="AP41" i="1"/>
  <c r="AQ41" i="1"/>
  <c r="AS41" i="1"/>
  <c r="AH42" i="1"/>
  <c r="AI42" i="1"/>
  <c r="AJ42" i="1"/>
  <c r="AK42" i="1"/>
  <c r="AL42" i="1"/>
  <c r="AM42" i="1"/>
  <c r="AN42" i="1"/>
  <c r="AO42" i="1"/>
  <c r="AP42" i="1"/>
  <c r="AQ42" i="1"/>
  <c r="AS42" i="1"/>
  <c r="AH43" i="1"/>
  <c r="AI43" i="1"/>
  <c r="AJ43" i="1"/>
  <c r="AK43" i="1"/>
  <c r="AL43" i="1"/>
  <c r="AM43" i="1"/>
  <c r="AN43" i="1"/>
  <c r="AO43" i="1"/>
  <c r="AP43" i="1"/>
  <c r="AQ43" i="1"/>
  <c r="AS43" i="1"/>
  <c r="AH44" i="1"/>
  <c r="AI44" i="1"/>
  <c r="AJ44" i="1"/>
  <c r="AK44" i="1"/>
  <c r="AL44" i="1"/>
  <c r="AM44" i="1"/>
  <c r="AN44" i="1"/>
  <c r="AO44" i="1"/>
  <c r="AP44" i="1"/>
  <c r="AQ44" i="1"/>
  <c r="AS44" i="1"/>
  <c r="AH45" i="1"/>
  <c r="AI45" i="1"/>
  <c r="AJ45" i="1"/>
  <c r="AK45" i="1"/>
  <c r="AL45" i="1"/>
  <c r="AM45" i="1"/>
  <c r="AN45" i="1"/>
  <c r="AO45" i="1"/>
  <c r="AP45" i="1"/>
  <c r="AQ45" i="1"/>
  <c r="AS45" i="1"/>
  <c r="AH46" i="1"/>
  <c r="AI46" i="1"/>
  <c r="AJ46" i="1"/>
  <c r="AK46" i="1"/>
  <c r="AL46" i="1"/>
  <c r="AM46" i="1"/>
  <c r="AN46" i="1"/>
  <c r="AO46" i="1"/>
  <c r="AP46" i="1"/>
  <c r="AQ46" i="1"/>
  <c r="AS46" i="1"/>
  <c r="AH47" i="1"/>
  <c r="AI47" i="1"/>
  <c r="AJ47" i="1"/>
  <c r="AK47" i="1"/>
  <c r="AL47" i="1"/>
  <c r="AM47" i="1"/>
  <c r="AN47" i="1"/>
  <c r="AO47" i="1"/>
  <c r="AP47" i="1"/>
  <c r="AQ47" i="1"/>
  <c r="AS47" i="1"/>
  <c r="AH48" i="1"/>
  <c r="AI48" i="1"/>
  <c r="AJ48" i="1"/>
  <c r="AK48" i="1"/>
  <c r="AL48" i="1"/>
  <c r="AM48" i="1"/>
  <c r="AN48" i="1"/>
  <c r="AO48" i="1"/>
  <c r="AP48" i="1"/>
  <c r="AQ48" i="1"/>
  <c r="AS48" i="1"/>
  <c r="AH49" i="1"/>
  <c r="AI49" i="1"/>
  <c r="AJ49" i="1"/>
  <c r="AK49" i="1"/>
  <c r="AL49" i="1"/>
  <c r="AM49" i="1"/>
  <c r="AN49" i="1"/>
  <c r="AO49" i="1"/>
  <c r="AP49" i="1"/>
  <c r="AQ49" i="1"/>
  <c r="AS49" i="1"/>
  <c r="AH50" i="1"/>
  <c r="AI50" i="1"/>
  <c r="AJ50" i="1"/>
  <c r="AK50" i="1"/>
  <c r="AL50" i="1"/>
  <c r="AM50" i="1"/>
  <c r="AN50" i="1"/>
  <c r="AO50" i="1"/>
  <c r="AP50" i="1"/>
  <c r="AQ50" i="1"/>
  <c r="AS50" i="1"/>
  <c r="AH51" i="1"/>
  <c r="AI51" i="1"/>
  <c r="AJ51" i="1"/>
  <c r="AK51" i="1"/>
  <c r="AL51" i="1"/>
  <c r="AM51" i="1"/>
  <c r="AN51" i="1"/>
  <c r="AO51" i="1"/>
  <c r="AP51" i="1"/>
  <c r="AQ51" i="1"/>
  <c r="AS51" i="1"/>
  <c r="AH52" i="1"/>
  <c r="AI52" i="1"/>
  <c r="AJ52" i="1"/>
  <c r="AK52" i="1"/>
  <c r="AL52" i="1"/>
  <c r="AM52" i="1"/>
  <c r="AN52" i="1"/>
  <c r="AO52" i="1"/>
  <c r="AP52" i="1"/>
  <c r="AQ52" i="1"/>
  <c r="AS52" i="1"/>
  <c r="AH53" i="1"/>
  <c r="AI53" i="1"/>
  <c r="AJ53" i="1"/>
  <c r="AK53" i="1"/>
  <c r="AL53" i="1"/>
  <c r="AM53" i="1"/>
  <c r="AN53" i="1"/>
  <c r="AO53" i="1"/>
  <c r="AP53" i="1"/>
  <c r="AQ53" i="1"/>
  <c r="AS53" i="1"/>
  <c r="AH54" i="1"/>
  <c r="AI54" i="1"/>
  <c r="AJ54" i="1"/>
  <c r="AK54" i="1"/>
  <c r="AL54" i="1"/>
  <c r="AM54" i="1"/>
  <c r="AN54" i="1"/>
  <c r="AO54" i="1"/>
  <c r="AP54" i="1"/>
  <c r="AQ54" i="1"/>
  <c r="AS54" i="1"/>
  <c r="AH55" i="1"/>
  <c r="AI55" i="1"/>
  <c r="AJ55" i="1"/>
  <c r="AK55" i="1"/>
  <c r="AL55" i="1"/>
  <c r="AM55" i="1"/>
  <c r="AN55" i="1"/>
  <c r="AO55" i="1"/>
  <c r="AP55" i="1"/>
  <c r="AQ55" i="1"/>
  <c r="AS55" i="1"/>
  <c r="AH56" i="1"/>
  <c r="AI56" i="1"/>
  <c r="AJ56" i="1"/>
  <c r="AK56" i="1"/>
  <c r="AL56" i="1"/>
  <c r="AM56" i="1"/>
  <c r="AN56" i="1"/>
  <c r="AO56" i="1"/>
  <c r="AP56" i="1"/>
  <c r="AQ56" i="1"/>
  <c r="AS56" i="1"/>
  <c r="AH57" i="1"/>
  <c r="AI57" i="1"/>
  <c r="AJ57" i="1"/>
  <c r="AK57" i="1"/>
  <c r="AL57" i="1"/>
  <c r="AM57" i="1"/>
  <c r="AN57" i="1"/>
  <c r="AO57" i="1"/>
  <c r="AP57" i="1"/>
  <c r="AQ57" i="1"/>
  <c r="AS57" i="1"/>
  <c r="AH58" i="1"/>
  <c r="AI58" i="1"/>
  <c r="AJ58" i="1"/>
  <c r="AK58" i="1"/>
  <c r="AL58" i="1"/>
  <c r="AM58" i="1"/>
  <c r="AN58" i="1"/>
  <c r="AO58" i="1"/>
  <c r="AP58" i="1"/>
  <c r="AQ58" i="1"/>
  <c r="AS58" i="1"/>
  <c r="AH59" i="1"/>
  <c r="AI59" i="1"/>
  <c r="AJ59" i="1"/>
  <c r="AK59" i="1"/>
  <c r="AL59" i="1"/>
  <c r="AM59" i="1"/>
  <c r="AN59" i="1"/>
  <c r="AO59" i="1"/>
  <c r="AP59" i="1"/>
  <c r="AQ59" i="1"/>
  <c r="AS59" i="1"/>
  <c r="AH60" i="1"/>
  <c r="AI60" i="1"/>
  <c r="AJ60" i="1"/>
  <c r="AK60" i="1"/>
  <c r="AL60" i="1"/>
  <c r="AM60" i="1"/>
  <c r="AN60" i="1"/>
  <c r="AO60" i="1"/>
  <c r="AP60" i="1"/>
  <c r="AQ60" i="1"/>
  <c r="AS60" i="1"/>
  <c r="AH61" i="1"/>
  <c r="AI61" i="1"/>
  <c r="AJ61" i="1"/>
  <c r="AK61" i="1"/>
  <c r="AL61" i="1"/>
  <c r="AM61" i="1"/>
  <c r="AN61" i="1"/>
  <c r="AO61" i="1"/>
  <c r="AP61" i="1"/>
  <c r="AQ61" i="1"/>
  <c r="AS61" i="1"/>
  <c r="AH62" i="1"/>
  <c r="AI62" i="1"/>
  <c r="AJ62" i="1"/>
  <c r="AK62" i="1"/>
  <c r="AL62" i="1"/>
  <c r="AM62" i="1"/>
  <c r="AN62" i="1"/>
  <c r="AO62" i="1"/>
  <c r="AP62" i="1"/>
  <c r="AQ62" i="1"/>
  <c r="AS62" i="1"/>
  <c r="AH63" i="1"/>
  <c r="AI63" i="1"/>
  <c r="AJ63" i="1"/>
  <c r="AK63" i="1"/>
  <c r="AL63" i="1"/>
  <c r="AM63" i="1"/>
  <c r="AN63" i="1"/>
  <c r="AO63" i="1"/>
  <c r="AP63" i="1"/>
  <c r="AQ63" i="1"/>
  <c r="AS63" i="1"/>
  <c r="AH64" i="1"/>
  <c r="AI64" i="1"/>
  <c r="AJ64" i="1"/>
  <c r="AK64" i="1"/>
  <c r="AL64" i="1"/>
  <c r="AM64" i="1"/>
  <c r="AN64" i="1"/>
  <c r="AO64" i="1"/>
  <c r="AP64" i="1"/>
  <c r="AQ64" i="1"/>
  <c r="AS64" i="1"/>
  <c r="AH65" i="1"/>
  <c r="AI65" i="1"/>
  <c r="AJ65" i="1"/>
  <c r="AK65" i="1"/>
  <c r="AL65" i="1"/>
  <c r="AM65" i="1"/>
  <c r="AN65" i="1"/>
  <c r="AO65" i="1"/>
  <c r="AP65" i="1"/>
  <c r="AQ65" i="1"/>
  <c r="AS65" i="1"/>
  <c r="AH66" i="1"/>
  <c r="AI66" i="1"/>
  <c r="AJ66" i="1"/>
  <c r="AK66" i="1"/>
  <c r="AL66" i="1"/>
  <c r="AM66" i="1"/>
  <c r="AN66" i="1"/>
  <c r="AO66" i="1"/>
  <c r="AP66" i="1"/>
  <c r="AQ66" i="1"/>
  <c r="AS66" i="1"/>
  <c r="AH67" i="1"/>
  <c r="AI67" i="1"/>
  <c r="AJ67" i="1"/>
  <c r="AK67" i="1"/>
  <c r="AL67" i="1"/>
  <c r="AM67" i="1"/>
  <c r="AN67" i="1"/>
  <c r="AO67" i="1"/>
  <c r="AP67" i="1"/>
  <c r="AQ67" i="1"/>
  <c r="AS67" i="1"/>
  <c r="AH68" i="1"/>
  <c r="AI68" i="1"/>
  <c r="AJ68" i="1"/>
  <c r="AK68" i="1"/>
  <c r="AL68" i="1"/>
  <c r="AM68" i="1"/>
  <c r="AN68" i="1"/>
  <c r="AO68" i="1"/>
  <c r="AP68" i="1"/>
  <c r="AQ68" i="1"/>
  <c r="AS68" i="1"/>
  <c r="AH69" i="1"/>
  <c r="AI69" i="1"/>
  <c r="AJ69" i="1"/>
  <c r="AK69" i="1"/>
  <c r="AL69" i="1"/>
  <c r="AM69" i="1"/>
  <c r="AN69" i="1"/>
  <c r="AO69" i="1"/>
  <c r="AP69" i="1"/>
  <c r="AQ69" i="1"/>
  <c r="AS69" i="1"/>
  <c r="AH70" i="1"/>
  <c r="AI70" i="1"/>
  <c r="AJ70" i="1"/>
  <c r="AK70" i="1"/>
  <c r="AL70" i="1"/>
  <c r="AM70" i="1"/>
  <c r="AN70" i="1"/>
  <c r="AO70" i="1"/>
  <c r="AP70" i="1"/>
  <c r="AQ70" i="1"/>
  <c r="AS70" i="1"/>
  <c r="AH71" i="1"/>
  <c r="AI71" i="1"/>
  <c r="AJ71" i="1"/>
  <c r="AK71" i="1"/>
  <c r="AL71" i="1"/>
  <c r="AM71" i="1"/>
  <c r="AN71" i="1"/>
  <c r="AO71" i="1"/>
  <c r="AP71" i="1"/>
  <c r="AQ71" i="1"/>
  <c r="AS71" i="1"/>
  <c r="AH72" i="1"/>
  <c r="AI72" i="1"/>
  <c r="AJ72" i="1"/>
  <c r="AK72" i="1"/>
  <c r="AL72" i="1"/>
  <c r="AM72" i="1"/>
  <c r="AN72" i="1"/>
  <c r="AO72" i="1"/>
  <c r="AP72" i="1"/>
  <c r="AQ72" i="1"/>
  <c r="AS72" i="1"/>
  <c r="AH73" i="1"/>
  <c r="AI73" i="1"/>
  <c r="AJ73" i="1"/>
  <c r="AK73" i="1"/>
  <c r="AL73" i="1"/>
  <c r="AM73" i="1"/>
  <c r="AN73" i="1"/>
  <c r="AO73" i="1"/>
  <c r="AP73" i="1"/>
  <c r="AQ73" i="1"/>
  <c r="AS73" i="1"/>
  <c r="AH74" i="1"/>
  <c r="AI74" i="1"/>
  <c r="AJ74" i="1"/>
  <c r="AK74" i="1"/>
  <c r="AL74" i="1"/>
  <c r="AM74" i="1"/>
  <c r="AN74" i="1"/>
  <c r="AO74" i="1"/>
  <c r="AP74" i="1"/>
  <c r="AQ74" i="1"/>
  <c r="AS74" i="1"/>
  <c r="AH75" i="1"/>
  <c r="AI75" i="1"/>
  <c r="AJ75" i="1"/>
  <c r="AK75" i="1"/>
  <c r="AL75" i="1"/>
  <c r="AM75" i="1"/>
  <c r="AN75" i="1"/>
  <c r="AO75" i="1"/>
  <c r="AP75" i="1"/>
  <c r="AQ75" i="1"/>
  <c r="AS75" i="1"/>
  <c r="AH76" i="1"/>
  <c r="AI76" i="1"/>
  <c r="AJ76" i="1"/>
  <c r="AK76" i="1"/>
  <c r="AL76" i="1"/>
  <c r="AM76" i="1"/>
  <c r="AN76" i="1"/>
  <c r="AO76" i="1"/>
  <c r="AP76" i="1"/>
  <c r="AQ76" i="1"/>
  <c r="AS76" i="1"/>
  <c r="AH77" i="1"/>
  <c r="AI77" i="1"/>
  <c r="AJ77" i="1"/>
  <c r="AK77" i="1"/>
  <c r="AL77" i="1"/>
  <c r="AM77" i="1"/>
  <c r="AN77" i="1"/>
  <c r="AO77" i="1"/>
  <c r="AP77" i="1"/>
  <c r="AQ77" i="1"/>
  <c r="AS77" i="1"/>
  <c r="AH78" i="1"/>
  <c r="AI78" i="1"/>
  <c r="AJ78" i="1"/>
  <c r="AK78" i="1"/>
  <c r="AL78" i="1"/>
  <c r="AM78" i="1"/>
  <c r="AN78" i="1"/>
  <c r="AO78" i="1"/>
  <c r="AP78" i="1"/>
  <c r="AQ78" i="1"/>
  <c r="AS78" i="1"/>
  <c r="AH79" i="1"/>
  <c r="AI79" i="1"/>
  <c r="AJ79" i="1"/>
  <c r="AK79" i="1"/>
  <c r="AL79" i="1"/>
  <c r="AM79" i="1"/>
  <c r="AN79" i="1"/>
  <c r="AO79" i="1"/>
  <c r="AP79" i="1"/>
  <c r="AQ79" i="1"/>
  <c r="AS79" i="1"/>
  <c r="AH80" i="1"/>
  <c r="AI80" i="1"/>
  <c r="AJ80" i="1"/>
  <c r="AK80" i="1"/>
  <c r="AL80" i="1"/>
  <c r="AM80" i="1"/>
  <c r="AN80" i="1"/>
  <c r="AO80" i="1"/>
  <c r="AP80" i="1"/>
  <c r="AQ80" i="1"/>
  <c r="AS80" i="1"/>
  <c r="AH81" i="1"/>
  <c r="AI81" i="1"/>
  <c r="AJ81" i="1"/>
  <c r="AK81" i="1"/>
  <c r="AL81" i="1"/>
  <c r="AM81" i="1"/>
  <c r="AN81" i="1"/>
  <c r="AO81" i="1"/>
  <c r="AP81" i="1"/>
  <c r="AQ81" i="1"/>
  <c r="AS81" i="1"/>
  <c r="AH82" i="1"/>
  <c r="AI82" i="1"/>
  <c r="AJ82" i="1"/>
  <c r="AK82" i="1"/>
  <c r="AL82" i="1"/>
  <c r="AM82" i="1"/>
  <c r="AN82" i="1"/>
  <c r="AO82" i="1"/>
  <c r="AP82" i="1"/>
  <c r="AQ82" i="1"/>
  <c r="AS82" i="1"/>
  <c r="AH83" i="1"/>
  <c r="AI83" i="1"/>
  <c r="AJ83" i="1"/>
  <c r="AK83" i="1"/>
  <c r="AL83" i="1"/>
  <c r="AM83" i="1"/>
  <c r="AN83" i="1"/>
  <c r="AO83" i="1"/>
  <c r="AP83" i="1"/>
  <c r="AQ83" i="1"/>
  <c r="AS83" i="1"/>
  <c r="AH84" i="1"/>
  <c r="AI84" i="1"/>
  <c r="AJ84" i="1"/>
  <c r="AK84" i="1"/>
  <c r="AL84" i="1"/>
  <c r="AM84" i="1"/>
  <c r="AN84" i="1"/>
  <c r="AO84" i="1"/>
  <c r="AP84" i="1"/>
  <c r="AQ84" i="1"/>
  <c r="AS84" i="1"/>
  <c r="AH85" i="1"/>
  <c r="AI85" i="1"/>
  <c r="AJ85" i="1"/>
  <c r="AK85" i="1"/>
  <c r="AL85" i="1"/>
  <c r="AM85" i="1"/>
  <c r="AN85" i="1"/>
  <c r="AO85" i="1"/>
  <c r="AP85" i="1"/>
  <c r="AQ85" i="1"/>
  <c r="AS85" i="1"/>
  <c r="AH86" i="1"/>
  <c r="AI86" i="1"/>
  <c r="AJ86" i="1"/>
  <c r="AK86" i="1"/>
  <c r="AL86" i="1"/>
  <c r="AM86" i="1"/>
  <c r="AN86" i="1"/>
  <c r="AO86" i="1"/>
  <c r="AP86" i="1"/>
  <c r="AQ86" i="1"/>
  <c r="AS86" i="1"/>
  <c r="AH87" i="1"/>
  <c r="AI87" i="1"/>
  <c r="AJ87" i="1"/>
  <c r="AK87" i="1"/>
  <c r="AL87" i="1"/>
  <c r="AM87" i="1"/>
  <c r="AN87" i="1"/>
  <c r="AO87" i="1"/>
  <c r="AP87" i="1"/>
  <c r="AQ87" i="1"/>
  <c r="AS87" i="1"/>
  <c r="AH88" i="1"/>
  <c r="AI88" i="1"/>
  <c r="AJ88" i="1"/>
  <c r="AK88" i="1"/>
  <c r="AL88" i="1"/>
  <c r="AM88" i="1"/>
  <c r="AN88" i="1"/>
  <c r="AO88" i="1"/>
  <c r="AP88" i="1"/>
  <c r="AQ88" i="1"/>
  <c r="AS88" i="1"/>
  <c r="AH89" i="1"/>
  <c r="AI89" i="1"/>
  <c r="AJ89" i="1"/>
  <c r="AK89" i="1"/>
  <c r="AL89" i="1"/>
  <c r="AM89" i="1"/>
  <c r="AN89" i="1"/>
  <c r="AO89" i="1"/>
  <c r="AP89" i="1"/>
  <c r="AQ89" i="1"/>
  <c r="AS89" i="1"/>
  <c r="AH90" i="1"/>
  <c r="AI90" i="1"/>
  <c r="AJ90" i="1"/>
  <c r="AK90" i="1"/>
  <c r="AL90" i="1"/>
  <c r="AM90" i="1"/>
  <c r="AN90" i="1"/>
  <c r="AO90" i="1"/>
  <c r="AP90" i="1"/>
  <c r="AQ90" i="1"/>
  <c r="AS90" i="1"/>
  <c r="AH91" i="1"/>
  <c r="AI91" i="1"/>
  <c r="AJ91" i="1"/>
  <c r="AK91" i="1"/>
  <c r="AL91" i="1"/>
  <c r="AM91" i="1"/>
  <c r="AN91" i="1"/>
  <c r="AO91" i="1"/>
  <c r="AP91" i="1"/>
  <c r="AQ91" i="1"/>
  <c r="AS91" i="1"/>
  <c r="AH92" i="1"/>
  <c r="AI92" i="1"/>
  <c r="AJ92" i="1"/>
  <c r="AK92" i="1"/>
  <c r="AL92" i="1"/>
  <c r="AM92" i="1"/>
  <c r="AN92" i="1"/>
  <c r="AO92" i="1"/>
  <c r="AP92" i="1"/>
  <c r="AQ92" i="1"/>
  <c r="AS92" i="1"/>
  <c r="AH93" i="1"/>
  <c r="AI93" i="1"/>
  <c r="AJ93" i="1"/>
  <c r="AK93" i="1"/>
  <c r="AL93" i="1"/>
  <c r="AM93" i="1"/>
  <c r="AN93" i="1"/>
  <c r="AO93" i="1"/>
  <c r="AP93" i="1"/>
  <c r="AQ93" i="1"/>
  <c r="AS93" i="1"/>
  <c r="AH94" i="1"/>
  <c r="AI94" i="1"/>
  <c r="AJ94" i="1"/>
  <c r="AK94" i="1"/>
  <c r="AL94" i="1"/>
  <c r="AM94" i="1"/>
  <c r="AN94" i="1"/>
  <c r="AO94" i="1"/>
  <c r="AP94" i="1"/>
  <c r="AQ94" i="1"/>
  <c r="AS94" i="1"/>
  <c r="AH95" i="1"/>
  <c r="AI95" i="1"/>
  <c r="AJ95" i="1"/>
  <c r="AK95" i="1"/>
  <c r="AL95" i="1"/>
  <c r="AM95" i="1"/>
  <c r="AN95" i="1"/>
  <c r="AO95" i="1"/>
  <c r="AP95" i="1"/>
  <c r="AQ95" i="1"/>
  <c r="AS95" i="1"/>
  <c r="AH96" i="1"/>
  <c r="AI96" i="1"/>
  <c r="AJ96" i="1"/>
  <c r="AK96" i="1"/>
  <c r="AL96" i="1"/>
  <c r="AM96" i="1"/>
  <c r="AN96" i="1"/>
  <c r="AO96" i="1"/>
  <c r="AP96" i="1"/>
  <c r="AQ96" i="1"/>
  <c r="AS96" i="1"/>
  <c r="AH97" i="1"/>
  <c r="AI97" i="1"/>
  <c r="AJ97" i="1"/>
  <c r="AK97" i="1"/>
  <c r="AL97" i="1"/>
  <c r="AM97" i="1"/>
  <c r="AN97" i="1"/>
  <c r="AO97" i="1"/>
  <c r="AP97" i="1"/>
  <c r="AQ97" i="1"/>
  <c r="AS97" i="1"/>
  <c r="AH98" i="1"/>
  <c r="AI98" i="1"/>
  <c r="AJ98" i="1"/>
  <c r="AK98" i="1"/>
  <c r="AL98" i="1"/>
  <c r="AM98" i="1"/>
  <c r="AN98" i="1"/>
  <c r="AO98" i="1"/>
  <c r="AP98" i="1"/>
  <c r="AQ98" i="1"/>
  <c r="AS98" i="1"/>
  <c r="AH99" i="1"/>
  <c r="AI99" i="1"/>
  <c r="AJ99" i="1"/>
  <c r="AK99" i="1"/>
  <c r="AL99" i="1"/>
  <c r="AM99" i="1"/>
  <c r="AN99" i="1"/>
  <c r="AO99" i="1"/>
  <c r="AP99" i="1"/>
  <c r="AQ99" i="1"/>
  <c r="AS99" i="1"/>
  <c r="AH100" i="1"/>
  <c r="AI100" i="1"/>
  <c r="AJ100" i="1"/>
  <c r="AK100" i="1"/>
  <c r="AL100" i="1"/>
  <c r="AM100" i="1"/>
  <c r="AN100" i="1"/>
  <c r="AO100" i="1"/>
  <c r="AP100" i="1"/>
  <c r="AQ100" i="1"/>
  <c r="AS100" i="1"/>
  <c r="AH101" i="1"/>
  <c r="AI101" i="1"/>
  <c r="AJ101" i="1"/>
  <c r="AK101" i="1"/>
  <c r="AL101" i="1"/>
  <c r="AM101" i="1"/>
  <c r="AN101" i="1"/>
  <c r="AO101" i="1"/>
  <c r="AP101" i="1"/>
  <c r="AQ101" i="1"/>
  <c r="AS101" i="1"/>
  <c r="AH102" i="1"/>
  <c r="AI102" i="1"/>
  <c r="AJ102" i="1"/>
  <c r="AK102" i="1"/>
  <c r="AL102" i="1"/>
  <c r="AM102" i="1"/>
  <c r="AN102" i="1"/>
  <c r="AO102" i="1"/>
  <c r="AP102" i="1"/>
  <c r="AQ102" i="1"/>
  <c r="AS102" i="1"/>
  <c r="AH103" i="1"/>
  <c r="AI103" i="1"/>
  <c r="AJ103" i="1"/>
  <c r="AK103" i="1"/>
  <c r="AL103" i="1"/>
  <c r="AM103" i="1"/>
  <c r="AN103" i="1"/>
  <c r="AO103" i="1"/>
  <c r="AP103" i="1"/>
  <c r="AQ103" i="1"/>
  <c r="AS103" i="1"/>
  <c r="AH104" i="1"/>
  <c r="AI104" i="1"/>
  <c r="AJ104" i="1"/>
  <c r="AK104" i="1"/>
  <c r="AL104" i="1"/>
  <c r="AM104" i="1"/>
  <c r="AN104" i="1"/>
  <c r="AO104" i="1"/>
  <c r="AP104" i="1"/>
  <c r="AQ104" i="1"/>
  <c r="AS104" i="1"/>
  <c r="AH105" i="1"/>
  <c r="AI105" i="1"/>
  <c r="AJ105" i="1"/>
  <c r="AK105" i="1"/>
  <c r="AL105" i="1"/>
  <c r="AM105" i="1"/>
  <c r="AN105" i="1"/>
  <c r="AO105" i="1"/>
  <c r="AP105" i="1"/>
  <c r="AQ105" i="1"/>
  <c r="AS105" i="1"/>
  <c r="AH106" i="1"/>
  <c r="AI106" i="1"/>
  <c r="AJ106" i="1"/>
  <c r="AK106" i="1"/>
  <c r="AL106" i="1"/>
  <c r="AM106" i="1"/>
  <c r="AN106" i="1"/>
  <c r="AO106" i="1"/>
  <c r="AP106" i="1"/>
  <c r="AQ106" i="1"/>
  <c r="AS106" i="1"/>
  <c r="AH107" i="1"/>
  <c r="AI107" i="1"/>
  <c r="AJ107" i="1"/>
  <c r="AK107" i="1"/>
  <c r="AL107" i="1"/>
  <c r="AM107" i="1"/>
  <c r="AN107" i="1"/>
  <c r="AO107" i="1"/>
  <c r="AP107" i="1"/>
  <c r="AQ107" i="1"/>
  <c r="AS107" i="1"/>
  <c r="AH108" i="1"/>
  <c r="AI108" i="1"/>
  <c r="AJ108" i="1"/>
  <c r="AK108" i="1"/>
  <c r="AL108" i="1"/>
  <c r="AM108" i="1"/>
  <c r="AN108" i="1"/>
  <c r="AO108" i="1"/>
  <c r="AP108" i="1"/>
  <c r="AQ108" i="1"/>
  <c r="AS108" i="1"/>
  <c r="AH109" i="1"/>
  <c r="AI109" i="1"/>
  <c r="AJ109" i="1"/>
  <c r="AK109" i="1"/>
  <c r="AL109" i="1"/>
  <c r="AM109" i="1"/>
  <c r="AN109" i="1"/>
  <c r="AO109" i="1"/>
  <c r="AP109" i="1"/>
  <c r="AQ109" i="1"/>
  <c r="AS109" i="1"/>
  <c r="AH110" i="1"/>
  <c r="AI110" i="1"/>
  <c r="AJ110" i="1"/>
  <c r="AK110" i="1"/>
  <c r="AL110" i="1"/>
  <c r="AM110" i="1"/>
  <c r="AN110" i="1"/>
  <c r="AO110" i="1"/>
  <c r="AP110" i="1"/>
  <c r="AQ110" i="1"/>
  <c r="AS110" i="1"/>
  <c r="AH6" i="1"/>
  <c r="AI6" i="1"/>
  <c r="AJ6" i="1"/>
  <c r="AK6" i="1"/>
  <c r="AL6" i="1"/>
  <c r="AM6" i="1"/>
  <c r="AN6" i="1"/>
  <c r="AO6" i="1"/>
  <c r="AP6" i="1"/>
  <c r="AQ6" i="1"/>
  <c r="AH7" i="1"/>
  <c r="AI7" i="1"/>
  <c r="AJ7" i="1"/>
  <c r="AK7" i="1"/>
  <c r="AL7" i="1"/>
  <c r="AM7" i="1"/>
  <c r="AN7" i="1"/>
  <c r="AO7" i="1"/>
  <c r="AP7" i="1"/>
  <c r="AQ7" i="1"/>
  <c r="AQ5" i="1"/>
  <c r="AP5" i="1"/>
  <c r="AO5" i="1"/>
  <c r="AN5" i="1"/>
  <c r="AM5" i="1"/>
  <c r="AI5" i="1"/>
  <c r="AL5" i="1"/>
  <c r="AK5" i="1"/>
  <c r="AJ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6" i="1"/>
  <c r="AB5" i="1"/>
  <c r="X5" i="1"/>
  <c r="AH5" i="1"/>
  <c r="W81" i="1"/>
  <c r="AA81" i="1" s="1"/>
  <c r="W82" i="1"/>
  <c r="AA82" i="1" s="1"/>
  <c r="W83" i="1"/>
  <c r="AA83" i="1" s="1"/>
  <c r="W84" i="1"/>
  <c r="AA84" i="1" s="1"/>
  <c r="W85" i="1"/>
  <c r="AA85" i="1" s="1"/>
  <c r="W86" i="1"/>
  <c r="AA86" i="1" s="1"/>
  <c r="W87" i="1"/>
  <c r="AA87" i="1" s="1"/>
  <c r="W88" i="1"/>
  <c r="AA88" i="1" s="1"/>
  <c r="W89" i="1"/>
  <c r="AA89" i="1" s="1"/>
  <c r="W90" i="1"/>
  <c r="AA90" i="1" s="1"/>
  <c r="W91" i="1"/>
  <c r="AA91" i="1" s="1"/>
  <c r="W92" i="1"/>
  <c r="AA92" i="1" s="1"/>
  <c r="W93" i="1"/>
  <c r="AA93" i="1" s="1"/>
  <c r="W94" i="1"/>
  <c r="AA94" i="1" s="1"/>
  <c r="W95" i="1"/>
  <c r="AA95" i="1" s="1"/>
  <c r="W96" i="1"/>
  <c r="AA96" i="1" s="1"/>
  <c r="W97" i="1"/>
  <c r="AA97" i="1" s="1"/>
  <c r="W98" i="1"/>
  <c r="AA98" i="1" s="1"/>
  <c r="W99" i="1"/>
  <c r="AA99" i="1" s="1"/>
  <c r="W100" i="1"/>
  <c r="AA100" i="1" s="1"/>
  <c r="W101" i="1"/>
  <c r="AA101" i="1" s="1"/>
  <c r="W66" i="1"/>
  <c r="AA66" i="1" s="1"/>
  <c r="W67" i="1"/>
  <c r="AA67" i="1" s="1"/>
  <c r="W68" i="1"/>
  <c r="AA68" i="1" s="1"/>
  <c r="W69" i="1"/>
  <c r="AA69" i="1" s="1"/>
  <c r="W70" i="1"/>
  <c r="AA70" i="1" s="1"/>
  <c r="W71" i="1"/>
  <c r="AA71" i="1" s="1"/>
  <c r="W72" i="1"/>
  <c r="AA72" i="1" s="1"/>
  <c r="W73" i="1"/>
  <c r="AA73" i="1" s="1"/>
  <c r="W74" i="1"/>
  <c r="AA74" i="1" s="1"/>
  <c r="W75" i="1"/>
  <c r="AA75" i="1" s="1"/>
  <c r="W76" i="1"/>
  <c r="AA76" i="1" s="1"/>
  <c r="W77" i="1"/>
  <c r="AA77" i="1" s="1"/>
  <c r="W78" i="1"/>
  <c r="AA78" i="1" s="1"/>
  <c r="W79" i="1"/>
  <c r="AA79" i="1" s="1"/>
  <c r="W80" i="1"/>
  <c r="AA80" i="1" s="1"/>
  <c r="W54" i="1"/>
  <c r="AA54" i="1" s="1"/>
  <c r="W55" i="1"/>
  <c r="AA55" i="1" s="1"/>
  <c r="W56" i="1"/>
  <c r="AA56" i="1" s="1"/>
  <c r="W57" i="1"/>
  <c r="AA57" i="1" s="1"/>
  <c r="W58" i="1"/>
  <c r="AA58" i="1" s="1"/>
  <c r="W59" i="1"/>
  <c r="AA59" i="1" s="1"/>
  <c r="W60" i="1"/>
  <c r="AA60" i="1" s="1"/>
  <c r="W61" i="1"/>
  <c r="AA61" i="1" s="1"/>
  <c r="W62" i="1"/>
  <c r="AA62" i="1" s="1"/>
  <c r="W63" i="1"/>
  <c r="AA63" i="1" s="1"/>
  <c r="W64" i="1"/>
  <c r="AA64" i="1" s="1"/>
  <c r="W65" i="1"/>
  <c r="AA65" i="1" s="1"/>
  <c r="W35" i="1"/>
  <c r="AA35" i="1" s="1"/>
  <c r="W36" i="1"/>
  <c r="AA36" i="1" s="1"/>
  <c r="W37" i="1"/>
  <c r="AA37" i="1" s="1"/>
  <c r="W38" i="1"/>
  <c r="AA38" i="1" s="1"/>
  <c r="W39" i="1"/>
  <c r="AA39" i="1" s="1"/>
  <c r="W40" i="1"/>
  <c r="AA40" i="1" s="1"/>
  <c r="W41" i="1"/>
  <c r="AA41" i="1" s="1"/>
  <c r="W42" i="1"/>
  <c r="AA42" i="1" s="1"/>
  <c r="W43" i="1"/>
  <c r="AA43" i="1" s="1"/>
  <c r="W44" i="1"/>
  <c r="AA44" i="1" s="1"/>
  <c r="W45" i="1"/>
  <c r="AA45" i="1" s="1"/>
  <c r="W46" i="1"/>
  <c r="AA46" i="1" s="1"/>
  <c r="W47" i="1"/>
  <c r="AA47" i="1" s="1"/>
  <c r="W48" i="1"/>
  <c r="AA48" i="1" s="1"/>
  <c r="W49" i="1"/>
  <c r="AA49" i="1" s="1"/>
  <c r="W50" i="1"/>
  <c r="AA50" i="1" s="1"/>
  <c r="W51" i="1"/>
  <c r="AA51" i="1" s="1"/>
  <c r="W52" i="1"/>
  <c r="AA52" i="1" s="1"/>
  <c r="W53" i="1"/>
  <c r="AA53" i="1" s="1"/>
  <c r="W6" i="1"/>
  <c r="W7" i="1"/>
  <c r="W8" i="1"/>
  <c r="W9" i="1"/>
  <c r="AA9" i="1" s="1"/>
  <c r="W10" i="1"/>
  <c r="AA10" i="1" s="1"/>
  <c r="W11" i="1"/>
  <c r="W12" i="1"/>
  <c r="AA12" i="1" s="1"/>
  <c r="W13" i="1"/>
  <c r="W14" i="1"/>
  <c r="AA14" i="1" s="1"/>
  <c r="W15" i="1"/>
  <c r="AA15" i="1" s="1"/>
  <c r="W16" i="1"/>
  <c r="AA16" i="1" s="1"/>
  <c r="W17" i="1"/>
  <c r="AA17" i="1" s="1"/>
  <c r="W18" i="1"/>
  <c r="AA18" i="1" s="1"/>
  <c r="W19" i="1"/>
  <c r="AA19" i="1" s="1"/>
  <c r="W20" i="1"/>
  <c r="W21" i="1"/>
  <c r="W22" i="1"/>
  <c r="W23" i="1"/>
  <c r="AA23" i="1" s="1"/>
  <c r="W24" i="1"/>
  <c r="AA24" i="1" s="1"/>
  <c r="W25" i="1"/>
  <c r="AA25" i="1" s="1"/>
  <c r="W26" i="1"/>
  <c r="AA26" i="1" s="1"/>
  <c r="W27" i="1"/>
  <c r="AA27" i="1" s="1"/>
  <c r="W28" i="1"/>
  <c r="AA28" i="1" s="1"/>
  <c r="W29" i="1"/>
  <c r="AA29" i="1" s="1"/>
  <c r="W30" i="1"/>
  <c r="AA30" i="1" s="1"/>
  <c r="W31" i="1"/>
  <c r="AA31" i="1" s="1"/>
  <c r="W32" i="1"/>
  <c r="AA32" i="1" s="1"/>
  <c r="W33" i="1"/>
  <c r="AA33" i="1" s="1"/>
  <c r="W34" i="1"/>
  <c r="AA34" i="1" s="1"/>
  <c r="W5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7" i="1"/>
  <c r="Z5" i="1"/>
  <c r="Z6" i="1"/>
  <c r="E13" i="1"/>
  <c r="F13" i="1" s="1"/>
  <c r="E15" i="1"/>
  <c r="F15" i="1" s="1"/>
  <c r="E14" i="1"/>
  <c r="F14" i="1" s="1"/>
  <c r="G14" i="1"/>
  <c r="H14" i="1"/>
  <c r="I14" i="1" s="1"/>
  <c r="J14" i="1"/>
  <c r="K14" i="1"/>
  <c r="L14" i="1" s="1"/>
  <c r="N14" i="1"/>
  <c r="O14" i="1" s="1"/>
  <c r="G13" i="1"/>
  <c r="H13" i="1"/>
  <c r="I13" i="1" s="1"/>
  <c r="J13" i="1"/>
  <c r="K13" i="1"/>
  <c r="L13" i="1" s="1"/>
  <c r="N13" i="1"/>
  <c r="O13" i="1" s="1"/>
  <c r="N15" i="1"/>
  <c r="O15" i="1" s="1"/>
  <c r="K15" i="1"/>
  <c r="L15" i="1" s="1"/>
  <c r="J15" i="1"/>
  <c r="H15" i="1"/>
  <c r="I15" i="1" s="1"/>
  <c r="G15" i="1"/>
  <c r="K39" i="1"/>
  <c r="K40" i="1"/>
  <c r="K41" i="1"/>
  <c r="K42" i="1"/>
  <c r="M42" i="1"/>
  <c r="L42" i="1" s="1"/>
  <c r="I42" i="1"/>
  <c r="H42" i="1" s="1"/>
  <c r="F42" i="1"/>
  <c r="G42" i="1"/>
  <c r="B42" i="1"/>
  <c r="C42" i="1"/>
  <c r="E42" i="1"/>
  <c r="D42" i="1" s="1"/>
  <c r="L39" i="1"/>
  <c r="H39" i="1"/>
  <c r="D39" i="1"/>
  <c r="L41" i="1"/>
  <c r="L40" i="1"/>
  <c r="H41" i="1"/>
  <c r="H40" i="1"/>
  <c r="D40" i="1"/>
  <c r="D41" i="1"/>
  <c r="N8" i="1"/>
  <c r="N9" i="1"/>
  <c r="N7" i="1"/>
  <c r="J8" i="1"/>
  <c r="J9" i="1"/>
  <c r="J7" i="1"/>
  <c r="F8" i="1"/>
  <c r="F9" i="1"/>
  <c r="F7" i="1"/>
</calcChain>
</file>

<file path=xl/sharedStrings.xml><?xml version="1.0" encoding="utf-8"?>
<sst xmlns="http://schemas.openxmlformats.org/spreadsheetml/2006/main" count="85" uniqueCount="32">
  <si>
    <t>FullEval() time</t>
    <phoneticPr fontId="1" type="noConversion"/>
  </si>
  <si>
    <t>Keysize</t>
    <phoneticPr fontId="1" type="noConversion"/>
  </si>
  <si>
    <t>batch code</t>
    <phoneticPr fontId="1" type="noConversion"/>
  </si>
  <si>
    <t>big-state</t>
  </si>
  <si>
    <t>OKVS</t>
    <phoneticPr fontId="1" type="noConversion"/>
  </si>
  <si>
    <t>byte</t>
    <phoneticPr fontId="1" type="noConversion"/>
  </si>
  <si>
    <t>Eval() time (clock cycles)</t>
    <phoneticPr fontId="1" type="noConversion"/>
  </si>
  <si>
    <t>Gen() time (clock cycles)</t>
    <phoneticPr fontId="1" type="noConversion"/>
  </si>
  <si>
    <t>Keysize(kB)</t>
    <phoneticPr fontId="1" type="noConversion"/>
  </si>
  <si>
    <t>t</t>
    <phoneticPr fontId="1" type="noConversion"/>
  </si>
  <si>
    <t>For PCG from Ring-LPN</t>
  </si>
  <si>
    <t>For (unbalanced） PSI</t>
  </si>
  <si>
    <t>c</t>
  </si>
  <si>
    <t>N = 2^20</t>
  </si>
  <si>
    <t>t</t>
  </si>
  <si>
    <t>w</t>
  </si>
  <si>
    <t>regular t-DPF</t>
  </si>
  <si>
    <t>Keysize(bit)</t>
  </si>
  <si>
    <t>FullEval()</t>
  </si>
  <si>
    <t>batch-code</t>
  </si>
  <si>
    <t>OKVS</t>
  </si>
  <si>
    <t>KB</t>
  </si>
  <si>
    <t>t^2</t>
  </si>
  <si>
    <t>Eval()</t>
  </si>
  <si>
    <t>Gen()</t>
  </si>
  <si>
    <t>PCG for OLE</t>
  </si>
  <si>
    <t>DMPF is used to distribute the multiplication of two N-deg t-weight polynomials</t>
  </si>
  <si>
    <t>PSI-WCA</t>
  </si>
  <si>
    <t>N = 2^128</t>
  </si>
  <si>
    <t>client set size t</t>
  </si>
  <si>
    <t>server set size M</t>
  </si>
  <si>
    <t>naive t-DPF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</si>
</sst>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batch 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Sheet1!$D$7:$D$9</c:f>
            </c:numRef>
          </c:xVal>
          <c:yVal>
            <c:numRef>
              <c:f>Sheet1!$F$7:$F$9</c:f>
            </c:numRef>
          </c:yVal>
          <c:smooth val="0"/>
          <c:extLst>
            <c:ext xmlns:c16="http://schemas.microsoft.com/office/drawing/2014/chart" uri="{C3380CC4-5D6E-409C-BE32-E72D297353CC}">
              <c16:uniqueId val="{00000000-1C60-474B-B9A0-06EA9059681A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big-state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Sheet1!$H$7:$H$9</c:f>
            </c:numRef>
          </c:xVal>
          <c:yVal>
            <c:numRef>
              <c:f>Sheet1!$J$7:$J$9</c:f>
            </c:numRef>
          </c:yVal>
          <c:smooth val="0"/>
          <c:extLst>
            <c:ext xmlns:c16="http://schemas.microsoft.com/office/drawing/2014/chart" uri="{C3380CC4-5D6E-409C-BE32-E72D297353CC}">
              <c16:uniqueId val="{00000002-1C60-474B-B9A0-06EA9059681A}"/>
            </c:ext>
          </c:extLst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OKVS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Sheet1!$L$7:$L$9</c:f>
            </c:numRef>
          </c:xVal>
          <c:yVal>
            <c:numRef>
              <c:f>Sheet1!$N$7:$N$9</c:f>
            </c:numRef>
          </c:yVal>
          <c:smooth val="0"/>
          <c:extLst>
            <c:ext xmlns:c16="http://schemas.microsoft.com/office/drawing/2014/chart" uri="{C3380CC4-5D6E-409C-BE32-E72D297353CC}">
              <c16:uniqueId val="{00000003-1C60-474B-B9A0-06EA90596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78648"/>
        <c:axId val="569275768"/>
      </c:scatterChart>
      <c:valAx>
        <c:axId val="569278648"/>
        <c:scaling>
          <c:logBase val="10"/>
          <c:orientation val="minMax"/>
          <c:min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FullEval()</a:t>
                </a:r>
                <a:r>
                  <a:rPr lang="en-US" altLang="zh-CN" baseline="0"/>
                  <a:t> time (×10</a:t>
                </a:r>
                <a:r>
                  <a:rPr lang="en-US" altLang="zh-CN" baseline="30000"/>
                  <a:t>7</a:t>
                </a:r>
                <a:r>
                  <a:rPr lang="en-US" altLang="zh-CN" baseline="0"/>
                  <a:t> clock cycles)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75768"/>
        <c:crosses val="autoZero"/>
        <c:crossBetween val="midCat"/>
      </c:valAx>
      <c:valAx>
        <c:axId val="569275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Keysize</a:t>
                </a:r>
                <a:r>
                  <a:rPr lang="en-US" altLang="zh-CN" baseline="0"/>
                  <a:t>(kB)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78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batch 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Sheet1!$C$39:$C$41</c:f>
            </c:numRef>
          </c:xVal>
          <c:yVal>
            <c:numRef>
              <c:f>Sheet1!$D$39:$D$41</c:f>
            </c:numRef>
          </c:yVal>
          <c:smooth val="0"/>
          <c:extLst>
            <c:ext xmlns:c16="http://schemas.microsoft.com/office/drawing/2014/chart" uri="{C3380CC4-5D6E-409C-BE32-E72D297353CC}">
              <c16:uniqueId val="{00000000-B0BB-44FA-A25A-66B63F25A910}"/>
            </c:ext>
          </c:extLst>
        </c:ser>
        <c:ser>
          <c:idx val="1"/>
          <c:order val="1"/>
          <c:tx>
            <c:strRef>
              <c:f>Sheet1!$E$36</c:f>
              <c:strCache>
                <c:ptCount val="1"/>
                <c:pt idx="0">
                  <c:v>big-state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Sheet1!$G$39:$G$41</c:f>
            </c:numRef>
          </c:xVal>
          <c:yVal>
            <c:numRef>
              <c:f>Sheet1!$H$39:$H$41</c:f>
            </c:numRef>
          </c:yVal>
          <c:smooth val="0"/>
          <c:extLst>
            <c:ext xmlns:c16="http://schemas.microsoft.com/office/drawing/2014/chart" uri="{C3380CC4-5D6E-409C-BE32-E72D297353CC}">
              <c16:uniqueId val="{00000003-B0BB-44FA-A25A-66B63F25A910}"/>
            </c:ext>
          </c:extLst>
        </c:ser>
        <c:ser>
          <c:idx val="2"/>
          <c:order val="2"/>
          <c:tx>
            <c:strRef>
              <c:f>Sheet1!$I$36</c:f>
              <c:strCache>
                <c:ptCount val="1"/>
                <c:pt idx="0">
                  <c:v>OKVS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Sheet1!$K$39:$K$41</c:f>
            </c:numRef>
          </c:xVal>
          <c:yVal>
            <c:numRef>
              <c:f>Sheet1!$L$39:$L$41</c:f>
            </c:numRef>
          </c:yVal>
          <c:smooth val="0"/>
          <c:extLst>
            <c:ext xmlns:c16="http://schemas.microsoft.com/office/drawing/2014/chart" uri="{C3380CC4-5D6E-409C-BE32-E72D297353CC}">
              <c16:uniqueId val="{00000004-B0BB-44FA-A25A-66B63F25A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54896"/>
        <c:axId val="672552016"/>
      </c:scatterChart>
      <c:valAx>
        <c:axId val="67255489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Gen()</a:t>
                </a:r>
                <a:r>
                  <a:rPr lang="en-US" altLang="zh-CN" baseline="0"/>
                  <a:t> time (clock cycles)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2016"/>
        <c:crosses val="autoZero"/>
        <c:crossBetween val="midCat"/>
      </c:valAx>
      <c:valAx>
        <c:axId val="672552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Keysize(kB)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3542976939203356E-2"/>
              <c:y val="0.3146513939404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batch 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Sheet1!$B$39:$B$41</c:f>
            </c:numRef>
          </c:xVal>
          <c:yVal>
            <c:numRef>
              <c:f>Sheet1!$D$39:$D$41</c:f>
            </c:numRef>
          </c:yVal>
          <c:smooth val="0"/>
          <c:extLst>
            <c:ext xmlns:c16="http://schemas.microsoft.com/office/drawing/2014/chart" uri="{C3380CC4-5D6E-409C-BE32-E72D297353CC}">
              <c16:uniqueId val="{00000000-48EF-484E-8296-37D448C2FCF6}"/>
            </c:ext>
          </c:extLst>
        </c:ser>
        <c:ser>
          <c:idx val="1"/>
          <c:order val="1"/>
          <c:tx>
            <c:strRef>
              <c:f>Sheet1!$E$36</c:f>
              <c:strCache>
                <c:ptCount val="1"/>
                <c:pt idx="0">
                  <c:v>big-state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Sheet1!$F$39:$F$41</c:f>
            </c:numRef>
          </c:xVal>
          <c:yVal>
            <c:numRef>
              <c:f>Sheet1!$H$39:$H$41</c:f>
            </c:numRef>
          </c:yVal>
          <c:smooth val="0"/>
          <c:extLst>
            <c:ext xmlns:c16="http://schemas.microsoft.com/office/drawing/2014/chart" uri="{C3380CC4-5D6E-409C-BE32-E72D297353CC}">
              <c16:uniqueId val="{00000001-48EF-484E-8296-37D448C2FCF6}"/>
            </c:ext>
          </c:extLst>
        </c:ser>
        <c:ser>
          <c:idx val="2"/>
          <c:order val="2"/>
          <c:tx>
            <c:strRef>
              <c:f>Sheet1!$I$36</c:f>
              <c:strCache>
                <c:ptCount val="1"/>
                <c:pt idx="0">
                  <c:v>OKVS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Sheet1!$J$39:$J$41</c:f>
            </c:numRef>
          </c:xVal>
          <c:yVal>
            <c:numRef>
              <c:f>Sheet1!$L$39:$L$41</c:f>
            </c:numRef>
          </c:yVal>
          <c:smooth val="0"/>
          <c:extLst>
            <c:ext xmlns:c16="http://schemas.microsoft.com/office/drawing/2014/chart" uri="{C3380CC4-5D6E-409C-BE32-E72D297353CC}">
              <c16:uniqueId val="{00000002-48EF-484E-8296-37D448C2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88024"/>
        <c:axId val="661379408"/>
      </c:scatterChart>
      <c:valAx>
        <c:axId val="56918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Eval()</a:t>
                </a:r>
                <a:r>
                  <a:rPr lang="en-US" altLang="zh-CN" baseline="0"/>
                  <a:t> time (clock cycles)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79408"/>
        <c:crosses val="autoZero"/>
        <c:crossBetween val="midCat"/>
      </c:valAx>
      <c:valAx>
        <c:axId val="661379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Keysize(kB)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8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Sheet1!$X$3</c:f>
              <c:strCache>
                <c:ptCount val="1"/>
                <c:pt idx="0">
                  <c:v>regular t-DPF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Sheet1!$V$5:$V$161</c:f>
              <c:numCache>
                <c:formatCode>General</c:formatCode>
                <c:ptCount val="40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109</c:v>
                </c:pt>
                <c:pt idx="5">
                  <c:v>118</c:v>
                </c:pt>
                <c:pt idx="6">
                  <c:v>127</c:v>
                </c:pt>
                <c:pt idx="7">
                  <c:v>128</c:v>
                </c:pt>
                <c:pt idx="8">
                  <c:v>129</c:v>
                </c:pt>
                <c:pt idx="9">
                  <c:v>130</c:v>
                </c:pt>
                <c:pt idx="10">
                  <c:v>131</c:v>
                </c:pt>
                <c:pt idx="11">
                  <c:v>132</c:v>
                </c:pt>
                <c:pt idx="12">
                  <c:v>133</c:v>
                </c:pt>
                <c:pt idx="13">
                  <c:v>134</c:v>
                </c:pt>
                <c:pt idx="14">
                  <c:v>135</c:v>
                </c:pt>
                <c:pt idx="15">
                  <c:v>136</c:v>
                </c:pt>
                <c:pt idx="16">
                  <c:v>137</c:v>
                </c:pt>
                <c:pt idx="17">
                  <c:v>138</c:v>
                </c:pt>
                <c:pt idx="18">
                  <c:v>139</c:v>
                </c:pt>
                <c:pt idx="19">
                  <c:v>140</c:v>
                </c:pt>
                <c:pt idx="20">
                  <c:v>141</c:v>
                </c:pt>
                <c:pt idx="21">
                  <c:v>142</c:v>
                </c:pt>
                <c:pt idx="22">
                  <c:v>143</c:v>
                </c:pt>
                <c:pt idx="23">
                  <c:v>144</c:v>
                </c:pt>
                <c:pt idx="24">
                  <c:v>145</c:v>
                </c:pt>
                <c:pt idx="25">
                  <c:v>146</c:v>
                </c:pt>
                <c:pt idx="26">
                  <c:v>147</c:v>
                </c:pt>
                <c:pt idx="27">
                  <c:v>148</c:v>
                </c:pt>
                <c:pt idx="28">
                  <c:v>149</c:v>
                </c:pt>
                <c:pt idx="29">
                  <c:v>150</c:v>
                </c:pt>
                <c:pt idx="30">
                  <c:v>151</c:v>
                </c:pt>
                <c:pt idx="31">
                  <c:v>152</c:v>
                </c:pt>
                <c:pt idx="32">
                  <c:v>153</c:v>
                </c:pt>
                <c:pt idx="33">
                  <c:v>154</c:v>
                </c:pt>
                <c:pt idx="34">
                  <c:v>155</c:v>
                </c:pt>
                <c:pt idx="35">
                  <c:v>156</c:v>
                </c:pt>
                <c:pt idx="36">
                  <c:v>157</c:v>
                </c:pt>
                <c:pt idx="37">
                  <c:v>158</c:v>
                </c:pt>
                <c:pt idx="38">
                  <c:v>159</c:v>
                </c:pt>
                <c:pt idx="39">
                  <c:v>160</c:v>
                </c:pt>
              </c:numCache>
            </c:numRef>
          </c:xVal>
          <c:yVal>
            <c:numRef>
              <c:f>Sheet1!$Y$5:$Y$161</c:f>
              <c:numCache>
                <c:formatCode>General</c:formatCode>
                <c:ptCount val="40"/>
                <c:pt idx="0">
                  <c:v>351692390.40000004</c:v>
                </c:pt>
                <c:pt idx="1">
                  <c:v>879230976</c:v>
                </c:pt>
                <c:pt idx="2">
                  <c:v>1318846464</c:v>
                </c:pt>
                <c:pt idx="3">
                  <c:v>1670538854.3999999</c:v>
                </c:pt>
                <c:pt idx="4">
                  <c:v>9583617638.4000015</c:v>
                </c:pt>
                <c:pt idx="5">
                  <c:v>10374925516.800001</c:v>
                </c:pt>
                <c:pt idx="6">
                  <c:v>11166233395.199999</c:v>
                </c:pt>
                <c:pt idx="7">
                  <c:v>11254156492.800001</c:v>
                </c:pt>
                <c:pt idx="8">
                  <c:v>11342079590.400002</c:v>
                </c:pt>
                <c:pt idx="9">
                  <c:v>11430002688</c:v>
                </c:pt>
                <c:pt idx="10">
                  <c:v>11517925785.6</c:v>
                </c:pt>
                <c:pt idx="11">
                  <c:v>11605848883.199999</c:v>
                </c:pt>
                <c:pt idx="12">
                  <c:v>11693771980.800001</c:v>
                </c:pt>
                <c:pt idx="13">
                  <c:v>11781695078.400002</c:v>
                </c:pt>
                <c:pt idx="14">
                  <c:v>11869618176</c:v>
                </c:pt>
                <c:pt idx="15">
                  <c:v>11957541273.6</c:v>
                </c:pt>
                <c:pt idx="16">
                  <c:v>12045464371.199999</c:v>
                </c:pt>
                <c:pt idx="17">
                  <c:v>12133387468.800001</c:v>
                </c:pt>
                <c:pt idx="18">
                  <c:v>12221310566.400002</c:v>
                </c:pt>
                <c:pt idx="19">
                  <c:v>12309233664</c:v>
                </c:pt>
                <c:pt idx="20">
                  <c:v>12397156761.6</c:v>
                </c:pt>
                <c:pt idx="21">
                  <c:v>12485079859.199999</c:v>
                </c:pt>
                <c:pt idx="22">
                  <c:v>12573002956.800001</c:v>
                </c:pt>
                <c:pt idx="23">
                  <c:v>12660926054.400002</c:v>
                </c:pt>
                <c:pt idx="24">
                  <c:v>12748849152</c:v>
                </c:pt>
                <c:pt idx="25">
                  <c:v>12836772249.6</c:v>
                </c:pt>
                <c:pt idx="26">
                  <c:v>12924695347.199999</c:v>
                </c:pt>
                <c:pt idx="27">
                  <c:v>13012618444.800001</c:v>
                </c:pt>
                <c:pt idx="28">
                  <c:v>13100541542.400002</c:v>
                </c:pt>
                <c:pt idx="29">
                  <c:v>13188464640</c:v>
                </c:pt>
                <c:pt idx="30">
                  <c:v>13276387737.6</c:v>
                </c:pt>
                <c:pt idx="31">
                  <c:v>13364310835.199999</c:v>
                </c:pt>
                <c:pt idx="32">
                  <c:v>13452233932.800001</c:v>
                </c:pt>
                <c:pt idx="33">
                  <c:v>13540157030.400002</c:v>
                </c:pt>
                <c:pt idx="34">
                  <c:v>13628080128</c:v>
                </c:pt>
                <c:pt idx="35">
                  <c:v>13716003225.6</c:v>
                </c:pt>
                <c:pt idx="36">
                  <c:v>13803926323.199999</c:v>
                </c:pt>
                <c:pt idx="37">
                  <c:v>13891849420.800001</c:v>
                </c:pt>
                <c:pt idx="38">
                  <c:v>13979772518.400002</c:v>
                </c:pt>
                <c:pt idx="39">
                  <c:v>14067695616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9A-42B4-A835-8BCAF0F1ACED}"/>
            </c:ext>
          </c:extLst>
        </c:ser>
        <c:ser>
          <c:idx val="1"/>
          <c:order val="1"/>
          <c:tx>
            <c:strRef>
              <c:f>Sheet1!$Z$3</c:f>
              <c:strCache>
                <c:ptCount val="1"/>
                <c:pt idx="0">
                  <c:v>big-state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Sheet1!$V$5:$V$161</c:f>
              <c:numCache>
                <c:formatCode>General</c:formatCode>
                <c:ptCount val="40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109</c:v>
                </c:pt>
                <c:pt idx="5">
                  <c:v>118</c:v>
                </c:pt>
                <c:pt idx="6">
                  <c:v>127</c:v>
                </c:pt>
                <c:pt idx="7">
                  <c:v>128</c:v>
                </c:pt>
                <c:pt idx="8">
                  <c:v>129</c:v>
                </c:pt>
                <c:pt idx="9">
                  <c:v>130</c:v>
                </c:pt>
                <c:pt idx="10">
                  <c:v>131</c:v>
                </c:pt>
                <c:pt idx="11">
                  <c:v>132</c:v>
                </c:pt>
                <c:pt idx="12">
                  <c:v>133</c:v>
                </c:pt>
                <c:pt idx="13">
                  <c:v>134</c:v>
                </c:pt>
                <c:pt idx="14">
                  <c:v>135</c:v>
                </c:pt>
                <c:pt idx="15">
                  <c:v>136</c:v>
                </c:pt>
                <c:pt idx="16">
                  <c:v>137</c:v>
                </c:pt>
                <c:pt idx="17">
                  <c:v>138</c:v>
                </c:pt>
                <c:pt idx="18">
                  <c:v>139</c:v>
                </c:pt>
                <c:pt idx="19">
                  <c:v>140</c:v>
                </c:pt>
                <c:pt idx="20">
                  <c:v>141</c:v>
                </c:pt>
                <c:pt idx="21">
                  <c:v>142</c:v>
                </c:pt>
                <c:pt idx="22">
                  <c:v>143</c:v>
                </c:pt>
                <c:pt idx="23">
                  <c:v>144</c:v>
                </c:pt>
                <c:pt idx="24">
                  <c:v>145</c:v>
                </c:pt>
                <c:pt idx="25">
                  <c:v>146</c:v>
                </c:pt>
                <c:pt idx="26">
                  <c:v>147</c:v>
                </c:pt>
                <c:pt idx="27">
                  <c:v>148</c:v>
                </c:pt>
                <c:pt idx="28">
                  <c:v>149</c:v>
                </c:pt>
                <c:pt idx="29">
                  <c:v>150</c:v>
                </c:pt>
                <c:pt idx="30">
                  <c:v>151</c:v>
                </c:pt>
                <c:pt idx="31">
                  <c:v>152</c:v>
                </c:pt>
                <c:pt idx="32">
                  <c:v>153</c:v>
                </c:pt>
                <c:pt idx="33">
                  <c:v>154</c:v>
                </c:pt>
                <c:pt idx="34">
                  <c:v>155</c:v>
                </c:pt>
                <c:pt idx="35">
                  <c:v>156</c:v>
                </c:pt>
                <c:pt idx="36">
                  <c:v>157</c:v>
                </c:pt>
                <c:pt idx="37">
                  <c:v>158</c:v>
                </c:pt>
                <c:pt idx="38">
                  <c:v>159</c:v>
                </c:pt>
                <c:pt idx="39">
                  <c:v>160</c:v>
                </c:pt>
              </c:numCache>
            </c:numRef>
          </c:xVal>
          <c:yVal>
            <c:numRef>
              <c:f>Sheet1!$AA$5:$AA$161</c:f>
              <c:numCache>
                <c:formatCode>General</c:formatCode>
                <c:ptCount val="40"/>
                <c:pt idx="0">
                  <c:v>98146713.600000009</c:v>
                </c:pt>
                <c:pt idx="1">
                  <c:v>155398963.20000002</c:v>
                </c:pt>
                <c:pt idx="2">
                  <c:v>240595763.20000002</c:v>
                </c:pt>
                <c:pt idx="3">
                  <c:v>333289881.60000002</c:v>
                </c:pt>
                <c:pt idx="4">
                  <c:v>8185026969.6000004</c:v>
                </c:pt>
                <c:pt idx="5">
                  <c:v>9577483468.8000011</c:v>
                </c:pt>
                <c:pt idx="6">
                  <c:v>11080355020.800001</c:v>
                </c:pt>
                <c:pt idx="7">
                  <c:v>11254156492.800001</c:v>
                </c:pt>
                <c:pt idx="8">
                  <c:v>11429321113.6</c:v>
                </c:pt>
                <c:pt idx="9">
                  <c:v>11605848883.200001</c:v>
                </c:pt>
                <c:pt idx="10">
                  <c:v>11783739801.6</c:v>
                </c:pt>
                <c:pt idx="11">
                  <c:v>11962993868.800001</c:v>
                </c:pt>
                <c:pt idx="12">
                  <c:v>12143611084.800001</c:v>
                </c:pt>
                <c:pt idx="13">
                  <c:v>12325591449.6</c:v>
                </c:pt>
                <c:pt idx="14">
                  <c:v>12508934963.200001</c:v>
                </c:pt>
                <c:pt idx="15">
                  <c:v>12693641625.6</c:v>
                </c:pt>
                <c:pt idx="16">
                  <c:v>12879711436.800001</c:v>
                </c:pt>
                <c:pt idx="17">
                  <c:v>13067144396.800001</c:v>
                </c:pt>
                <c:pt idx="18">
                  <c:v>13255940505.6</c:v>
                </c:pt>
                <c:pt idx="19">
                  <c:v>13446099763.200001</c:v>
                </c:pt>
                <c:pt idx="20">
                  <c:v>13637622169.6</c:v>
                </c:pt>
                <c:pt idx="21">
                  <c:v>13830507724.800001</c:v>
                </c:pt>
                <c:pt idx="22">
                  <c:v>14024756428.800001</c:v>
                </c:pt>
                <c:pt idx="23">
                  <c:v>14220368281.6</c:v>
                </c:pt>
                <c:pt idx="24">
                  <c:v>14417343283.200001</c:v>
                </c:pt>
                <c:pt idx="25">
                  <c:v>14615681433.6</c:v>
                </c:pt>
                <c:pt idx="26">
                  <c:v>14815382732.800001</c:v>
                </c:pt>
                <c:pt idx="27">
                  <c:v>15016447180.800001</c:v>
                </c:pt>
                <c:pt idx="28">
                  <c:v>15218874777.6</c:v>
                </c:pt>
                <c:pt idx="29">
                  <c:v>15422665523.200001</c:v>
                </c:pt>
                <c:pt idx="30">
                  <c:v>15627819417.6</c:v>
                </c:pt>
                <c:pt idx="31">
                  <c:v>15834336460.800001</c:v>
                </c:pt>
                <c:pt idx="32">
                  <c:v>16042216652.800001</c:v>
                </c:pt>
                <c:pt idx="33">
                  <c:v>16251459993.6</c:v>
                </c:pt>
                <c:pt idx="34">
                  <c:v>16462066483.200001</c:v>
                </c:pt>
                <c:pt idx="35">
                  <c:v>16674036121.6</c:v>
                </c:pt>
                <c:pt idx="36">
                  <c:v>16887368908.800001</c:v>
                </c:pt>
                <c:pt idx="37">
                  <c:v>17102064844.800001</c:v>
                </c:pt>
                <c:pt idx="38">
                  <c:v>17318123929.600002</c:v>
                </c:pt>
                <c:pt idx="39">
                  <c:v>17535546163.200001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9A-42B4-A835-8BCAF0F1ACED}"/>
            </c:ext>
          </c:extLst>
        </c:ser>
        <c:ser>
          <c:idx val="2"/>
          <c:order val="2"/>
          <c:tx>
            <c:strRef>
              <c:f>Sheet1!$AB$3</c:f>
              <c:strCache>
                <c:ptCount val="1"/>
                <c:pt idx="0">
                  <c:v>batch-code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Sheet1!$V$5:$V$161</c:f>
              <c:numCache>
                <c:formatCode>General</c:formatCode>
                <c:ptCount val="40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109</c:v>
                </c:pt>
                <c:pt idx="5">
                  <c:v>118</c:v>
                </c:pt>
                <c:pt idx="6">
                  <c:v>127</c:v>
                </c:pt>
                <c:pt idx="7">
                  <c:v>128</c:v>
                </c:pt>
                <c:pt idx="8">
                  <c:v>129</c:v>
                </c:pt>
                <c:pt idx="9">
                  <c:v>130</c:v>
                </c:pt>
                <c:pt idx="10">
                  <c:v>131</c:v>
                </c:pt>
                <c:pt idx="11">
                  <c:v>132</c:v>
                </c:pt>
                <c:pt idx="12">
                  <c:v>133</c:v>
                </c:pt>
                <c:pt idx="13">
                  <c:v>134</c:v>
                </c:pt>
                <c:pt idx="14">
                  <c:v>135</c:v>
                </c:pt>
                <c:pt idx="15">
                  <c:v>136</c:v>
                </c:pt>
                <c:pt idx="16">
                  <c:v>137</c:v>
                </c:pt>
                <c:pt idx="17">
                  <c:v>138</c:v>
                </c:pt>
                <c:pt idx="18">
                  <c:v>139</c:v>
                </c:pt>
                <c:pt idx="19">
                  <c:v>140</c:v>
                </c:pt>
                <c:pt idx="20">
                  <c:v>141</c:v>
                </c:pt>
                <c:pt idx="21">
                  <c:v>142</c:v>
                </c:pt>
                <c:pt idx="22">
                  <c:v>143</c:v>
                </c:pt>
                <c:pt idx="23">
                  <c:v>144</c:v>
                </c:pt>
                <c:pt idx="24">
                  <c:v>145</c:v>
                </c:pt>
                <c:pt idx="25">
                  <c:v>146</c:v>
                </c:pt>
                <c:pt idx="26">
                  <c:v>147</c:v>
                </c:pt>
                <c:pt idx="27">
                  <c:v>148</c:v>
                </c:pt>
                <c:pt idx="28">
                  <c:v>149</c:v>
                </c:pt>
                <c:pt idx="29">
                  <c:v>150</c:v>
                </c:pt>
                <c:pt idx="30">
                  <c:v>151</c:v>
                </c:pt>
                <c:pt idx="31">
                  <c:v>152</c:v>
                </c:pt>
                <c:pt idx="32">
                  <c:v>153</c:v>
                </c:pt>
                <c:pt idx="33">
                  <c:v>154</c:v>
                </c:pt>
                <c:pt idx="34">
                  <c:v>155</c:v>
                </c:pt>
                <c:pt idx="35">
                  <c:v>156</c:v>
                </c:pt>
                <c:pt idx="36">
                  <c:v>157</c:v>
                </c:pt>
                <c:pt idx="37">
                  <c:v>158</c:v>
                </c:pt>
                <c:pt idx="38">
                  <c:v>159</c:v>
                </c:pt>
                <c:pt idx="39">
                  <c:v>160</c:v>
                </c:pt>
              </c:numCache>
            </c:numRef>
          </c:xVal>
          <c:yVal>
            <c:numRef>
              <c:f>Sheet1!$AC$5:$AC$161</c:f>
              <c:numCache>
                <c:formatCode>General</c:formatCode>
                <c:ptCount val="40"/>
                <c:pt idx="0">
                  <c:v>263769292.80000001</c:v>
                </c:pt>
                <c:pt idx="1">
                  <c:v>263769292.80000001</c:v>
                </c:pt>
                <c:pt idx="2">
                  <c:v>263769292.80000001</c:v>
                </c:pt>
                <c:pt idx="3">
                  <c:v>263769292.80000001</c:v>
                </c:pt>
                <c:pt idx="4">
                  <c:v>263769292.80000001</c:v>
                </c:pt>
                <c:pt idx="5">
                  <c:v>263769292.80000001</c:v>
                </c:pt>
                <c:pt idx="6">
                  <c:v>263769292.80000001</c:v>
                </c:pt>
                <c:pt idx="7">
                  <c:v>263769292.80000001</c:v>
                </c:pt>
                <c:pt idx="8">
                  <c:v>263769292.80000001</c:v>
                </c:pt>
                <c:pt idx="9">
                  <c:v>263769292.80000001</c:v>
                </c:pt>
                <c:pt idx="10">
                  <c:v>263769292.80000001</c:v>
                </c:pt>
                <c:pt idx="11">
                  <c:v>263769292.80000001</c:v>
                </c:pt>
                <c:pt idx="12">
                  <c:v>263769292.80000001</c:v>
                </c:pt>
                <c:pt idx="13">
                  <c:v>263769292.80000001</c:v>
                </c:pt>
                <c:pt idx="14">
                  <c:v>263769292.80000001</c:v>
                </c:pt>
                <c:pt idx="15">
                  <c:v>263769292.80000001</c:v>
                </c:pt>
                <c:pt idx="16">
                  <c:v>263769292.80000001</c:v>
                </c:pt>
                <c:pt idx="17">
                  <c:v>263769292.80000001</c:v>
                </c:pt>
                <c:pt idx="18">
                  <c:v>263769292.80000001</c:v>
                </c:pt>
                <c:pt idx="19">
                  <c:v>263769292.80000001</c:v>
                </c:pt>
                <c:pt idx="20">
                  <c:v>263769292.80000001</c:v>
                </c:pt>
                <c:pt idx="21">
                  <c:v>263769292.80000001</c:v>
                </c:pt>
                <c:pt idx="22">
                  <c:v>263769292.80000001</c:v>
                </c:pt>
                <c:pt idx="23">
                  <c:v>263769292.80000001</c:v>
                </c:pt>
                <c:pt idx="24">
                  <c:v>263769292.80000001</c:v>
                </c:pt>
                <c:pt idx="25">
                  <c:v>263769292.80000001</c:v>
                </c:pt>
                <c:pt idx="26">
                  <c:v>263769292.80000001</c:v>
                </c:pt>
                <c:pt idx="27">
                  <c:v>263769292.80000001</c:v>
                </c:pt>
                <c:pt idx="28">
                  <c:v>263769292.80000001</c:v>
                </c:pt>
                <c:pt idx="29">
                  <c:v>263769292.80000001</c:v>
                </c:pt>
                <c:pt idx="30">
                  <c:v>263769292.80000001</c:v>
                </c:pt>
                <c:pt idx="31">
                  <c:v>263769292.80000001</c:v>
                </c:pt>
                <c:pt idx="32">
                  <c:v>263769292.80000001</c:v>
                </c:pt>
                <c:pt idx="33">
                  <c:v>263769292.80000001</c:v>
                </c:pt>
                <c:pt idx="34">
                  <c:v>263769292.80000001</c:v>
                </c:pt>
                <c:pt idx="35">
                  <c:v>263769292.80000001</c:v>
                </c:pt>
                <c:pt idx="36">
                  <c:v>263769292.80000001</c:v>
                </c:pt>
                <c:pt idx="37">
                  <c:v>263769292.80000001</c:v>
                </c:pt>
                <c:pt idx="38">
                  <c:v>263769292.80000001</c:v>
                </c:pt>
                <c:pt idx="39">
                  <c:v>263769292.80000001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39A-42B4-A835-8BCAF0F1ACED}"/>
            </c:ext>
          </c:extLst>
        </c:ser>
        <c:ser>
          <c:idx val="3"/>
          <c:order val="3"/>
          <c:tx>
            <c:strRef>
              <c:f>Sheet1!$AD$3</c:f>
              <c:strCache>
                <c:ptCount val="1"/>
                <c:pt idx="0">
                  <c:v>OKVS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Sheet1!$V$9:$V$161</c:f>
              <c:numCache>
                <c:formatCode>General</c:formatCode>
                <c:ptCount val="39"/>
                <c:pt idx="0">
                  <c:v>10</c:v>
                </c:pt>
                <c:pt idx="1">
                  <c:v>15</c:v>
                </c:pt>
                <c:pt idx="2">
                  <c:v>19</c:v>
                </c:pt>
                <c:pt idx="3">
                  <c:v>109</c:v>
                </c:pt>
                <c:pt idx="4">
                  <c:v>118</c:v>
                </c:pt>
                <c:pt idx="5">
                  <c:v>127</c:v>
                </c:pt>
                <c:pt idx="6">
                  <c:v>128</c:v>
                </c:pt>
                <c:pt idx="7">
                  <c:v>129</c:v>
                </c:pt>
                <c:pt idx="8">
                  <c:v>130</c:v>
                </c:pt>
                <c:pt idx="9">
                  <c:v>131</c:v>
                </c:pt>
                <c:pt idx="10">
                  <c:v>132</c:v>
                </c:pt>
                <c:pt idx="11">
                  <c:v>133</c:v>
                </c:pt>
                <c:pt idx="12">
                  <c:v>134</c:v>
                </c:pt>
                <c:pt idx="13">
                  <c:v>135</c:v>
                </c:pt>
                <c:pt idx="14">
                  <c:v>136</c:v>
                </c:pt>
                <c:pt idx="15">
                  <c:v>137</c:v>
                </c:pt>
                <c:pt idx="16">
                  <c:v>138</c:v>
                </c:pt>
                <c:pt idx="17">
                  <c:v>139</c:v>
                </c:pt>
                <c:pt idx="18">
                  <c:v>140</c:v>
                </c:pt>
                <c:pt idx="19">
                  <c:v>141</c:v>
                </c:pt>
                <c:pt idx="20">
                  <c:v>142</c:v>
                </c:pt>
                <c:pt idx="21">
                  <c:v>143</c:v>
                </c:pt>
                <c:pt idx="22">
                  <c:v>144</c:v>
                </c:pt>
                <c:pt idx="23">
                  <c:v>145</c:v>
                </c:pt>
                <c:pt idx="24">
                  <c:v>146</c:v>
                </c:pt>
                <c:pt idx="25">
                  <c:v>147</c:v>
                </c:pt>
                <c:pt idx="26">
                  <c:v>148</c:v>
                </c:pt>
                <c:pt idx="27">
                  <c:v>149</c:v>
                </c:pt>
                <c:pt idx="28">
                  <c:v>150</c:v>
                </c:pt>
                <c:pt idx="29">
                  <c:v>151</c:v>
                </c:pt>
                <c:pt idx="30">
                  <c:v>152</c:v>
                </c:pt>
                <c:pt idx="31">
                  <c:v>153</c:v>
                </c:pt>
                <c:pt idx="32">
                  <c:v>154</c:v>
                </c:pt>
                <c:pt idx="33">
                  <c:v>155</c:v>
                </c:pt>
                <c:pt idx="34">
                  <c:v>156</c:v>
                </c:pt>
                <c:pt idx="35">
                  <c:v>157</c:v>
                </c:pt>
                <c:pt idx="36">
                  <c:v>158</c:v>
                </c:pt>
                <c:pt idx="37">
                  <c:v>159</c:v>
                </c:pt>
                <c:pt idx="38">
                  <c:v>160</c:v>
                </c:pt>
              </c:numCache>
            </c:numRef>
          </c:xVal>
          <c:yVal>
            <c:numRef>
              <c:f>Sheet1!$AE$9:$AE$161</c:f>
              <c:numCache>
                <c:formatCode>General</c:formatCode>
                <c:ptCount val="39"/>
                <c:pt idx="0">
                  <c:v>128817561.60000001</c:v>
                </c:pt>
                <c:pt idx="1">
                  <c:v>128817561.60000001</c:v>
                </c:pt>
                <c:pt idx="2">
                  <c:v>128817561.60000001</c:v>
                </c:pt>
                <c:pt idx="3">
                  <c:v>128817561.60000001</c:v>
                </c:pt>
                <c:pt idx="4">
                  <c:v>128817561.60000001</c:v>
                </c:pt>
                <c:pt idx="5">
                  <c:v>128817561.60000001</c:v>
                </c:pt>
                <c:pt idx="6">
                  <c:v>128817561.60000001</c:v>
                </c:pt>
                <c:pt idx="7">
                  <c:v>128817561.60000001</c:v>
                </c:pt>
                <c:pt idx="8">
                  <c:v>128817561.60000001</c:v>
                </c:pt>
                <c:pt idx="9">
                  <c:v>128817561.60000001</c:v>
                </c:pt>
                <c:pt idx="10">
                  <c:v>128817561.60000001</c:v>
                </c:pt>
                <c:pt idx="11">
                  <c:v>128817561.60000001</c:v>
                </c:pt>
                <c:pt idx="12">
                  <c:v>128817561.60000001</c:v>
                </c:pt>
                <c:pt idx="13">
                  <c:v>128817561.60000001</c:v>
                </c:pt>
                <c:pt idx="14">
                  <c:v>128817561.60000001</c:v>
                </c:pt>
                <c:pt idx="15">
                  <c:v>128817561.60000001</c:v>
                </c:pt>
                <c:pt idx="16">
                  <c:v>128817561.60000001</c:v>
                </c:pt>
                <c:pt idx="17">
                  <c:v>128817561.60000001</c:v>
                </c:pt>
                <c:pt idx="18">
                  <c:v>128817561.60000001</c:v>
                </c:pt>
                <c:pt idx="19">
                  <c:v>128817561.60000001</c:v>
                </c:pt>
                <c:pt idx="20">
                  <c:v>128817561.60000001</c:v>
                </c:pt>
                <c:pt idx="21">
                  <c:v>128817561.60000001</c:v>
                </c:pt>
                <c:pt idx="22">
                  <c:v>128817561.60000001</c:v>
                </c:pt>
                <c:pt idx="23">
                  <c:v>128817561.60000001</c:v>
                </c:pt>
                <c:pt idx="24">
                  <c:v>128817561.60000001</c:v>
                </c:pt>
                <c:pt idx="25">
                  <c:v>128817561.60000001</c:v>
                </c:pt>
                <c:pt idx="26">
                  <c:v>128817561.60000001</c:v>
                </c:pt>
                <c:pt idx="27">
                  <c:v>128817561.60000001</c:v>
                </c:pt>
                <c:pt idx="28">
                  <c:v>128817561.60000001</c:v>
                </c:pt>
                <c:pt idx="29">
                  <c:v>128817561.60000001</c:v>
                </c:pt>
                <c:pt idx="30">
                  <c:v>128817561.60000001</c:v>
                </c:pt>
                <c:pt idx="31">
                  <c:v>128817561.60000001</c:v>
                </c:pt>
                <c:pt idx="32">
                  <c:v>128817561.60000001</c:v>
                </c:pt>
                <c:pt idx="33">
                  <c:v>128817561.60000001</c:v>
                </c:pt>
                <c:pt idx="34">
                  <c:v>128817561.60000001</c:v>
                </c:pt>
                <c:pt idx="35">
                  <c:v>128817561.60000001</c:v>
                </c:pt>
                <c:pt idx="36">
                  <c:v>128817561.60000001</c:v>
                </c:pt>
                <c:pt idx="37">
                  <c:v>128817561.60000001</c:v>
                </c:pt>
                <c:pt idx="38">
                  <c:v>128817561.60000001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39A-42B4-A835-8BCAF0F1A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669375"/>
        <c:axId val="1205668543"/>
      </c:scatterChart>
      <c:valAx>
        <c:axId val="1205669375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</a:t>
                </a:r>
                <a:r>
                  <a:rPr lang="en-US" altLang="zh-CN" baseline="0"/>
                  <a:t> value (hamming weight per polynomial)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668543"/>
        <c:crosses val="autoZero"/>
        <c:crossBetween val="midCat"/>
      </c:valAx>
      <c:valAx>
        <c:axId val="12056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FullEval</a:t>
                </a:r>
                <a:r>
                  <a:rPr lang="en-US" altLang="zh-CN" baseline="0"/>
                  <a:t> time (cycles)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66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Sheet1!$X$3</c:f>
              <c:strCache>
                <c:ptCount val="1"/>
                <c:pt idx="0">
                  <c:v>regular t-DPF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Sheet1!$V$5:$V$161</c:f>
              <c:numCache>
                <c:formatCode>General</c:formatCode>
                <c:ptCount val="40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109</c:v>
                </c:pt>
                <c:pt idx="5">
                  <c:v>118</c:v>
                </c:pt>
                <c:pt idx="6">
                  <c:v>127</c:v>
                </c:pt>
                <c:pt idx="7">
                  <c:v>128</c:v>
                </c:pt>
                <c:pt idx="8">
                  <c:v>129</c:v>
                </c:pt>
                <c:pt idx="9">
                  <c:v>130</c:v>
                </c:pt>
                <c:pt idx="10">
                  <c:v>131</c:v>
                </c:pt>
                <c:pt idx="11">
                  <c:v>132</c:v>
                </c:pt>
                <c:pt idx="12">
                  <c:v>133</c:v>
                </c:pt>
                <c:pt idx="13">
                  <c:v>134</c:v>
                </c:pt>
                <c:pt idx="14">
                  <c:v>135</c:v>
                </c:pt>
                <c:pt idx="15">
                  <c:v>136</c:v>
                </c:pt>
                <c:pt idx="16">
                  <c:v>137</c:v>
                </c:pt>
                <c:pt idx="17">
                  <c:v>138</c:v>
                </c:pt>
                <c:pt idx="18">
                  <c:v>139</c:v>
                </c:pt>
                <c:pt idx="19">
                  <c:v>140</c:v>
                </c:pt>
                <c:pt idx="20">
                  <c:v>141</c:v>
                </c:pt>
                <c:pt idx="21">
                  <c:v>142</c:v>
                </c:pt>
                <c:pt idx="22">
                  <c:v>143</c:v>
                </c:pt>
                <c:pt idx="23">
                  <c:v>144</c:v>
                </c:pt>
                <c:pt idx="24">
                  <c:v>145</c:v>
                </c:pt>
                <c:pt idx="25">
                  <c:v>146</c:v>
                </c:pt>
                <c:pt idx="26">
                  <c:v>147</c:v>
                </c:pt>
                <c:pt idx="27">
                  <c:v>148</c:v>
                </c:pt>
                <c:pt idx="28">
                  <c:v>149</c:v>
                </c:pt>
                <c:pt idx="29">
                  <c:v>150</c:v>
                </c:pt>
                <c:pt idx="30">
                  <c:v>151</c:v>
                </c:pt>
                <c:pt idx="31">
                  <c:v>152</c:v>
                </c:pt>
                <c:pt idx="32">
                  <c:v>153</c:v>
                </c:pt>
                <c:pt idx="33">
                  <c:v>154</c:v>
                </c:pt>
                <c:pt idx="34">
                  <c:v>155</c:v>
                </c:pt>
                <c:pt idx="35">
                  <c:v>156</c:v>
                </c:pt>
                <c:pt idx="36">
                  <c:v>157</c:v>
                </c:pt>
                <c:pt idx="37">
                  <c:v>158</c:v>
                </c:pt>
                <c:pt idx="38">
                  <c:v>159</c:v>
                </c:pt>
                <c:pt idx="39">
                  <c:v>160</c:v>
                </c:pt>
              </c:numCache>
            </c:numRef>
          </c:xVal>
          <c:yVal>
            <c:numRef>
              <c:f>Sheet1!$X$5:$X$161</c:f>
              <c:numCache>
                <c:formatCode>General</c:formatCode>
                <c:ptCount val="40"/>
                <c:pt idx="0">
                  <c:v>39520</c:v>
                </c:pt>
                <c:pt idx="1">
                  <c:v>229814.93476646428</c:v>
                </c:pt>
                <c:pt idx="2">
                  <c:v>499973.45007845078</c:v>
                </c:pt>
                <c:pt idx="3">
                  <c:v>786174.7617940926</c:v>
                </c:pt>
                <c:pt idx="4">
                  <c:v>21981466.264852297</c:v>
                </c:pt>
                <c:pt idx="5">
                  <c:v>25554110.163489144</c:v>
                </c:pt>
                <c:pt idx="6">
                  <c:v>29378505.609316725</c:v>
                </c:pt>
                <c:pt idx="7">
                  <c:v>29818880</c:v>
                </c:pt>
                <c:pt idx="8">
                  <c:v>30262331.74152521</c:v>
                </c:pt>
                <c:pt idx="9">
                  <c:v>30708857.914776485</c:v>
                </c:pt>
                <c:pt idx="10">
                  <c:v>31158455.623180062</c:v>
                </c:pt>
                <c:pt idx="11">
                  <c:v>31611121.992358781</c:v>
                </c:pt>
                <c:pt idx="12">
                  <c:v>32066854.16979453</c:v>
                </c:pt>
                <c:pt idx="13">
                  <c:v>32525649.324498232</c:v>
                </c:pt>
                <c:pt idx="14">
                  <c:v>32987504.646687321</c:v>
                </c:pt>
                <c:pt idx="15">
                  <c:v>33452417.347470388</c:v>
                </c:pt>
                <c:pt idx="16">
                  <c:v>33920384.658538803</c:v>
                </c:pt>
                <c:pt idx="17">
                  <c:v>34391403.831865154</c:v>
                </c:pt>
                <c:pt idx="18">
                  <c:v>34865472.139408186</c:v>
                </c:pt>
                <c:pt idx="19">
                  <c:v>35342586.872824229</c:v>
                </c:pt>
                <c:pt idx="20">
                  <c:v>35822745.343184747</c:v>
                </c:pt>
                <c:pt idx="21">
                  <c:v>36305944.880699992</c:v>
                </c:pt>
                <c:pt idx="22">
                  <c:v>36792182.834448434</c:v>
                </c:pt>
                <c:pt idx="23">
                  <c:v>37281456.572111987</c:v>
                </c:pt>
                <c:pt idx="24">
                  <c:v>37773763.479716681</c:v>
                </c:pt>
                <c:pt idx="25">
                  <c:v>38269100.961378768</c:v>
                </c:pt>
                <c:pt idx="26">
                  <c:v>38767466.439056031</c:v>
                </c:pt>
                <c:pt idx="27">
                  <c:v>39268857.352304257</c:v>
                </c:pt>
                <c:pt idx="28">
                  <c:v>39773271.158038542</c:v>
                </c:pt>
                <c:pt idx="29">
                  <c:v>40280705.330299549</c:v>
                </c:pt>
                <c:pt idx="30">
                  <c:v>40791157.360024348</c:v>
                </c:pt>
                <c:pt idx="31">
                  <c:v>41304624.754821926</c:v>
                </c:pt>
                <c:pt idx="32">
                  <c:v>41821105.038753003</c:v>
                </c:pt>
                <c:pt idx="33">
                  <c:v>42340595.752114363</c:v>
                </c:pt>
                <c:pt idx="34">
                  <c:v>42863094.45122724</c:v>
                </c:pt>
                <c:pt idx="35">
                  <c:v>43388598.708229885</c:v>
                </c:pt>
                <c:pt idx="36">
                  <c:v>43917106.110874139</c:v>
                </c:pt>
                <c:pt idx="37">
                  <c:v>44448614.26232589</c:v>
                </c:pt>
                <c:pt idx="38">
                  <c:v>44983120.780969307</c:v>
                </c:pt>
                <c:pt idx="39">
                  <c:v>45520623.300214857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23-4050-8790-CD7C355619BB}"/>
            </c:ext>
          </c:extLst>
        </c:ser>
        <c:ser>
          <c:idx val="1"/>
          <c:order val="1"/>
          <c:tx>
            <c:strRef>
              <c:f>Sheet1!$Z$3</c:f>
              <c:strCache>
                <c:ptCount val="1"/>
                <c:pt idx="0">
                  <c:v>big-state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Sheet1!$V$5:$V$161</c:f>
              <c:numCache>
                <c:formatCode>General</c:formatCode>
                <c:ptCount val="40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109</c:v>
                </c:pt>
                <c:pt idx="5">
                  <c:v>118</c:v>
                </c:pt>
                <c:pt idx="6">
                  <c:v>127</c:v>
                </c:pt>
                <c:pt idx="7">
                  <c:v>128</c:v>
                </c:pt>
                <c:pt idx="8">
                  <c:v>129</c:v>
                </c:pt>
                <c:pt idx="9">
                  <c:v>130</c:v>
                </c:pt>
                <c:pt idx="10">
                  <c:v>131</c:v>
                </c:pt>
                <c:pt idx="11">
                  <c:v>132</c:v>
                </c:pt>
                <c:pt idx="12">
                  <c:v>133</c:v>
                </c:pt>
                <c:pt idx="13">
                  <c:v>134</c:v>
                </c:pt>
                <c:pt idx="14">
                  <c:v>135</c:v>
                </c:pt>
                <c:pt idx="15">
                  <c:v>136</c:v>
                </c:pt>
                <c:pt idx="16">
                  <c:v>137</c:v>
                </c:pt>
                <c:pt idx="17">
                  <c:v>138</c:v>
                </c:pt>
                <c:pt idx="18">
                  <c:v>139</c:v>
                </c:pt>
                <c:pt idx="19">
                  <c:v>140</c:v>
                </c:pt>
                <c:pt idx="20">
                  <c:v>141</c:v>
                </c:pt>
                <c:pt idx="21">
                  <c:v>142</c:v>
                </c:pt>
                <c:pt idx="22">
                  <c:v>143</c:v>
                </c:pt>
                <c:pt idx="23">
                  <c:v>144</c:v>
                </c:pt>
                <c:pt idx="24">
                  <c:v>145</c:v>
                </c:pt>
                <c:pt idx="25">
                  <c:v>146</c:v>
                </c:pt>
                <c:pt idx="26">
                  <c:v>147</c:v>
                </c:pt>
                <c:pt idx="27">
                  <c:v>148</c:v>
                </c:pt>
                <c:pt idx="28">
                  <c:v>149</c:v>
                </c:pt>
                <c:pt idx="29">
                  <c:v>150</c:v>
                </c:pt>
                <c:pt idx="30">
                  <c:v>151</c:v>
                </c:pt>
                <c:pt idx="31">
                  <c:v>152</c:v>
                </c:pt>
                <c:pt idx="32">
                  <c:v>153</c:v>
                </c:pt>
                <c:pt idx="33">
                  <c:v>154</c:v>
                </c:pt>
                <c:pt idx="34">
                  <c:v>155</c:v>
                </c:pt>
                <c:pt idx="35">
                  <c:v>156</c:v>
                </c:pt>
                <c:pt idx="36">
                  <c:v>157</c:v>
                </c:pt>
                <c:pt idx="37">
                  <c:v>158</c:v>
                </c:pt>
                <c:pt idx="38">
                  <c:v>159</c:v>
                </c:pt>
                <c:pt idx="39">
                  <c:v>160</c:v>
                </c:pt>
              </c:numCache>
            </c:numRef>
          </c:xVal>
          <c:yVal>
            <c:numRef>
              <c:f>Sheet1!$Z$5:$Z$161</c:f>
              <c:numCache>
                <c:formatCode>General</c:formatCode>
                <c:ptCount val="40"/>
                <c:pt idx="0">
                  <c:v>53760</c:v>
                </c:pt>
                <c:pt idx="1">
                  <c:v>688800</c:v>
                </c:pt>
                <c:pt idx="2">
                  <c:v>2731050</c:v>
                </c:pt>
                <c:pt idx="3">
                  <c:v>6443850</c:v>
                </c:pt>
                <c:pt idx="4">
                  <c:v>5960578890</c:v>
                </c:pt>
                <c:pt idx="5">
                  <c:v>8180294304</c:v>
                </c:pt>
                <c:pt idx="6">
                  <c:v>10969429674</c:v>
                </c:pt>
                <c:pt idx="7">
                  <c:v>11318329344</c:v>
                </c:pt>
                <c:pt idx="8">
                  <c:v>11675492010</c:v>
                </c:pt>
                <c:pt idx="9">
                  <c:v>12041047200</c:v>
                </c:pt>
                <c:pt idx="10">
                  <c:v>12415125450</c:v>
                </c:pt>
                <c:pt idx="11">
                  <c:v>12797858304</c:v>
                </c:pt>
                <c:pt idx="12">
                  <c:v>13189378314</c:v>
                </c:pt>
                <c:pt idx="13">
                  <c:v>13589819040</c:v>
                </c:pt>
                <c:pt idx="14">
                  <c:v>13999315050</c:v>
                </c:pt>
                <c:pt idx="15">
                  <c:v>14418001920</c:v>
                </c:pt>
                <c:pt idx="16">
                  <c:v>14846016234</c:v>
                </c:pt>
                <c:pt idx="17">
                  <c:v>15283495584</c:v>
                </c:pt>
                <c:pt idx="18">
                  <c:v>15730578570</c:v>
                </c:pt>
                <c:pt idx="19">
                  <c:v>16187404800</c:v>
                </c:pt>
                <c:pt idx="20">
                  <c:v>16654114890</c:v>
                </c:pt>
                <c:pt idx="21">
                  <c:v>17130850464</c:v>
                </c:pt>
                <c:pt idx="22">
                  <c:v>17617754154</c:v>
                </c:pt>
                <c:pt idx="23">
                  <c:v>18114969600</c:v>
                </c:pt>
                <c:pt idx="24">
                  <c:v>18622641450</c:v>
                </c:pt>
                <c:pt idx="25">
                  <c:v>19140915360</c:v>
                </c:pt>
                <c:pt idx="26">
                  <c:v>19669937994</c:v>
                </c:pt>
                <c:pt idx="27">
                  <c:v>20209857024</c:v>
                </c:pt>
                <c:pt idx="28">
                  <c:v>20760821130</c:v>
                </c:pt>
                <c:pt idx="29">
                  <c:v>21322980000</c:v>
                </c:pt>
                <c:pt idx="30">
                  <c:v>21896484330</c:v>
                </c:pt>
                <c:pt idx="31">
                  <c:v>22481485824</c:v>
                </c:pt>
                <c:pt idx="32">
                  <c:v>23078137194</c:v>
                </c:pt>
                <c:pt idx="33">
                  <c:v>23686592160</c:v>
                </c:pt>
                <c:pt idx="34">
                  <c:v>24307005450</c:v>
                </c:pt>
                <c:pt idx="35">
                  <c:v>24939532800</c:v>
                </c:pt>
                <c:pt idx="36">
                  <c:v>25584330954</c:v>
                </c:pt>
                <c:pt idx="37">
                  <c:v>26241557664</c:v>
                </c:pt>
                <c:pt idx="38">
                  <c:v>26911371690</c:v>
                </c:pt>
                <c:pt idx="39">
                  <c:v>27593932800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23-4050-8790-CD7C355619BB}"/>
            </c:ext>
          </c:extLst>
        </c:ser>
        <c:ser>
          <c:idx val="2"/>
          <c:order val="2"/>
          <c:tx>
            <c:strRef>
              <c:f>Sheet1!$AB$3</c:f>
              <c:strCache>
                <c:ptCount val="1"/>
                <c:pt idx="0">
                  <c:v>batch-code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Sheet1!$V$5:$V$161</c:f>
              <c:numCache>
                <c:formatCode>General</c:formatCode>
                <c:ptCount val="40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109</c:v>
                </c:pt>
                <c:pt idx="5">
                  <c:v>118</c:v>
                </c:pt>
                <c:pt idx="6">
                  <c:v>127</c:v>
                </c:pt>
                <c:pt idx="7">
                  <c:v>128</c:v>
                </c:pt>
                <c:pt idx="8">
                  <c:v>129</c:v>
                </c:pt>
                <c:pt idx="9">
                  <c:v>130</c:v>
                </c:pt>
                <c:pt idx="10">
                  <c:v>131</c:v>
                </c:pt>
                <c:pt idx="11">
                  <c:v>132</c:v>
                </c:pt>
                <c:pt idx="12">
                  <c:v>133</c:v>
                </c:pt>
                <c:pt idx="13">
                  <c:v>134</c:v>
                </c:pt>
                <c:pt idx="14">
                  <c:v>135</c:v>
                </c:pt>
                <c:pt idx="15">
                  <c:v>136</c:v>
                </c:pt>
                <c:pt idx="16">
                  <c:v>137</c:v>
                </c:pt>
                <c:pt idx="17">
                  <c:v>138</c:v>
                </c:pt>
                <c:pt idx="18">
                  <c:v>139</c:v>
                </c:pt>
                <c:pt idx="19">
                  <c:v>140</c:v>
                </c:pt>
                <c:pt idx="20">
                  <c:v>141</c:v>
                </c:pt>
                <c:pt idx="21">
                  <c:v>142</c:v>
                </c:pt>
                <c:pt idx="22">
                  <c:v>143</c:v>
                </c:pt>
                <c:pt idx="23">
                  <c:v>144</c:v>
                </c:pt>
                <c:pt idx="24">
                  <c:v>145</c:v>
                </c:pt>
                <c:pt idx="25">
                  <c:v>146</c:v>
                </c:pt>
                <c:pt idx="26">
                  <c:v>147</c:v>
                </c:pt>
                <c:pt idx="27">
                  <c:v>148</c:v>
                </c:pt>
                <c:pt idx="28">
                  <c:v>149</c:v>
                </c:pt>
                <c:pt idx="29">
                  <c:v>150</c:v>
                </c:pt>
                <c:pt idx="30">
                  <c:v>151</c:v>
                </c:pt>
                <c:pt idx="31">
                  <c:v>152</c:v>
                </c:pt>
                <c:pt idx="32">
                  <c:v>153</c:v>
                </c:pt>
                <c:pt idx="33">
                  <c:v>154</c:v>
                </c:pt>
                <c:pt idx="34">
                  <c:v>155</c:v>
                </c:pt>
                <c:pt idx="35">
                  <c:v>156</c:v>
                </c:pt>
                <c:pt idx="36">
                  <c:v>157</c:v>
                </c:pt>
                <c:pt idx="37">
                  <c:v>158</c:v>
                </c:pt>
                <c:pt idx="38">
                  <c:v>159</c:v>
                </c:pt>
                <c:pt idx="39">
                  <c:v>160</c:v>
                </c:pt>
              </c:numCache>
            </c:numRef>
          </c:xVal>
          <c:yVal>
            <c:numRef>
              <c:f>Sheet1!$AB$5:$AB$161</c:f>
              <c:numCache>
                <c:formatCode>General</c:formatCode>
                <c:ptCount val="40"/>
                <c:pt idx="0">
                  <c:v>56160</c:v>
                </c:pt>
                <c:pt idx="1">
                  <c:v>299444.80429939285</c:v>
                </c:pt>
                <c:pt idx="2">
                  <c:v>622420.35023535253</c:v>
                </c:pt>
                <c:pt idx="3">
                  <c:v>950624.28538227768</c:v>
                </c:pt>
                <c:pt idx="4">
                  <c:v>19608498.794556882</c:v>
                </c:pt>
                <c:pt idx="5">
                  <c:v>22358730.490467437</c:v>
                </c:pt>
                <c:pt idx="6">
                  <c:v>25232416.82795018</c:v>
                </c:pt>
                <c:pt idx="7">
                  <c:v>25559040</c:v>
                </c:pt>
                <c:pt idx="8">
                  <c:v>25887095.224575631</c:v>
                </c:pt>
                <c:pt idx="9">
                  <c:v>26216573.744329456</c:v>
                </c:pt>
                <c:pt idx="10">
                  <c:v>26547466.86954017</c:v>
                </c:pt>
                <c:pt idx="11">
                  <c:v>26879765.97707634</c:v>
                </c:pt>
                <c:pt idx="12">
                  <c:v>27213462.509383589</c:v>
                </c:pt>
                <c:pt idx="13">
                  <c:v>27548547.973494694</c:v>
                </c:pt>
                <c:pt idx="14">
                  <c:v>27885013.940061957</c:v>
                </c:pt>
                <c:pt idx="15">
                  <c:v>28222852.042411152</c:v>
                </c:pt>
                <c:pt idx="16">
                  <c:v>28562053.97561641</c:v>
                </c:pt>
                <c:pt idx="17">
                  <c:v>28902611.495595455</c:v>
                </c:pt>
                <c:pt idx="18">
                  <c:v>29244516.418224551</c:v>
                </c:pt>
                <c:pt idx="19">
                  <c:v>29587760.618472677</c:v>
                </c:pt>
                <c:pt idx="20">
                  <c:v>29932336.029554237</c:v>
                </c:pt>
                <c:pt idx="21">
                  <c:v>30278234.642099962</c:v>
                </c:pt>
                <c:pt idx="22">
                  <c:v>30625448.5033453</c:v>
                </c:pt>
                <c:pt idx="23">
                  <c:v>30973969.716335963</c:v>
                </c:pt>
                <c:pt idx="24">
                  <c:v>31323790.439150039</c:v>
                </c:pt>
                <c:pt idx="25">
                  <c:v>31674902.884136289</c:v>
                </c:pt>
                <c:pt idx="26">
                  <c:v>32027299.31716809</c:v>
                </c:pt>
                <c:pt idx="27">
                  <c:v>32380972.056912761</c:v>
                </c:pt>
                <c:pt idx="28">
                  <c:v>32735913.474115625</c:v>
                </c:pt>
                <c:pt idx="29">
                  <c:v>33092115.990898646</c:v>
                </c:pt>
                <c:pt idx="30">
                  <c:v>33449572.080073066</c:v>
                </c:pt>
                <c:pt idx="31">
                  <c:v>33808274.264465772</c:v>
                </c:pt>
                <c:pt idx="32">
                  <c:v>34168215.116259009</c:v>
                </c:pt>
                <c:pt idx="33">
                  <c:v>34529387.256343096</c:v>
                </c:pt>
                <c:pt idx="34">
                  <c:v>34891783.353681713</c:v>
                </c:pt>
                <c:pt idx="35">
                  <c:v>35255396.124689646</c:v>
                </c:pt>
                <c:pt idx="36">
                  <c:v>35620218.332622409</c:v>
                </c:pt>
                <c:pt idx="37">
                  <c:v>35986242.786977656</c:v>
                </c:pt>
                <c:pt idx="38">
                  <c:v>36353462.34290792</c:v>
                </c:pt>
                <c:pt idx="39">
                  <c:v>36721869.900644578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23-4050-8790-CD7C355619BB}"/>
            </c:ext>
          </c:extLst>
        </c:ser>
        <c:ser>
          <c:idx val="3"/>
          <c:order val="3"/>
          <c:tx>
            <c:strRef>
              <c:f>Sheet1!$AD$3</c:f>
              <c:strCache>
                <c:ptCount val="1"/>
                <c:pt idx="0">
                  <c:v>OKVS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Sheet1!$V$9:$V$161</c:f>
              <c:numCache>
                <c:formatCode>General</c:formatCode>
                <c:ptCount val="39"/>
                <c:pt idx="0">
                  <c:v>10</c:v>
                </c:pt>
                <c:pt idx="1">
                  <c:v>15</c:v>
                </c:pt>
                <c:pt idx="2">
                  <c:v>19</c:v>
                </c:pt>
                <c:pt idx="3">
                  <c:v>109</c:v>
                </c:pt>
                <c:pt idx="4">
                  <c:v>118</c:v>
                </c:pt>
                <c:pt idx="5">
                  <c:v>127</c:v>
                </c:pt>
                <c:pt idx="6">
                  <c:v>128</c:v>
                </c:pt>
                <c:pt idx="7">
                  <c:v>129</c:v>
                </c:pt>
                <c:pt idx="8">
                  <c:v>130</c:v>
                </c:pt>
                <c:pt idx="9">
                  <c:v>131</c:v>
                </c:pt>
                <c:pt idx="10">
                  <c:v>132</c:v>
                </c:pt>
                <c:pt idx="11">
                  <c:v>133</c:v>
                </c:pt>
                <c:pt idx="12">
                  <c:v>134</c:v>
                </c:pt>
                <c:pt idx="13">
                  <c:v>135</c:v>
                </c:pt>
                <c:pt idx="14">
                  <c:v>136</c:v>
                </c:pt>
                <c:pt idx="15">
                  <c:v>137</c:v>
                </c:pt>
                <c:pt idx="16">
                  <c:v>138</c:v>
                </c:pt>
                <c:pt idx="17">
                  <c:v>139</c:v>
                </c:pt>
                <c:pt idx="18">
                  <c:v>140</c:v>
                </c:pt>
                <c:pt idx="19">
                  <c:v>141</c:v>
                </c:pt>
                <c:pt idx="20">
                  <c:v>142</c:v>
                </c:pt>
                <c:pt idx="21">
                  <c:v>143</c:v>
                </c:pt>
                <c:pt idx="22">
                  <c:v>144</c:v>
                </c:pt>
                <c:pt idx="23">
                  <c:v>145</c:v>
                </c:pt>
                <c:pt idx="24">
                  <c:v>146</c:v>
                </c:pt>
                <c:pt idx="25">
                  <c:v>147</c:v>
                </c:pt>
                <c:pt idx="26">
                  <c:v>148</c:v>
                </c:pt>
                <c:pt idx="27">
                  <c:v>149</c:v>
                </c:pt>
                <c:pt idx="28">
                  <c:v>150</c:v>
                </c:pt>
                <c:pt idx="29">
                  <c:v>151</c:v>
                </c:pt>
                <c:pt idx="30">
                  <c:v>152</c:v>
                </c:pt>
                <c:pt idx="31">
                  <c:v>153</c:v>
                </c:pt>
                <c:pt idx="32">
                  <c:v>154</c:v>
                </c:pt>
                <c:pt idx="33">
                  <c:v>155</c:v>
                </c:pt>
                <c:pt idx="34">
                  <c:v>156</c:v>
                </c:pt>
                <c:pt idx="35">
                  <c:v>157</c:v>
                </c:pt>
                <c:pt idx="36">
                  <c:v>158</c:v>
                </c:pt>
                <c:pt idx="37">
                  <c:v>159</c:v>
                </c:pt>
                <c:pt idx="38">
                  <c:v>160</c:v>
                </c:pt>
              </c:numCache>
            </c:numRef>
          </c:xVal>
          <c:yVal>
            <c:numRef>
              <c:f>Sheet1!$AD$9:$AD$161</c:f>
              <c:numCache>
                <c:formatCode>General</c:formatCode>
                <c:ptCount val="39"/>
                <c:pt idx="0">
                  <c:v>341250</c:v>
                </c:pt>
                <c:pt idx="1">
                  <c:v>760987.5</c:v>
                </c:pt>
                <c:pt idx="2">
                  <c:v>1217661.8999999999</c:v>
                </c:pt>
                <c:pt idx="3">
                  <c:v>39900669.899999999</c:v>
                </c:pt>
                <c:pt idx="4">
                  <c:v>46760859.600000001</c:v>
                </c:pt>
                <c:pt idx="5">
                  <c:v>54165029.099999994</c:v>
                </c:pt>
                <c:pt idx="6">
                  <c:v>55021293.600000001</c:v>
                </c:pt>
                <c:pt idx="7">
                  <c:v>55884273.899999999</c:v>
                </c:pt>
                <c:pt idx="8">
                  <c:v>56753970</c:v>
                </c:pt>
                <c:pt idx="9">
                  <c:v>57630381.899999999</c:v>
                </c:pt>
                <c:pt idx="10">
                  <c:v>58513509.600000001</c:v>
                </c:pt>
                <c:pt idx="11">
                  <c:v>59403353.100000001</c:v>
                </c:pt>
                <c:pt idx="12">
                  <c:v>60299912.399999999</c:v>
                </c:pt>
                <c:pt idx="13">
                  <c:v>61203187.5</c:v>
                </c:pt>
                <c:pt idx="14">
                  <c:v>62113178.399999999</c:v>
                </c:pt>
                <c:pt idx="15">
                  <c:v>63029885.100000001</c:v>
                </c:pt>
                <c:pt idx="16">
                  <c:v>63953307.600000001</c:v>
                </c:pt>
                <c:pt idx="17">
                  <c:v>64883445.899999999</c:v>
                </c:pt>
                <c:pt idx="18">
                  <c:v>65820300</c:v>
                </c:pt>
                <c:pt idx="19">
                  <c:v>66763869.899999999</c:v>
                </c:pt>
                <c:pt idx="20">
                  <c:v>67714155.600000009</c:v>
                </c:pt>
                <c:pt idx="21">
                  <c:v>68671157.100000009</c:v>
                </c:pt>
                <c:pt idx="22">
                  <c:v>69634874.399999991</c:v>
                </c:pt>
                <c:pt idx="23">
                  <c:v>70605307.5</c:v>
                </c:pt>
                <c:pt idx="24">
                  <c:v>71582456.399999991</c:v>
                </c:pt>
                <c:pt idx="25">
                  <c:v>72566321.100000009</c:v>
                </c:pt>
                <c:pt idx="26">
                  <c:v>73556901.599999994</c:v>
                </c:pt>
                <c:pt idx="27">
                  <c:v>74554197.899999991</c:v>
                </c:pt>
                <c:pt idx="28">
                  <c:v>75558210</c:v>
                </c:pt>
                <c:pt idx="29">
                  <c:v>76568937.899999991</c:v>
                </c:pt>
                <c:pt idx="30">
                  <c:v>77586381.599999994</c:v>
                </c:pt>
                <c:pt idx="31">
                  <c:v>78610541.100000009</c:v>
                </c:pt>
                <c:pt idx="32">
                  <c:v>79641416.399999991</c:v>
                </c:pt>
                <c:pt idx="33">
                  <c:v>80679007.5</c:v>
                </c:pt>
                <c:pt idx="34">
                  <c:v>81723314.399999991</c:v>
                </c:pt>
                <c:pt idx="35">
                  <c:v>82774337.100000009</c:v>
                </c:pt>
                <c:pt idx="36">
                  <c:v>83832075.600000009</c:v>
                </c:pt>
                <c:pt idx="37">
                  <c:v>84896529.899999991</c:v>
                </c:pt>
                <c:pt idx="38">
                  <c:v>85967700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23-4050-8790-CD7C35561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669375"/>
        <c:axId val="1205668543"/>
      </c:scatterChart>
      <c:valAx>
        <c:axId val="1205669375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</a:t>
                </a:r>
                <a:r>
                  <a:rPr lang="en-US" altLang="zh-CN" baseline="0"/>
                  <a:t> value (hamming weight per polynomial)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668543"/>
        <c:crosses val="autoZero"/>
        <c:crossBetween val="midCat"/>
      </c:valAx>
      <c:valAx>
        <c:axId val="12056685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Keysize (bits)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66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naïve t-DPF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Sheet1!$AG$5:$AG$128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60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Sheet1!$AH$5:$AH$128</c:f>
              <c:numCache>
                <c:formatCode>General</c:formatCode>
                <c:ptCount val="7"/>
                <c:pt idx="0">
                  <c:v>16640</c:v>
                </c:pt>
                <c:pt idx="1">
                  <c:v>166400</c:v>
                </c:pt>
                <c:pt idx="2">
                  <c:v>998400</c:v>
                </c:pt>
                <c:pt idx="3">
                  <c:v>1664000</c:v>
                </c:pt>
                <c:pt idx="4">
                  <c:v>16640000</c:v>
                </c:pt>
                <c:pt idx="5">
                  <c:v>166400000</c:v>
                </c:pt>
                <c:pt idx="6">
                  <c:v>1664000000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E31-4749-BA8D-73A32A64DA64}"/>
            </c:ext>
          </c:extLst>
        </c:ser>
        <c:ser>
          <c:idx val="1"/>
          <c:order val="1"/>
          <c:tx>
            <c:strRef>
              <c:f>Sheet1!$AK$3</c:f>
              <c:strCache>
                <c:ptCount val="1"/>
                <c:pt idx="0">
                  <c:v>big-state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Sheet1!$AG$5:$AG$128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60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Sheet1!$AK$5:$AK$128</c:f>
              <c:numCache>
                <c:formatCode>General</c:formatCode>
                <c:ptCount val="7"/>
                <c:pt idx="0">
                  <c:v>16640</c:v>
                </c:pt>
                <c:pt idx="1">
                  <c:v>189440</c:v>
                </c:pt>
                <c:pt idx="2">
                  <c:v>1904640</c:v>
                </c:pt>
                <c:pt idx="3">
                  <c:v>4198400</c:v>
                </c:pt>
                <c:pt idx="4">
                  <c:v>272384000</c:v>
                </c:pt>
                <c:pt idx="5">
                  <c:v>25763840000</c:v>
                </c:pt>
                <c:pt idx="6">
                  <c:v>2561638400000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E31-4749-BA8D-73A32A64DA64}"/>
            </c:ext>
          </c:extLst>
        </c:ser>
        <c:ser>
          <c:idx val="2"/>
          <c:order val="2"/>
          <c:tx>
            <c:strRef>
              <c:f>Sheet1!$AN$3</c:f>
              <c:strCache>
                <c:ptCount val="1"/>
                <c:pt idx="0">
                  <c:v>batch-code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Sheet1!$AG$5:$AG$128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60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Sheet1!$AN$5:$AN$128</c:f>
              <c:numCache>
                <c:formatCode>General</c:formatCode>
                <c:ptCount val="7"/>
                <c:pt idx="0">
                  <c:v>25155</c:v>
                </c:pt>
                <c:pt idx="1">
                  <c:v>245072.24021496964</c:v>
                </c:pt>
                <c:pt idx="2">
                  <c:v>1440189.3800313803</c:v>
                </c:pt>
                <c:pt idx="3">
                  <c:v>2385944.8042993927</c:v>
                </c:pt>
                <c:pt idx="4">
                  <c:v>23211672.064490892</c:v>
                </c:pt>
                <c:pt idx="5">
                  <c:v>225638960.85987857</c:v>
                </c:pt>
                <c:pt idx="6">
                  <c:v>2191612010.7484822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E31-4749-BA8D-73A32A64DA64}"/>
            </c:ext>
          </c:extLst>
        </c:ser>
        <c:ser>
          <c:idx val="3"/>
          <c:order val="3"/>
          <c:tx>
            <c:strRef>
              <c:f>Sheet1!$AQ$3</c:f>
              <c:strCache>
                <c:ptCount val="1"/>
                <c:pt idx="0">
                  <c:v>OKVS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Sheet1!$AG$5:$AG$128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60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Sheet1!$AQ$5:$AQ$128</c:f>
              <c:numCache>
                <c:formatCode>General</c:formatCode>
                <c:ptCount val="7"/>
                <c:pt idx="0">
                  <c:v>53747.199999999997</c:v>
                </c:pt>
                <c:pt idx="1">
                  <c:v>237952</c:v>
                </c:pt>
                <c:pt idx="2">
                  <c:v>1261312</c:v>
                </c:pt>
                <c:pt idx="3">
                  <c:v>2080000</c:v>
                </c:pt>
                <c:pt idx="4">
                  <c:v>20500480</c:v>
                </c:pt>
                <c:pt idx="5">
                  <c:v>204705280</c:v>
                </c:pt>
                <c:pt idx="6">
                  <c:v>2046753280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E31-4749-BA8D-73A32A64D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87600"/>
        <c:axId val="528286352"/>
      </c:scatterChart>
      <c:valAx>
        <c:axId val="528287600"/>
        <c:scaling>
          <c:logBase val="10"/>
          <c:orientation val="minMax"/>
          <c:max val="10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Client</a:t>
                </a:r>
                <a:r>
                  <a:rPr lang="en-US" altLang="zh-CN" baseline="0"/>
                  <a:t> set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86352"/>
        <c:crosses val="autoZero"/>
        <c:crossBetween val="midCat"/>
      </c:valAx>
      <c:valAx>
        <c:axId val="528286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Keysize</a:t>
                </a:r>
                <a:r>
                  <a:rPr lang="en-US" altLang="zh-CN" baseline="0"/>
                  <a:t> (bits)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8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naïve t-DPF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Sheet1!$AG$5:$AG$128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60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Sheet1!$AI$5:$AI$128</c:f>
              <c:numCache>
                <c:formatCode>General</c:formatCode>
                <c:ptCount val="7"/>
                <c:pt idx="0">
                  <c:v>10816</c:v>
                </c:pt>
                <c:pt idx="1">
                  <c:v>108160</c:v>
                </c:pt>
                <c:pt idx="2">
                  <c:v>648960</c:v>
                </c:pt>
                <c:pt idx="3">
                  <c:v>1081600</c:v>
                </c:pt>
                <c:pt idx="4">
                  <c:v>10816000</c:v>
                </c:pt>
                <c:pt idx="5">
                  <c:v>108160000</c:v>
                </c:pt>
                <c:pt idx="6">
                  <c:v>1081600000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04-47AE-812F-357118AC5D64}"/>
            </c:ext>
          </c:extLst>
        </c:ser>
        <c:ser>
          <c:idx val="1"/>
          <c:order val="1"/>
          <c:tx>
            <c:strRef>
              <c:f>Sheet1!$AK$3</c:f>
              <c:strCache>
                <c:ptCount val="1"/>
                <c:pt idx="0">
                  <c:v>big-state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Sheet1!$AG$5:$AG$128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60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Sheet1!$AL$5:$AL$128</c:f>
              <c:numCache>
                <c:formatCode>General</c:formatCode>
                <c:ptCount val="7"/>
                <c:pt idx="0">
                  <c:v>10732.800000000001</c:v>
                </c:pt>
                <c:pt idx="1">
                  <c:v>114816</c:v>
                </c:pt>
                <c:pt idx="2">
                  <c:v>938496</c:v>
                </c:pt>
                <c:pt idx="3">
                  <c:v>1896960</c:v>
                </c:pt>
                <c:pt idx="4">
                  <c:v>93849600</c:v>
                </c:pt>
                <c:pt idx="5">
                  <c:v>8426496000</c:v>
                </c:pt>
                <c:pt idx="6">
                  <c:v>833064960000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04-47AE-812F-357118AC5D64}"/>
            </c:ext>
          </c:extLst>
        </c:ser>
        <c:ser>
          <c:idx val="2"/>
          <c:order val="2"/>
          <c:tx>
            <c:strRef>
              <c:f>Sheet1!$AN$3</c:f>
              <c:strCache>
                <c:ptCount val="1"/>
                <c:pt idx="0">
                  <c:v>batch-code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Sheet1!$AG$5:$AG$128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60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Sheet1!$AO$5:$AO$128</c:f>
              <c:numCache>
                <c:formatCode>General</c:formatCode>
                <c:ptCount val="7"/>
                <c:pt idx="0">
                  <c:v>16350.75</c:v>
                </c:pt>
                <c:pt idx="1">
                  <c:v>159296.95613973026</c:v>
                </c:pt>
                <c:pt idx="2">
                  <c:v>936123.09702039731</c:v>
                </c:pt>
                <c:pt idx="3">
                  <c:v>1550864.1227946056</c:v>
                </c:pt>
                <c:pt idx="4">
                  <c:v>15087586.841919079</c:v>
                </c:pt>
                <c:pt idx="5">
                  <c:v>146665324.5589211</c:v>
                </c:pt>
                <c:pt idx="6">
                  <c:v>1424547806.9865136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04-47AE-812F-357118AC5D64}"/>
            </c:ext>
          </c:extLst>
        </c:ser>
        <c:ser>
          <c:idx val="3"/>
          <c:order val="3"/>
          <c:tx>
            <c:strRef>
              <c:f>Sheet1!$AQ$3</c:f>
              <c:strCache>
                <c:ptCount val="1"/>
                <c:pt idx="0">
                  <c:v>OKVS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Sheet1!$AG$5:$AG$128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60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Sheet1!$AR$5:$AR$128</c:f>
              <c:numCache>
                <c:formatCode>General</c:formatCode>
                <c:ptCount val="7"/>
                <c:pt idx="2">
                  <c:v>723840</c:v>
                </c:pt>
                <c:pt idx="3">
                  <c:v>1206400</c:v>
                </c:pt>
                <c:pt idx="4">
                  <c:v>12064000</c:v>
                </c:pt>
                <c:pt idx="5">
                  <c:v>120640000</c:v>
                </c:pt>
                <c:pt idx="6">
                  <c:v>1206400000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04-47AE-812F-357118AC5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87600"/>
        <c:axId val="528286352"/>
      </c:scatterChart>
      <c:valAx>
        <c:axId val="528287600"/>
        <c:scaling>
          <c:logBase val="10"/>
          <c:orientation val="minMax"/>
          <c:max val="10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Client</a:t>
                </a:r>
                <a:r>
                  <a:rPr lang="en-US" altLang="zh-CN" baseline="0"/>
                  <a:t> set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86352"/>
        <c:crosses val="autoZero"/>
        <c:crossBetween val="midCat"/>
      </c:valAx>
      <c:valAx>
        <c:axId val="528286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Gen() time/Client running time</a:t>
                </a:r>
                <a:r>
                  <a:rPr lang="en-US" altLang="zh-CN" baseline="0"/>
                  <a:t> (cycles)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naïve t-DPF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Sheet1!$AG$5:$AG$128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60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Sheet1!$AJ$5:$AJ$128</c:f>
              <c:numCache>
                <c:formatCode>General</c:formatCode>
                <c:ptCount val="7"/>
                <c:pt idx="0">
                  <c:v>2683.2000000000003</c:v>
                </c:pt>
                <c:pt idx="1">
                  <c:v>26832</c:v>
                </c:pt>
                <c:pt idx="2">
                  <c:v>160992</c:v>
                </c:pt>
                <c:pt idx="3">
                  <c:v>268320</c:v>
                </c:pt>
                <c:pt idx="4">
                  <c:v>2683200</c:v>
                </c:pt>
                <c:pt idx="5">
                  <c:v>26832000</c:v>
                </c:pt>
                <c:pt idx="6">
                  <c:v>268320000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79-434E-83D7-A7095AD8F08F}"/>
            </c:ext>
          </c:extLst>
        </c:ser>
        <c:ser>
          <c:idx val="1"/>
          <c:order val="1"/>
          <c:tx>
            <c:strRef>
              <c:f>Sheet1!$AK$3</c:f>
              <c:strCache>
                <c:ptCount val="1"/>
                <c:pt idx="0">
                  <c:v>big-state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Sheet1!$AG$5:$AG$128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60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Sheet1!$AM$5:$AM$128</c:f>
              <c:numCache>
                <c:formatCode>General</c:formatCode>
                <c:ptCount val="7"/>
                <c:pt idx="0">
                  <c:v>2683.2000000000003</c:v>
                </c:pt>
                <c:pt idx="1">
                  <c:v>2870.4</c:v>
                </c:pt>
                <c:pt idx="2">
                  <c:v>3910.4</c:v>
                </c:pt>
                <c:pt idx="3">
                  <c:v>4742.4000000000005</c:v>
                </c:pt>
                <c:pt idx="4">
                  <c:v>23462.400000000001</c:v>
                </c:pt>
                <c:pt idx="5">
                  <c:v>210662.39999999999</c:v>
                </c:pt>
                <c:pt idx="6">
                  <c:v>2082662.4000000001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79-434E-83D7-A7095AD8F08F}"/>
            </c:ext>
          </c:extLst>
        </c:ser>
        <c:ser>
          <c:idx val="2"/>
          <c:order val="2"/>
          <c:tx>
            <c:strRef>
              <c:f>Sheet1!$AN$3</c:f>
              <c:strCache>
                <c:ptCount val="1"/>
                <c:pt idx="0">
                  <c:v>batch-code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Sheet1!$AG$5:$AG$128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60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Sheet1!$AP$5:$AP$128</c:f>
              <c:numCache>
                <c:formatCode>General</c:formatCode>
                <c:ptCount val="7"/>
                <c:pt idx="0">
                  <c:v>8112.4875000000002</c:v>
                </c:pt>
                <c:pt idx="1">
                  <c:v>7903.5797469327708</c:v>
                </c:pt>
                <c:pt idx="2">
                  <c:v>7741.0179176686688</c:v>
                </c:pt>
                <c:pt idx="3">
                  <c:v>7694.6719938655424</c:v>
                </c:pt>
                <c:pt idx="4">
                  <c:v>7485.764240798313</c:v>
                </c:pt>
                <c:pt idx="5">
                  <c:v>7276.8564877310855</c:v>
                </c:pt>
                <c:pt idx="6">
                  <c:v>7067.9487346638543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79-434E-83D7-A7095AD8F08F}"/>
            </c:ext>
          </c:extLst>
        </c:ser>
        <c:ser>
          <c:idx val="3"/>
          <c:order val="3"/>
          <c:tx>
            <c:strRef>
              <c:f>Sheet1!$AQ$3</c:f>
              <c:strCache>
                <c:ptCount val="1"/>
                <c:pt idx="0">
                  <c:v>OKVS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Sheet1!$AG$5:$AG$128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60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Sheet1!$AS$5:$AS$128</c:f>
              <c:numCache>
                <c:formatCode>General</c:formatCode>
                <c:ptCount val="7"/>
                <c:pt idx="2">
                  <c:v>3931.2000000000003</c:v>
                </c:pt>
                <c:pt idx="3">
                  <c:v>3931.2000000000003</c:v>
                </c:pt>
                <c:pt idx="4">
                  <c:v>3931.2000000000003</c:v>
                </c:pt>
                <c:pt idx="5">
                  <c:v>3931.2000000000003</c:v>
                </c:pt>
                <c:pt idx="6">
                  <c:v>3931.2000000000003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79-434E-83D7-A7095AD8F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87600"/>
        <c:axId val="528286352"/>
      </c:scatterChart>
      <c:valAx>
        <c:axId val="528287600"/>
        <c:scaling>
          <c:logBase val="10"/>
          <c:orientation val="minMax"/>
          <c:max val="10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Client</a:t>
                </a:r>
                <a:r>
                  <a:rPr lang="en-US" altLang="zh-CN" baseline="0"/>
                  <a:t> set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86352"/>
        <c:crosses val="autoZero"/>
        <c:crossBetween val="midCat"/>
      </c:valAx>
      <c:valAx>
        <c:axId val="528286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Eval() tiem</a:t>
                </a:r>
                <a:r>
                  <a:rPr lang="en-US" altLang="zh-CN" baseline="0"/>
                  <a:t> </a:t>
                </a:r>
                <a:r>
                  <a:rPr lang="zh-CN" altLang="en-US"/>
                  <a:t>∝ </a:t>
                </a:r>
                <a:r>
                  <a:rPr lang="en-US" altLang="zh-CN"/>
                  <a:t>Server running time</a:t>
                </a:r>
                <a:r>
                  <a:rPr lang="en-US" altLang="zh-CN" baseline="0"/>
                  <a:t> (cycles)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604157</xdr:colOff>
      <xdr:row>18</xdr:row>
      <xdr:rowOff>122464</xdr:rowOff>
    </xdr:from>
    <xdr:to>
      <xdr:col>8</xdr:col>
      <xdr:colOff>38100</xdr:colOff>
      <xdr:row>33</xdr:row>
      <xdr:rowOff>171449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A771E82-E5C4-3C1E-DF7E-24C1114CB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1006928</xdr:colOff>
      <xdr:row>46</xdr:row>
      <xdr:rowOff>100692</xdr:rowOff>
    </xdr:from>
    <xdr:to>
      <xdr:col>6</xdr:col>
      <xdr:colOff>5440</xdr:colOff>
      <xdr:row>62</xdr:row>
      <xdr:rowOff>141514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AB9D566-68B5-9DB7-FDB4-8CBFEF254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5442</xdr:colOff>
      <xdr:row>46</xdr:row>
      <xdr:rowOff>100692</xdr:rowOff>
    </xdr:from>
    <xdr:to>
      <xdr:col>10</xdr:col>
      <xdr:colOff>3019425</xdr:colOff>
      <xdr:row>62</xdr:row>
      <xdr:rowOff>141515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4136106-4971-E7AB-52D6-CECA86769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132291</xdr:colOff>
      <xdr:row>15</xdr:row>
      <xdr:rowOff>61737</xdr:rowOff>
    </xdr:from>
    <xdr:to>
      <xdr:col>21</xdr:col>
      <xdr:colOff>57150</xdr:colOff>
      <xdr:row>39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5CA327-7223-4881-9499-1D4A8C8C6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265043</xdr:colOff>
      <xdr:row>41</xdr:row>
      <xdr:rowOff>16564</xdr:rowOff>
    </xdr:from>
    <xdr:to>
      <xdr:col>20</xdr:col>
      <xdr:colOff>564461</xdr:colOff>
      <xdr:row>63</xdr:row>
      <xdr:rowOff>74543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DC2BB1B-E9B2-4D1F-91C8-A19926304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75767</xdr:colOff>
      <xdr:row>140</xdr:row>
      <xdr:rowOff>189571</xdr:rowOff>
    </xdr:from>
    <xdr:to>
      <xdr:col>73</xdr:col>
      <xdr:colOff>443779</xdr:colOff>
      <xdr:row>168</xdr:row>
      <xdr:rowOff>0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1E34D3FB-3929-4D4E-8E5F-20EB509939DB}"/>
            </a:ext>
          </a:extLst>
        </xdr:cNvPr>
        <xdr:cNvGrpSpPr/>
      </xdr:nvGrpSpPr>
      <xdr:grpSpPr>
        <a:xfrm>
          <a:off x="29603267" y="4665297"/>
          <a:ext cx="23770835" cy="5259138"/>
          <a:chOff x="29567548" y="4571071"/>
          <a:chExt cx="23597106" cy="5144429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35B9C1A2-E53A-4427-B794-6B7E1378CA60}"/>
              </a:ext>
            </a:extLst>
          </xdr:cNvPr>
          <xdr:cNvGraphicFramePr/>
        </xdr:nvGraphicFramePr>
        <xdr:xfrm>
          <a:off x="43087326" y="4571071"/>
          <a:ext cx="10077328" cy="51444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5" name="图表 14">
            <a:extLst>
              <a:ext uri="{FF2B5EF4-FFF2-40B4-BE49-F238E27FC236}">
                <a16:creationId xmlns:a16="http://schemas.microsoft.com/office/drawing/2014/main" id="{D4D9BC11-7867-438B-9A04-2752528559E3}"/>
              </a:ext>
            </a:extLst>
          </xdr:cNvPr>
          <xdr:cNvGraphicFramePr>
            <a:graphicFrameLocks/>
          </xdr:cNvGraphicFramePr>
        </xdr:nvGraphicFramePr>
        <xdr:xfrm>
          <a:off x="36325969" y="4572000"/>
          <a:ext cx="6787644" cy="5143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7" name="图表 16">
            <a:extLst>
              <a:ext uri="{FF2B5EF4-FFF2-40B4-BE49-F238E27FC236}">
                <a16:creationId xmlns:a16="http://schemas.microsoft.com/office/drawing/2014/main" id="{77C7E63E-7E1D-49BF-9361-D9F433989355}"/>
              </a:ext>
            </a:extLst>
          </xdr:cNvPr>
          <xdr:cNvGraphicFramePr>
            <a:graphicFrameLocks/>
          </xdr:cNvGraphicFramePr>
        </xdr:nvGraphicFramePr>
        <xdr:xfrm>
          <a:off x="29567548" y="4572000"/>
          <a:ext cx="6780068" cy="5143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4ADC-F753-4B81-944E-34A1A346EC9A}">
  <dimension ref="A1:AS201"/>
  <sheetViews>
    <sheetView tabSelected="1" topLeftCell="AE1" zoomScale="93" workbookViewId="0">
      <selection activeCell="AQ5" sqref="AQ5"/>
    </sheetView>
  </sheetViews>
  <sheetFormatPr defaultRowHeight="15"/>
  <cols>
    <col min="1" max="1" width="16" customWidth="1"/>
    <col min="2" max="2" width="9.28515625" bestFit="1" customWidth="1"/>
    <col min="3" max="3" width="12.140625" bestFit="1" customWidth="1"/>
    <col min="4" max="4" width="12.5703125" customWidth="1"/>
    <col min="5" max="5" width="16.85546875" customWidth="1"/>
    <col min="6" max="6" width="17.28515625" customWidth="1"/>
    <col min="7" max="7" width="21.140625" customWidth="1"/>
    <col min="8" max="8" width="18.85546875" customWidth="1"/>
    <col min="9" max="9" width="15.5703125" customWidth="1"/>
    <col min="10" max="10" width="13.85546875" customWidth="1"/>
    <col min="11" max="11" width="16.5703125" customWidth="1"/>
    <col min="12" max="12" width="11" customWidth="1"/>
    <col min="13" max="13" width="14.140625" customWidth="1"/>
    <col min="14" max="14" width="13.140625" customWidth="1"/>
    <col min="15" max="15" width="12" customWidth="1"/>
    <col min="16" max="16" width="18.85546875" customWidth="1"/>
    <col min="22" max="23" width="9.28515625" bestFit="1" customWidth="1"/>
    <col min="24" max="24" width="7.85546875" style="1" customWidth="1"/>
    <col min="25" max="25" width="9.5703125" customWidth="1"/>
    <col min="26" max="26" width="8.42578125" style="1" customWidth="1"/>
    <col min="27" max="27" width="9.7109375" customWidth="1"/>
    <col min="28" max="28" width="8.28515625" style="1" customWidth="1"/>
    <col min="29" max="29" width="8.28515625" customWidth="1"/>
    <col min="30" max="30" width="8.7109375" style="1" customWidth="1"/>
    <col min="31" max="31" width="9.85546875" customWidth="1"/>
    <col min="33" max="33" width="12.5703125" customWidth="1"/>
    <col min="34" max="34" width="9.5703125" style="1" customWidth="1"/>
    <col min="35" max="35" width="12.42578125" bestFit="1" customWidth="1"/>
    <col min="36" max="36" width="11.28515625" bestFit="1" customWidth="1"/>
    <col min="37" max="37" width="13.140625" style="1" bestFit="1" customWidth="1"/>
    <col min="38" max="38" width="13.140625" bestFit="1" customWidth="1"/>
    <col min="39" max="39" width="11.28515625" bestFit="1" customWidth="1"/>
    <col min="40" max="40" width="12.42578125" style="1" bestFit="1" customWidth="1"/>
    <col min="41" max="41" width="12.42578125" bestFit="1" customWidth="1"/>
    <col min="42" max="42" width="9.42578125" bestFit="1" customWidth="1"/>
    <col min="43" max="43" width="12.42578125" style="1" bestFit="1" customWidth="1"/>
    <col min="44" max="44" width="12.42578125" bestFit="1" customWidth="1"/>
    <col min="45" max="45" width="9.42578125" bestFit="1" customWidth="1"/>
  </cols>
  <sheetData>
    <row r="1" spans="1:45">
      <c r="V1" t="s">
        <v>25</v>
      </c>
      <c r="X1" s="1" t="s">
        <v>13</v>
      </c>
      <c r="Y1" t="s">
        <v>26</v>
      </c>
      <c r="AG1" t="s">
        <v>27</v>
      </c>
      <c r="AH1" s="1" t="s">
        <v>28</v>
      </c>
      <c r="AI1" t="s">
        <v>29</v>
      </c>
      <c r="AL1" t="s">
        <v>30</v>
      </c>
    </row>
    <row r="3" spans="1:45">
      <c r="A3" t="s">
        <v>10</v>
      </c>
      <c r="X3" s="1" t="s">
        <v>16</v>
      </c>
      <c r="Z3" s="1" t="s">
        <v>3</v>
      </c>
      <c r="AB3" s="1" t="s">
        <v>19</v>
      </c>
      <c r="AD3" s="1" t="s">
        <v>20</v>
      </c>
      <c r="AH3" s="1" t="s">
        <v>31</v>
      </c>
      <c r="AK3" s="1" t="s">
        <v>3</v>
      </c>
      <c r="AN3" s="1" t="s">
        <v>19</v>
      </c>
      <c r="AQ3" s="1" t="s">
        <v>20</v>
      </c>
    </row>
    <row r="4" spans="1:45">
      <c r="D4" t="s">
        <v>2</v>
      </c>
      <c r="H4" t="s">
        <v>3</v>
      </c>
      <c r="L4" t="s">
        <v>4</v>
      </c>
      <c r="V4" t="s">
        <v>14</v>
      </c>
      <c r="W4" t="s">
        <v>22</v>
      </c>
      <c r="X4" s="1" t="s">
        <v>17</v>
      </c>
      <c r="Y4" t="s">
        <v>18</v>
      </c>
      <c r="Z4" s="1" t="s">
        <v>17</v>
      </c>
      <c r="AA4" t="s">
        <v>18</v>
      </c>
      <c r="AB4" s="1" t="s">
        <v>17</v>
      </c>
      <c r="AC4" t="s">
        <v>18</v>
      </c>
      <c r="AD4" s="1" t="s">
        <v>17</v>
      </c>
      <c r="AE4" t="s">
        <v>18</v>
      </c>
      <c r="AG4" t="s">
        <v>14</v>
      </c>
      <c r="AH4" s="1" t="s">
        <v>17</v>
      </c>
      <c r="AI4" t="s">
        <v>24</v>
      </c>
      <c r="AJ4" t="s">
        <v>23</v>
      </c>
      <c r="AK4" s="1" t="s">
        <v>17</v>
      </c>
      <c r="AL4" t="s">
        <v>24</v>
      </c>
      <c r="AM4" t="s">
        <v>23</v>
      </c>
      <c r="AN4" s="1" t="s">
        <v>17</v>
      </c>
      <c r="AO4" t="s">
        <v>24</v>
      </c>
      <c r="AP4" t="s">
        <v>23</v>
      </c>
      <c r="AQ4" s="1" t="s">
        <v>17</v>
      </c>
      <c r="AR4" t="s">
        <v>24</v>
      </c>
      <c r="AS4" t="s">
        <v>23</v>
      </c>
    </row>
    <row r="5" spans="1:45">
      <c r="V5">
        <v>4</v>
      </c>
      <c r="W5">
        <f>V5^2</f>
        <v>16</v>
      </c>
      <c r="X5" s="1">
        <f>V5^2*130*LOG((2^21)/V5,2)</f>
        <v>39520</v>
      </c>
      <c r="Y5">
        <f>2*2^21*V5*(1.3/8)*129</f>
        <v>351692390.40000004</v>
      </c>
      <c r="Z5" s="1">
        <f>V5^2*(128+2*V5^2)*21</f>
        <v>53760</v>
      </c>
      <c r="AA5">
        <f>2*2^21*(1.3/8)*(128+W5)</f>
        <v>98146713.600000009</v>
      </c>
      <c r="AB5" s="1">
        <f>1.5*V5^2*130*LOG(2^22/V5^2,2)</f>
        <v>56160</v>
      </c>
      <c r="AC5">
        <f>3*2^21*(1.3/8)*2*129</f>
        <v>263769292.80000001</v>
      </c>
      <c r="AG5">
        <v>1</v>
      </c>
      <c r="AH5" s="1">
        <f>AG5*130*128</f>
        <v>16640</v>
      </c>
      <c r="AI5">
        <f>2*AG5*128*(1.3/8)*2*130</f>
        <v>10816</v>
      </c>
      <c r="AJ5">
        <f>AG5*128*(1.3/8)*129</f>
        <v>2683.2000000000003</v>
      </c>
      <c r="AK5" s="1">
        <f>AG5*(128+2*AG5)*128</f>
        <v>16640</v>
      </c>
      <c r="AL5">
        <f>2*AG5*128*(1.3/8)*2*(128+AG5)</f>
        <v>10732.800000000001</v>
      </c>
      <c r="AM5">
        <f>128*(1.3/8)*(128+AG5)</f>
        <v>2683.2000000000003</v>
      </c>
      <c r="AN5" s="1">
        <f>1.5*AG5*130*(129-LOG(AG5,2))</f>
        <v>25155</v>
      </c>
      <c r="AO5">
        <f>2*1.5*AG5*(129-LOG(AG5,2))*(1.3/8)*2*130</f>
        <v>16350.75</v>
      </c>
      <c r="AP5">
        <f>3*(129-LOG(AG5,2))*(1.3/8)*129</f>
        <v>8112.4875000000002</v>
      </c>
      <c r="AQ5" s="1">
        <f>(1.23*AG5+2)*130*128</f>
        <v>53747.199999999997</v>
      </c>
    </row>
    <row r="6" spans="1:45" hidden="1">
      <c r="D6" t="s">
        <v>0</v>
      </c>
      <c r="E6" t="s">
        <v>1</v>
      </c>
      <c r="F6" t="s">
        <v>5</v>
      </c>
      <c r="H6" t="s">
        <v>0</v>
      </c>
      <c r="I6" t="s">
        <v>1</v>
      </c>
      <c r="J6" t="s">
        <v>5</v>
      </c>
      <c r="L6" t="s">
        <v>0</v>
      </c>
      <c r="M6" t="s">
        <v>1</v>
      </c>
      <c r="N6" t="s">
        <v>21</v>
      </c>
      <c r="V6">
        <v>5</v>
      </c>
      <c r="W6">
        <f t="shared" ref="W6:W69" si="0">V6^2</f>
        <v>25</v>
      </c>
      <c r="X6" s="1">
        <f>V6^2*130*LOG((2^21)/V6,2)</f>
        <v>60703.733691616071</v>
      </c>
      <c r="Y6">
        <f t="shared" ref="Y6:Y69" si="1">2*2^21*V6*(1.3/8)*129</f>
        <v>439615488</v>
      </c>
      <c r="Z6" s="1">
        <f>V6^2*(128+2*V6^2)*21</f>
        <v>93450</v>
      </c>
      <c r="AA6">
        <f t="shared" ref="AA6:AA69" si="2">2*2^21*(1.3/8)*(128+W6)</f>
        <v>104280883.2</v>
      </c>
      <c r="AB6" s="1">
        <f t="shared" ref="AB6:AB69" si="3">1.5*V6^2*130*LOG(2^22/V6^2,2)</f>
        <v>84611.201074848228</v>
      </c>
      <c r="AC6">
        <f t="shared" ref="AC6:AC69" si="4">3*2^21*(1.3/8)*2*129</f>
        <v>263769292.80000001</v>
      </c>
      <c r="AG6">
        <v>5</v>
      </c>
      <c r="AH6" s="1">
        <f t="shared" ref="AH6:AH69" si="5">AG6*130*128</f>
        <v>83200</v>
      </c>
      <c r="AI6">
        <f t="shared" ref="AI6:AI8" si="6">2*AG6*128*(1.3/8)*2*130</f>
        <v>54080</v>
      </c>
      <c r="AJ6">
        <f t="shared" ref="AJ6:AJ8" si="7">AG6*128*(1.3/8)*129</f>
        <v>13416</v>
      </c>
      <c r="AK6" s="1">
        <f t="shared" ref="AK6:AK8" si="8">AG6*(128+2*AG6)*128</f>
        <v>88320</v>
      </c>
      <c r="AL6">
        <f t="shared" ref="AL6:AL8" si="9">2*AG6*128*(1.3/8)*2*(128+AG6)</f>
        <v>55328</v>
      </c>
      <c r="AM6">
        <f t="shared" ref="AM6:AM8" si="10">128*(1.3/8)*(128+AG6)</f>
        <v>2766.4</v>
      </c>
      <c r="AN6" s="1">
        <f t="shared" ref="AN6:AN8" si="11">1.5*AG6*130*(129-LOG(AG6,2))</f>
        <v>123511.12010748482</v>
      </c>
      <c r="AO6">
        <f t="shared" ref="AO6:AO8" si="12">2*1.5*AG6*(129-LOG(AG6,2))*(1.3/8)*2*130</f>
        <v>80282.22806986513</v>
      </c>
      <c r="AP6">
        <f t="shared" ref="AP6:AP8" si="13">3*(129-LOG(AG6,2))*(1.3/8)*129</f>
        <v>7966.4672469327706</v>
      </c>
      <c r="AQ6" s="1">
        <f t="shared" ref="AQ6:AQ8" si="14">(1.23*AG6+2)*130*128</f>
        <v>135616</v>
      </c>
    </row>
    <row r="7" spans="1:45" hidden="1">
      <c r="D7">
        <v>131884646.40000001</v>
      </c>
      <c r="E7">
        <v>79736.2</v>
      </c>
      <c r="F7">
        <f>E7/8192</f>
        <v>9.7334228515624996</v>
      </c>
      <c r="H7">
        <v>52140441.600000001</v>
      </c>
      <c r="I7">
        <v>89000</v>
      </c>
      <c r="J7">
        <f>I7/8192</f>
        <v>10.8642578125</v>
      </c>
      <c r="L7">
        <v>54185164.799999997</v>
      </c>
      <c r="M7">
        <v>79950</v>
      </c>
      <c r="N7">
        <f>M7/8192</f>
        <v>9.759521484375</v>
      </c>
      <c r="V7">
        <v>6</v>
      </c>
      <c r="W7">
        <f t="shared" si="0"/>
        <v>36</v>
      </c>
      <c r="X7" s="1">
        <f t="shared" ref="X7:X70" si="15">V7^2*130*LOG((2^21)/V7,2)</f>
        <v>86182.375496624998</v>
      </c>
      <c r="Y7">
        <f t="shared" si="1"/>
        <v>527538585.60000002</v>
      </c>
      <c r="Z7" s="1">
        <f>V7^2*(128+2*V7^2)*21</f>
        <v>151200</v>
      </c>
      <c r="AA7">
        <f t="shared" si="2"/>
        <v>111778201.60000001</v>
      </c>
      <c r="AB7" s="1">
        <f t="shared" si="3"/>
        <v>118147.12648987497</v>
      </c>
      <c r="AC7">
        <f t="shared" si="4"/>
        <v>263769292.80000001</v>
      </c>
      <c r="AG7">
        <v>6</v>
      </c>
      <c r="AH7" s="1">
        <f t="shared" si="5"/>
        <v>99840</v>
      </c>
      <c r="AI7">
        <f t="shared" si="6"/>
        <v>64896.000000000007</v>
      </c>
      <c r="AJ7">
        <f t="shared" si="7"/>
        <v>16099.2</v>
      </c>
      <c r="AK7" s="1">
        <f t="shared" si="8"/>
        <v>107520</v>
      </c>
      <c r="AL7">
        <f t="shared" si="9"/>
        <v>66892.800000000003</v>
      </c>
      <c r="AM7">
        <f t="shared" si="10"/>
        <v>2787.2000000000003</v>
      </c>
      <c r="AN7" s="1">
        <f t="shared" si="11"/>
        <v>147905.59387415624</v>
      </c>
      <c r="AO7">
        <f t="shared" si="12"/>
        <v>96138.636018201563</v>
      </c>
      <c r="AP7">
        <f t="shared" si="13"/>
        <v>7949.9256707358991</v>
      </c>
      <c r="AQ7" s="1">
        <f t="shared" si="14"/>
        <v>156083.19999999998</v>
      </c>
    </row>
    <row r="8" spans="1:45" hidden="1">
      <c r="D8">
        <v>131884646.40000001</v>
      </c>
      <c r="E8">
        <v>648690</v>
      </c>
      <c r="F8">
        <f t="shared" ref="F8:F9" si="16">E8/8192</f>
        <v>79.185791015625</v>
      </c>
      <c r="H8">
        <v>130862284.8</v>
      </c>
      <c r="I8">
        <v>3276800</v>
      </c>
      <c r="J8">
        <f t="shared" ref="J8:J9" si="17">I8/8192</f>
        <v>400</v>
      </c>
      <c r="L8">
        <v>54185164.799999997</v>
      </c>
      <c r="M8">
        <v>818688</v>
      </c>
      <c r="N8">
        <f t="shared" ref="N8:N9" si="18">M8/8192</f>
        <v>99.9375</v>
      </c>
      <c r="V8">
        <v>7</v>
      </c>
      <c r="W8">
        <f t="shared" si="0"/>
        <v>49</v>
      </c>
      <c r="X8" s="1">
        <f t="shared" si="15"/>
        <v>115887.14914649307</v>
      </c>
      <c r="Y8">
        <f t="shared" si="1"/>
        <v>615461683.19999993</v>
      </c>
      <c r="Z8" s="1">
        <f t="shared" ref="Z8:Z71" si="19">V8^2*(128+2*V8^2)*21</f>
        <v>232554</v>
      </c>
      <c r="AA8">
        <f t="shared" si="2"/>
        <v>120638668.8</v>
      </c>
      <c r="AB8" s="1">
        <f t="shared" si="3"/>
        <v>156561.44743947921</v>
      </c>
      <c r="AC8">
        <f t="shared" si="4"/>
        <v>263769292.80000001</v>
      </c>
      <c r="AG8">
        <v>7</v>
      </c>
      <c r="AH8" s="1">
        <f t="shared" si="5"/>
        <v>116480</v>
      </c>
      <c r="AI8">
        <f t="shared" si="6"/>
        <v>75712</v>
      </c>
      <c r="AJ8">
        <f t="shared" si="7"/>
        <v>18782.399999999998</v>
      </c>
      <c r="AK8" s="1">
        <f t="shared" si="8"/>
        <v>127232</v>
      </c>
      <c r="AL8">
        <f t="shared" si="9"/>
        <v>78624</v>
      </c>
      <c r="AM8">
        <f t="shared" si="10"/>
        <v>2808</v>
      </c>
      <c r="AN8" s="1">
        <f t="shared" si="11"/>
        <v>172252.96053139138</v>
      </c>
      <c r="AO8">
        <f t="shared" si="12"/>
        <v>111964.42434540439</v>
      </c>
      <c r="AP8">
        <f t="shared" si="13"/>
        <v>7935.9399673391026</v>
      </c>
      <c r="AQ8" s="1">
        <f t="shared" si="14"/>
        <v>176550.39999999999</v>
      </c>
    </row>
    <row r="9" spans="1:45" hidden="1">
      <c r="D9">
        <v>131884646.40000001</v>
      </c>
      <c r="E9">
        <v>9578388.5999999996</v>
      </c>
      <c r="F9">
        <f t="shared" si="16"/>
        <v>1169.2368896484375</v>
      </c>
      <c r="H9">
        <v>2012007629</v>
      </c>
      <c r="I9">
        <v>682030080</v>
      </c>
      <c r="J9">
        <f t="shared" si="17"/>
        <v>83255.625</v>
      </c>
      <c r="L9">
        <v>54185164.799999997</v>
      </c>
      <c r="M9">
        <v>18471648</v>
      </c>
      <c r="N9">
        <f t="shared" si="18"/>
        <v>2254.83984375</v>
      </c>
      <c r="V9">
        <v>8</v>
      </c>
      <c r="W9">
        <f t="shared" si="0"/>
        <v>64</v>
      </c>
      <c r="X9" s="1">
        <f t="shared" si="15"/>
        <v>149760</v>
      </c>
      <c r="Y9">
        <f t="shared" si="1"/>
        <v>703384780.80000007</v>
      </c>
      <c r="Z9" s="1">
        <f t="shared" si="19"/>
        <v>344064</v>
      </c>
      <c r="AA9">
        <f t="shared" si="2"/>
        <v>130862284.80000001</v>
      </c>
      <c r="AB9" s="1">
        <f t="shared" si="3"/>
        <v>199680</v>
      </c>
      <c r="AC9">
        <f t="shared" si="4"/>
        <v>263769292.80000001</v>
      </c>
      <c r="AD9" s="1">
        <f>(1.23*V9^2+2)*130*21</f>
        <v>220365.6</v>
      </c>
      <c r="AE9">
        <f>2^21*(1.3/8)*2*129+2*2*2^21*(0.3/8)*130</f>
        <v>128817561.60000001</v>
      </c>
      <c r="AG9">
        <v>8</v>
      </c>
      <c r="AH9" s="1">
        <f t="shared" si="5"/>
        <v>133120</v>
      </c>
      <c r="AI9">
        <f t="shared" ref="AI9:AI72" si="20">2*AG9*128*(1.3/8)*2*130</f>
        <v>86528</v>
      </c>
      <c r="AJ9">
        <f t="shared" ref="AJ9:AJ72" si="21">AG9*128*(1.3/8)*129</f>
        <v>21465.600000000002</v>
      </c>
      <c r="AK9" s="1">
        <f t="shared" ref="AK9:AK72" si="22">AG9*(128+2*AG9)*128</f>
        <v>147456</v>
      </c>
      <c r="AL9">
        <f t="shared" ref="AL9:AL72" si="23">2*AG9*128*(1.3/8)*2*(128+AG9)</f>
        <v>90521.600000000006</v>
      </c>
      <c r="AM9">
        <f t="shared" ref="AM9:AM72" si="24">128*(1.3/8)*(128+AG9)</f>
        <v>2828.8</v>
      </c>
      <c r="AN9" s="1">
        <f t="shared" ref="AN9:AN72" si="25">1.5*AG9*130*(129-LOG(AG9,2))</f>
        <v>196560</v>
      </c>
      <c r="AO9">
        <f t="shared" ref="AO9:AO72" si="26">2*1.5*AG9*(129-LOG(AG9,2))*(1.3/8)*2*130</f>
        <v>127764.00000000001</v>
      </c>
      <c r="AP9">
        <f t="shared" ref="AP9:AP72" si="27">3*(129-LOG(AG9,2))*(1.3/8)*129</f>
        <v>7923.8250000000007</v>
      </c>
      <c r="AQ9" s="1">
        <f t="shared" ref="AQ9:AQ72" si="28">(1.23*AG9+2)*130*128</f>
        <v>197017.60000000001</v>
      </c>
    </row>
    <row r="10" spans="1:45" hidden="1">
      <c r="V10">
        <v>9</v>
      </c>
      <c r="W10">
        <f t="shared" si="0"/>
        <v>81</v>
      </c>
      <c r="X10" s="1">
        <f t="shared" si="15"/>
        <v>187750.68973481245</v>
      </c>
      <c r="Y10">
        <f t="shared" si="1"/>
        <v>791307878.4000001</v>
      </c>
      <c r="Z10" s="1">
        <f t="shared" si="19"/>
        <v>493290</v>
      </c>
      <c r="AA10">
        <f t="shared" si="2"/>
        <v>142449049.59999999</v>
      </c>
      <c r="AB10" s="1">
        <f t="shared" si="3"/>
        <v>247352.0692044374</v>
      </c>
      <c r="AC10">
        <f t="shared" si="4"/>
        <v>263769292.80000001</v>
      </c>
      <c r="AD10" s="1">
        <f>(1.23*V10^2+2)*130*21</f>
        <v>277449.89999999997</v>
      </c>
      <c r="AE10">
        <f t="shared" ref="AE10:AE73" si="29">2^21*(1.3/8)*2*129+2*2*2^21*(0.3/8)*130</f>
        <v>128817561.60000001</v>
      </c>
      <c r="AG10">
        <v>9</v>
      </c>
      <c r="AH10" s="1">
        <f t="shared" si="5"/>
        <v>149760</v>
      </c>
      <c r="AI10">
        <f t="shared" si="20"/>
        <v>97344.000000000015</v>
      </c>
      <c r="AJ10">
        <f t="shared" si="21"/>
        <v>24148.800000000003</v>
      </c>
      <c r="AK10" s="1">
        <f t="shared" si="22"/>
        <v>168192</v>
      </c>
      <c r="AL10">
        <f t="shared" si="23"/>
        <v>102585.60000000001</v>
      </c>
      <c r="AM10">
        <f t="shared" si="24"/>
        <v>2849.6</v>
      </c>
      <c r="AN10" s="1">
        <f t="shared" si="25"/>
        <v>220831.78162246876</v>
      </c>
      <c r="AO10">
        <f t="shared" si="26"/>
        <v>143540.65805460469</v>
      </c>
      <c r="AP10">
        <f t="shared" si="27"/>
        <v>7913.1388414717976</v>
      </c>
      <c r="AQ10" s="1">
        <f t="shared" si="28"/>
        <v>217484.80000000002</v>
      </c>
    </row>
    <row r="11" spans="1:45">
      <c r="E11" t="s">
        <v>16</v>
      </c>
      <c r="H11" t="s">
        <v>3</v>
      </c>
      <c r="K11" t="s">
        <v>19</v>
      </c>
      <c r="N11" t="s">
        <v>20</v>
      </c>
      <c r="V11">
        <v>10</v>
      </c>
      <c r="W11">
        <f t="shared" si="0"/>
        <v>100</v>
      </c>
      <c r="X11" s="1">
        <f t="shared" si="15"/>
        <v>229814.93476646428</v>
      </c>
      <c r="Y11">
        <f t="shared" si="1"/>
        <v>879230976</v>
      </c>
      <c r="Z11" s="1">
        <f t="shared" si="19"/>
        <v>688800</v>
      </c>
      <c r="AA11">
        <f t="shared" si="2"/>
        <v>155398963.20000002</v>
      </c>
      <c r="AB11" s="1">
        <f t="shared" si="3"/>
        <v>299444.80429939285</v>
      </c>
      <c r="AC11">
        <f t="shared" si="4"/>
        <v>263769292.80000001</v>
      </c>
      <c r="AD11" s="1">
        <f t="shared" ref="AD11:AD74" si="30">(1.23*V11^2+2)*130*21</f>
        <v>341250</v>
      </c>
      <c r="AE11">
        <f t="shared" si="29"/>
        <v>128817561.60000001</v>
      </c>
      <c r="AG11">
        <v>10</v>
      </c>
      <c r="AH11" s="1">
        <f t="shared" si="5"/>
        <v>166400</v>
      </c>
      <c r="AI11">
        <f t="shared" si="20"/>
        <v>108160</v>
      </c>
      <c r="AJ11">
        <f t="shared" si="21"/>
        <v>26832</v>
      </c>
      <c r="AK11" s="1">
        <f t="shared" si="22"/>
        <v>189440</v>
      </c>
      <c r="AL11">
        <f t="shared" si="23"/>
        <v>114816</v>
      </c>
      <c r="AM11">
        <f t="shared" si="24"/>
        <v>2870.4</v>
      </c>
      <c r="AN11" s="1">
        <f t="shared" si="25"/>
        <v>245072.24021496964</v>
      </c>
      <c r="AO11">
        <f t="shared" si="26"/>
        <v>159296.95613973026</v>
      </c>
      <c r="AP11">
        <f t="shared" si="27"/>
        <v>7903.5797469327708</v>
      </c>
      <c r="AQ11" s="1">
        <f t="shared" si="28"/>
        <v>237952</v>
      </c>
    </row>
    <row r="12" spans="1:45" hidden="1">
      <c r="A12" t="s">
        <v>13</v>
      </c>
      <c r="B12" t="s">
        <v>12</v>
      </c>
      <c r="C12" t="s">
        <v>14</v>
      </c>
      <c r="D12" t="s">
        <v>15</v>
      </c>
      <c r="E12" t="s">
        <v>17</v>
      </c>
      <c r="F12" t="s">
        <v>21</v>
      </c>
      <c r="G12" t="s">
        <v>18</v>
      </c>
      <c r="H12" t="s">
        <v>17</v>
      </c>
      <c r="I12" t="s">
        <v>21</v>
      </c>
      <c r="J12" t="s">
        <v>18</v>
      </c>
      <c r="K12" t="s">
        <v>17</v>
      </c>
      <c r="L12" t="s">
        <v>21</v>
      </c>
      <c r="M12" t="s">
        <v>18</v>
      </c>
      <c r="N12" t="s">
        <v>17</v>
      </c>
      <c r="O12" t="s">
        <v>21</v>
      </c>
      <c r="P12" t="s">
        <v>18</v>
      </c>
      <c r="V12">
        <v>11</v>
      </c>
      <c r="W12">
        <f t="shared" si="0"/>
        <v>121</v>
      </c>
      <c r="X12" s="1">
        <f t="shared" si="15"/>
        <v>275913.14063883532</v>
      </c>
      <c r="Y12">
        <f t="shared" si="1"/>
        <v>967154073.60000002</v>
      </c>
      <c r="Z12" s="1">
        <f t="shared" si="19"/>
        <v>940170</v>
      </c>
      <c r="AA12">
        <f t="shared" si="2"/>
        <v>169712025.59999999</v>
      </c>
      <c r="AB12" s="1">
        <f t="shared" si="3"/>
        <v>355839.42191650596</v>
      </c>
      <c r="AC12">
        <f t="shared" si="4"/>
        <v>263769292.80000001</v>
      </c>
      <c r="AD12" s="1">
        <f t="shared" si="30"/>
        <v>411765.89999999997</v>
      </c>
      <c r="AE12">
        <f t="shared" si="29"/>
        <v>128817561.60000001</v>
      </c>
      <c r="AG12">
        <v>20</v>
      </c>
      <c r="AH12" s="1">
        <f t="shared" si="5"/>
        <v>332800</v>
      </c>
      <c r="AI12">
        <f t="shared" si="20"/>
        <v>216320</v>
      </c>
      <c r="AJ12">
        <f t="shared" si="21"/>
        <v>53664</v>
      </c>
      <c r="AK12" s="1">
        <f t="shared" si="22"/>
        <v>430080</v>
      </c>
      <c r="AL12">
        <f t="shared" si="23"/>
        <v>246272</v>
      </c>
      <c r="AM12">
        <f t="shared" si="24"/>
        <v>3078.4</v>
      </c>
      <c r="AN12" s="1">
        <f t="shared" si="25"/>
        <v>486244.48042993929</v>
      </c>
      <c r="AO12">
        <f t="shared" si="26"/>
        <v>316058.91227946052</v>
      </c>
      <c r="AP12">
        <f t="shared" si="27"/>
        <v>7840.692246932771</v>
      </c>
      <c r="AQ12" s="1">
        <f t="shared" si="28"/>
        <v>442624</v>
      </c>
    </row>
    <row r="13" spans="1:45" hidden="1">
      <c r="B13">
        <v>8</v>
      </c>
      <c r="C13">
        <v>5</v>
      </c>
      <c r="D13">
        <v>41</v>
      </c>
      <c r="E13">
        <f>D13^2*128*LOG(2,2^21/C13)</f>
        <v>11519.818592255409</v>
      </c>
      <c r="F13">
        <f>E13 / 8/1024</f>
        <v>1.4062278554999279</v>
      </c>
      <c r="G13">
        <f>C13</f>
        <v>5</v>
      </c>
      <c r="H13">
        <f>D13^2*(128+2*C13^2)*21</f>
        <v>6283578</v>
      </c>
      <c r="I13">
        <f>H13/8/1024</f>
        <v>767.038330078125</v>
      </c>
      <c r="J13">
        <f>1+C13^2/129</f>
        <v>1.193798449612403</v>
      </c>
      <c r="K13">
        <f>1.5*D13^2*128*LOG(2,2^22/C13^2)</f>
        <v>18595.83577602373</v>
      </c>
      <c r="L13">
        <f>K13/8/1024</f>
        <v>2.2699994843778968</v>
      </c>
      <c r="M13">
        <v>3</v>
      </c>
      <c r="N13">
        <f>1.23*D13^2*128*21</f>
        <v>5557789.4400000004</v>
      </c>
      <c r="O13">
        <f>N13/8/1024</f>
        <v>678.44109375000005</v>
      </c>
      <c r="P13">
        <v>1.4650000000000001</v>
      </c>
      <c r="V13">
        <v>12</v>
      </c>
      <c r="W13">
        <f t="shared" si="0"/>
        <v>144</v>
      </c>
      <c r="X13" s="1">
        <f t="shared" si="15"/>
        <v>326009.50198649999</v>
      </c>
      <c r="Y13">
        <f t="shared" si="1"/>
        <v>1055077171.2</v>
      </c>
      <c r="Z13" s="1">
        <f t="shared" si="19"/>
        <v>1257984</v>
      </c>
      <c r="AA13">
        <f t="shared" si="2"/>
        <v>185388236.80000001</v>
      </c>
      <c r="AB13" s="1">
        <f t="shared" si="3"/>
        <v>416428.5059594998</v>
      </c>
      <c r="AC13">
        <f t="shared" si="4"/>
        <v>263769292.80000001</v>
      </c>
      <c r="AD13" s="1">
        <f t="shared" si="30"/>
        <v>488997.60000000003</v>
      </c>
      <c r="AE13">
        <f t="shared" si="29"/>
        <v>128817561.60000001</v>
      </c>
      <c r="AG13">
        <v>30</v>
      </c>
      <c r="AH13" s="1">
        <f t="shared" si="5"/>
        <v>499200</v>
      </c>
      <c r="AI13">
        <f t="shared" si="20"/>
        <v>324480</v>
      </c>
      <c r="AJ13">
        <f t="shared" si="21"/>
        <v>80496</v>
      </c>
      <c r="AK13" s="1">
        <f t="shared" si="22"/>
        <v>721920</v>
      </c>
      <c r="AL13">
        <f t="shared" si="23"/>
        <v>394368</v>
      </c>
      <c r="AM13">
        <f t="shared" si="24"/>
        <v>3286.4</v>
      </c>
      <c r="AN13" s="1">
        <f t="shared" si="25"/>
        <v>725944.69001569017</v>
      </c>
      <c r="AO13">
        <f t="shared" si="26"/>
        <v>471864.04851019866</v>
      </c>
      <c r="AP13">
        <f t="shared" si="27"/>
        <v>7803.9054176686695</v>
      </c>
      <c r="AQ13" s="1">
        <f t="shared" si="28"/>
        <v>647296</v>
      </c>
    </row>
    <row r="14" spans="1:45" hidden="1">
      <c r="B14">
        <v>4</v>
      </c>
      <c r="C14">
        <v>16</v>
      </c>
      <c r="D14">
        <v>64</v>
      </c>
      <c r="E14">
        <f>D14^2*128*LOG(2,2^21/C14)</f>
        <v>30840.470588235294</v>
      </c>
      <c r="F14">
        <f>E14 / 8/1024</f>
        <v>3.7647058823529411</v>
      </c>
      <c r="G14">
        <f>C14</f>
        <v>16</v>
      </c>
      <c r="H14">
        <f>D14^2*(128+2*C14^2)*21</f>
        <v>55050240</v>
      </c>
      <c r="I14">
        <f>H14/8/1024</f>
        <v>6720</v>
      </c>
      <c r="J14">
        <f>1+C14^2/129</f>
        <v>2.9844961240310077</v>
      </c>
      <c r="K14">
        <f>1.5*D14^2*128*LOG(2,2^22/C14^2)</f>
        <v>56173.714285714283</v>
      </c>
      <c r="L14">
        <f>K14/8/1024</f>
        <v>6.8571428571428568</v>
      </c>
      <c r="M14">
        <v>3</v>
      </c>
      <c r="N14">
        <f>1.23*D14^2*128*21</f>
        <v>13542359.039999999</v>
      </c>
      <c r="O14">
        <f>N14/8/1024</f>
        <v>1653.12</v>
      </c>
      <c r="P14">
        <v>1.4650000000000001</v>
      </c>
      <c r="V14">
        <v>13</v>
      </c>
      <c r="W14">
        <f t="shared" si="0"/>
        <v>169</v>
      </c>
      <c r="X14" s="1">
        <f t="shared" si="15"/>
        <v>380071.33939244022</v>
      </c>
      <c r="Y14">
        <f t="shared" si="1"/>
        <v>1143000268.8000002</v>
      </c>
      <c r="Z14" s="1">
        <f t="shared" si="19"/>
        <v>1653834</v>
      </c>
      <c r="AA14">
        <f t="shared" si="2"/>
        <v>202427596.80000001</v>
      </c>
      <c r="AB14" s="1">
        <f t="shared" si="3"/>
        <v>481114.0181773206</v>
      </c>
      <c r="AC14">
        <f t="shared" si="4"/>
        <v>263769292.80000001</v>
      </c>
      <c r="AD14" s="1">
        <f t="shared" si="30"/>
        <v>572945.10000000009</v>
      </c>
      <c r="AE14">
        <f t="shared" si="29"/>
        <v>128817561.60000001</v>
      </c>
      <c r="AG14">
        <v>40</v>
      </c>
      <c r="AH14" s="1">
        <f t="shared" si="5"/>
        <v>665600</v>
      </c>
      <c r="AI14">
        <f t="shared" si="20"/>
        <v>432640</v>
      </c>
      <c r="AJ14">
        <f t="shared" si="21"/>
        <v>107328</v>
      </c>
      <c r="AK14" s="1">
        <f t="shared" si="22"/>
        <v>1064960</v>
      </c>
      <c r="AL14">
        <f t="shared" si="23"/>
        <v>559104</v>
      </c>
      <c r="AM14">
        <f t="shared" si="24"/>
        <v>3494.4</v>
      </c>
      <c r="AN14" s="1">
        <f t="shared" si="25"/>
        <v>964688.96085987857</v>
      </c>
      <c r="AO14">
        <f t="shared" si="26"/>
        <v>627047.82455892104</v>
      </c>
      <c r="AP14">
        <f t="shared" si="27"/>
        <v>7777.8047469327703</v>
      </c>
      <c r="AQ14" s="1">
        <f t="shared" si="28"/>
        <v>851968</v>
      </c>
    </row>
    <row r="15" spans="1:45" hidden="1">
      <c r="B15">
        <v>2</v>
      </c>
      <c r="C15">
        <v>76</v>
      </c>
      <c r="D15">
        <v>152</v>
      </c>
      <c r="E15">
        <f>D15^2*128*LOG(2,2^21/C15)</f>
        <v>200467.56160498824</v>
      </c>
      <c r="F15">
        <f>E15 / 8/1024</f>
        <v>24.471137891233916</v>
      </c>
      <c r="G15">
        <f>C15</f>
        <v>76</v>
      </c>
      <c r="H15">
        <f>D15^2*(128+2*C15^2)*21</f>
        <v>5666949120</v>
      </c>
      <c r="I15">
        <f>H15/8/1024</f>
        <v>691766.25</v>
      </c>
      <c r="J15">
        <f>1+C15^2/129</f>
        <v>45.775193798449614</v>
      </c>
      <c r="K15">
        <f>1.5*D15^2*128*LOG(2,2^22/C15^2)</f>
        <v>466740.35513445211</v>
      </c>
      <c r="L15">
        <f>K15/8/1024</f>
        <v>56.975141007623549</v>
      </c>
      <c r="M15">
        <v>3</v>
      </c>
      <c r="N15">
        <f>1.23*D15^2*128*21</f>
        <v>76387368.959999993</v>
      </c>
      <c r="O15">
        <f>N15/8/1024</f>
        <v>9324.6299999999992</v>
      </c>
      <c r="P15">
        <v>1.4650000000000001</v>
      </c>
      <c r="V15">
        <v>14</v>
      </c>
      <c r="W15">
        <f t="shared" si="0"/>
        <v>196</v>
      </c>
      <c r="X15" s="1">
        <f t="shared" si="15"/>
        <v>438068.59658597223</v>
      </c>
      <c r="Y15">
        <f t="shared" si="1"/>
        <v>1230923366.3999999</v>
      </c>
      <c r="Z15" s="1">
        <f t="shared" si="19"/>
        <v>2140320</v>
      </c>
      <c r="AA15">
        <f t="shared" si="2"/>
        <v>220830105.59999999</v>
      </c>
      <c r="AB15" s="1">
        <f t="shared" si="3"/>
        <v>549805.78975791682</v>
      </c>
      <c r="AC15">
        <f t="shared" si="4"/>
        <v>263769292.80000001</v>
      </c>
      <c r="AD15" s="1">
        <f t="shared" si="30"/>
        <v>663608.39999999991</v>
      </c>
      <c r="AE15">
        <f t="shared" si="29"/>
        <v>128817561.60000001</v>
      </c>
      <c r="AG15">
        <v>50</v>
      </c>
      <c r="AH15" s="1">
        <f t="shared" si="5"/>
        <v>832000</v>
      </c>
      <c r="AI15">
        <f t="shared" si="20"/>
        <v>540800</v>
      </c>
      <c r="AJ15">
        <f t="shared" si="21"/>
        <v>134160</v>
      </c>
      <c r="AK15" s="1">
        <f t="shared" si="22"/>
        <v>1459200</v>
      </c>
      <c r="AL15">
        <f t="shared" si="23"/>
        <v>740480</v>
      </c>
      <c r="AM15">
        <f t="shared" si="24"/>
        <v>3702.4</v>
      </c>
      <c r="AN15" s="1">
        <f t="shared" si="25"/>
        <v>1202722.4021496964</v>
      </c>
      <c r="AO15">
        <f t="shared" si="26"/>
        <v>781769.56139730278</v>
      </c>
      <c r="AP15">
        <f t="shared" si="27"/>
        <v>7757.5594938655431</v>
      </c>
      <c r="AQ15" s="1">
        <f t="shared" si="28"/>
        <v>1056640</v>
      </c>
    </row>
    <row r="16" spans="1:45">
      <c r="V16">
        <v>15</v>
      </c>
      <c r="W16">
        <f t="shared" si="0"/>
        <v>225</v>
      </c>
      <c r="X16" s="1">
        <f t="shared" si="15"/>
        <v>499973.45007845078</v>
      </c>
      <c r="Y16">
        <f t="shared" si="1"/>
        <v>1318846464</v>
      </c>
      <c r="Z16" s="1">
        <f t="shared" si="19"/>
        <v>2731050</v>
      </c>
      <c r="AA16">
        <f t="shared" si="2"/>
        <v>240595763.20000002</v>
      </c>
      <c r="AB16" s="1">
        <f t="shared" si="3"/>
        <v>622420.35023535253</v>
      </c>
      <c r="AC16">
        <f t="shared" si="4"/>
        <v>263769292.80000001</v>
      </c>
      <c r="AD16" s="1">
        <f t="shared" si="30"/>
        <v>760987.5</v>
      </c>
      <c r="AE16">
        <f t="shared" si="29"/>
        <v>128817561.60000001</v>
      </c>
      <c r="AG16">
        <v>60</v>
      </c>
      <c r="AH16" s="1">
        <f t="shared" si="5"/>
        <v>998400</v>
      </c>
      <c r="AI16">
        <f t="shared" si="20"/>
        <v>648960</v>
      </c>
      <c r="AJ16">
        <f t="shared" si="21"/>
        <v>160992</v>
      </c>
      <c r="AK16" s="1">
        <f t="shared" si="22"/>
        <v>1904640</v>
      </c>
      <c r="AL16">
        <f t="shared" si="23"/>
        <v>938496</v>
      </c>
      <c r="AM16">
        <f t="shared" si="24"/>
        <v>3910.4</v>
      </c>
      <c r="AN16" s="1">
        <f t="shared" si="25"/>
        <v>1440189.3800313803</v>
      </c>
      <c r="AO16">
        <f t="shared" si="26"/>
        <v>936123.09702039731</v>
      </c>
      <c r="AP16">
        <f t="shared" si="27"/>
        <v>7741.0179176686688</v>
      </c>
      <c r="AQ16" s="1">
        <f t="shared" si="28"/>
        <v>1261312</v>
      </c>
      <c r="AR16">
        <f>2*AG16*128*(1.3/8)*2*130+2*AG16*128*(0.3/8)*130</f>
        <v>723840</v>
      </c>
      <c r="AS16">
        <f t="shared" ref="AS16:AS69" si="31">128*(1.3/8)*129+2*128*(0.3/8)*130</f>
        <v>3931.2000000000003</v>
      </c>
    </row>
    <row r="17" spans="22:45" hidden="1">
      <c r="V17">
        <v>16</v>
      </c>
      <c r="W17">
        <f t="shared" si="0"/>
        <v>256</v>
      </c>
      <c r="X17" s="1">
        <f t="shared" si="15"/>
        <v>565760</v>
      </c>
      <c r="Y17">
        <f t="shared" si="1"/>
        <v>1406769561.6000001</v>
      </c>
      <c r="Z17" s="1">
        <f t="shared" si="19"/>
        <v>3440640</v>
      </c>
      <c r="AA17">
        <f t="shared" si="2"/>
        <v>261724569.60000002</v>
      </c>
      <c r="AB17" s="1">
        <f t="shared" si="3"/>
        <v>698880</v>
      </c>
      <c r="AC17">
        <f t="shared" si="4"/>
        <v>263769292.80000001</v>
      </c>
      <c r="AD17" s="1">
        <f t="shared" si="30"/>
        <v>865082.4</v>
      </c>
      <c r="AE17">
        <f t="shared" si="29"/>
        <v>128817561.60000001</v>
      </c>
      <c r="AG17">
        <v>70</v>
      </c>
      <c r="AH17" s="1">
        <f t="shared" si="5"/>
        <v>1164800</v>
      </c>
      <c r="AI17">
        <f t="shared" si="20"/>
        <v>757120</v>
      </c>
      <c r="AJ17">
        <f t="shared" si="21"/>
        <v>187824</v>
      </c>
      <c r="AK17" s="1">
        <f t="shared" si="22"/>
        <v>2401280</v>
      </c>
      <c r="AL17">
        <f t="shared" si="23"/>
        <v>1153152</v>
      </c>
      <c r="AM17">
        <f t="shared" si="24"/>
        <v>4118.4000000000005</v>
      </c>
      <c r="AN17" s="1">
        <f t="shared" si="25"/>
        <v>1677185.2868187013</v>
      </c>
      <c r="AO17">
        <f t="shared" si="26"/>
        <v>1090170.4364321558</v>
      </c>
      <c r="AP17">
        <f t="shared" si="27"/>
        <v>7727.0322142718733</v>
      </c>
      <c r="AQ17" s="1">
        <f t="shared" si="28"/>
        <v>1465984</v>
      </c>
      <c r="AR17">
        <f t="shared" ref="AR17:AR80" si="32">2*AG17*128*(1.3/8)*2*130+2*AG17*128*(0.3/8)*130</f>
        <v>844480</v>
      </c>
      <c r="AS17">
        <f t="shared" si="31"/>
        <v>3931.2000000000003</v>
      </c>
    </row>
    <row r="18" spans="22:45" hidden="1">
      <c r="V18">
        <v>17</v>
      </c>
      <c r="W18">
        <f t="shared" si="0"/>
        <v>289</v>
      </c>
      <c r="X18" s="1">
        <f t="shared" si="15"/>
        <v>635404.02105422481</v>
      </c>
      <c r="Y18">
        <f t="shared" si="1"/>
        <v>1494692659.2</v>
      </c>
      <c r="Z18" s="1">
        <f t="shared" si="19"/>
        <v>4284714</v>
      </c>
      <c r="AA18">
        <f t="shared" si="2"/>
        <v>284216524.80000001</v>
      </c>
      <c r="AB18" s="1">
        <f t="shared" si="3"/>
        <v>779112.06316267431</v>
      </c>
      <c r="AC18">
        <f t="shared" si="4"/>
        <v>263769292.80000001</v>
      </c>
      <c r="AD18" s="1">
        <f t="shared" si="30"/>
        <v>975893.1</v>
      </c>
      <c r="AE18">
        <f t="shared" si="29"/>
        <v>128817561.60000001</v>
      </c>
      <c r="AG18">
        <v>80</v>
      </c>
      <c r="AH18" s="1">
        <f t="shared" si="5"/>
        <v>1331200</v>
      </c>
      <c r="AI18">
        <f t="shared" si="20"/>
        <v>865280</v>
      </c>
      <c r="AJ18">
        <f t="shared" si="21"/>
        <v>214656</v>
      </c>
      <c r="AK18" s="1">
        <f t="shared" si="22"/>
        <v>2949120</v>
      </c>
      <c r="AL18">
        <f t="shared" si="23"/>
        <v>1384448</v>
      </c>
      <c r="AM18">
        <f t="shared" si="24"/>
        <v>4326.4000000000005</v>
      </c>
      <c r="AN18" s="1">
        <f t="shared" si="25"/>
        <v>1913777.9217197571</v>
      </c>
      <c r="AO18">
        <f t="shared" si="26"/>
        <v>1243955.6491178421</v>
      </c>
      <c r="AP18">
        <f t="shared" si="27"/>
        <v>7714.9172469327714</v>
      </c>
      <c r="AQ18" s="1">
        <f t="shared" si="28"/>
        <v>1670656</v>
      </c>
      <c r="AR18">
        <f t="shared" si="32"/>
        <v>965120</v>
      </c>
      <c r="AS18">
        <f t="shared" si="31"/>
        <v>3931.2000000000003</v>
      </c>
    </row>
    <row r="19" spans="22:45" hidden="1">
      <c r="V19">
        <v>18</v>
      </c>
      <c r="W19">
        <f t="shared" si="0"/>
        <v>324</v>
      </c>
      <c r="X19" s="1">
        <f t="shared" si="15"/>
        <v>708882.75893924979</v>
      </c>
      <c r="Y19">
        <f t="shared" si="1"/>
        <v>1582615756.8000002</v>
      </c>
      <c r="Z19" s="1">
        <f t="shared" si="19"/>
        <v>5279904</v>
      </c>
      <c r="AA19">
        <f t="shared" si="2"/>
        <v>308071628.80000001</v>
      </c>
      <c r="AB19" s="1">
        <f t="shared" si="3"/>
        <v>863048.27681774949</v>
      </c>
      <c r="AC19">
        <f t="shared" si="4"/>
        <v>263769292.80000001</v>
      </c>
      <c r="AD19" s="1">
        <f t="shared" si="30"/>
        <v>1093419.5999999999</v>
      </c>
      <c r="AE19">
        <f t="shared" si="29"/>
        <v>128817561.60000001</v>
      </c>
      <c r="AG19">
        <v>90</v>
      </c>
      <c r="AH19" s="1">
        <f t="shared" si="5"/>
        <v>1497600</v>
      </c>
      <c r="AI19">
        <f t="shared" si="20"/>
        <v>973440</v>
      </c>
      <c r="AJ19">
        <f t="shared" si="21"/>
        <v>241488</v>
      </c>
      <c r="AK19" s="1">
        <f t="shared" si="22"/>
        <v>3548160</v>
      </c>
      <c r="AL19">
        <f t="shared" si="23"/>
        <v>1632384</v>
      </c>
      <c r="AM19">
        <f t="shared" si="24"/>
        <v>4534.4000000000005</v>
      </c>
      <c r="AN19" s="1">
        <f t="shared" si="25"/>
        <v>2150017.9781594141</v>
      </c>
      <c r="AO19">
        <f t="shared" si="26"/>
        <v>1397511.6858036192</v>
      </c>
      <c r="AP19">
        <f t="shared" si="27"/>
        <v>7704.2310884045673</v>
      </c>
      <c r="AQ19" s="1">
        <f t="shared" si="28"/>
        <v>1875328</v>
      </c>
      <c r="AR19">
        <f t="shared" si="32"/>
        <v>1085760</v>
      </c>
      <c r="AS19">
        <f t="shared" si="31"/>
        <v>3931.2000000000003</v>
      </c>
    </row>
    <row r="20" spans="22:45">
      <c r="V20">
        <v>19</v>
      </c>
      <c r="W20">
        <f t="shared" si="0"/>
        <v>361</v>
      </c>
      <c r="X20" s="1">
        <f t="shared" si="15"/>
        <v>786174.7617940926</v>
      </c>
      <c r="Y20">
        <f t="shared" si="1"/>
        <v>1670538854.3999999</v>
      </c>
      <c r="Z20" s="1">
        <f t="shared" si="19"/>
        <v>6443850</v>
      </c>
      <c r="AA20">
        <f t="shared" si="2"/>
        <v>333289881.60000002</v>
      </c>
      <c r="AB20" s="1">
        <f t="shared" si="3"/>
        <v>950624.28538227768</v>
      </c>
      <c r="AC20">
        <f t="shared" si="4"/>
        <v>263769292.80000001</v>
      </c>
      <c r="AD20" s="1">
        <f t="shared" si="30"/>
        <v>1217661.8999999999</v>
      </c>
      <c r="AE20">
        <f t="shared" si="29"/>
        <v>128817561.60000001</v>
      </c>
      <c r="AG20">
        <v>100</v>
      </c>
      <c r="AH20" s="1">
        <f t="shared" si="5"/>
        <v>1664000</v>
      </c>
      <c r="AI20">
        <f t="shared" si="20"/>
        <v>1081600</v>
      </c>
      <c r="AJ20">
        <f t="shared" si="21"/>
        <v>268320</v>
      </c>
      <c r="AK20" s="1">
        <f t="shared" si="22"/>
        <v>4198400</v>
      </c>
      <c r="AL20">
        <f t="shared" si="23"/>
        <v>1896960</v>
      </c>
      <c r="AM20">
        <f t="shared" si="24"/>
        <v>4742.4000000000005</v>
      </c>
      <c r="AN20" s="1">
        <f t="shared" si="25"/>
        <v>2385944.8042993927</v>
      </c>
      <c r="AO20">
        <f t="shared" si="26"/>
        <v>1550864.1227946056</v>
      </c>
      <c r="AP20">
        <f t="shared" si="27"/>
        <v>7694.6719938655424</v>
      </c>
      <c r="AQ20" s="1">
        <f t="shared" si="28"/>
        <v>2080000</v>
      </c>
      <c r="AR20">
        <f t="shared" si="32"/>
        <v>1206400</v>
      </c>
      <c r="AS20">
        <f t="shared" si="31"/>
        <v>3931.2000000000003</v>
      </c>
    </row>
    <row r="21" spans="22:45" hidden="1">
      <c r="V21">
        <v>20</v>
      </c>
      <c r="W21">
        <f t="shared" si="0"/>
        <v>400</v>
      </c>
      <c r="X21" s="1">
        <f t="shared" si="15"/>
        <v>867259.73906585714</v>
      </c>
      <c r="Y21">
        <f t="shared" si="1"/>
        <v>1758461952</v>
      </c>
      <c r="Z21" s="1">
        <f t="shared" si="19"/>
        <v>7795200</v>
      </c>
      <c r="AA21">
        <f t="shared" si="2"/>
        <v>359871283.19999999</v>
      </c>
      <c r="AB21" s="1">
        <f t="shared" si="3"/>
        <v>1041779.2171975714</v>
      </c>
      <c r="AC21">
        <f t="shared" si="4"/>
        <v>263769292.80000001</v>
      </c>
      <c r="AD21" s="1">
        <f t="shared" si="30"/>
        <v>1348620</v>
      </c>
      <c r="AE21">
        <f t="shared" si="29"/>
        <v>128817561.60000001</v>
      </c>
      <c r="AG21">
        <v>110</v>
      </c>
      <c r="AH21" s="1">
        <f t="shared" si="5"/>
        <v>1830400</v>
      </c>
      <c r="AI21">
        <f t="shared" si="20"/>
        <v>1189760</v>
      </c>
      <c r="AJ21">
        <f t="shared" si="21"/>
        <v>295152</v>
      </c>
      <c r="AK21" s="1">
        <f t="shared" si="22"/>
        <v>4899840</v>
      </c>
      <c r="AL21">
        <f t="shared" si="23"/>
        <v>2178176</v>
      </c>
      <c r="AM21">
        <f t="shared" si="24"/>
        <v>4950.4000000000005</v>
      </c>
      <c r="AN21" s="1">
        <f t="shared" si="25"/>
        <v>2621589.8341448959</v>
      </c>
      <c r="AO21">
        <f t="shared" si="26"/>
        <v>1704033.3921941824</v>
      </c>
      <c r="AP21">
        <f t="shared" si="27"/>
        <v>7686.024741015719</v>
      </c>
      <c r="AQ21" s="1">
        <f t="shared" si="28"/>
        <v>2284672</v>
      </c>
      <c r="AR21">
        <f t="shared" si="32"/>
        <v>1327040</v>
      </c>
      <c r="AS21">
        <f t="shared" si="31"/>
        <v>3931.2000000000003</v>
      </c>
    </row>
    <row r="22" spans="22:45" hidden="1">
      <c r="V22">
        <v>21</v>
      </c>
      <c r="W22">
        <f t="shared" si="0"/>
        <v>441</v>
      </c>
      <c r="X22" s="1">
        <f t="shared" si="15"/>
        <v>952118.44215209375</v>
      </c>
      <c r="Y22">
        <f t="shared" si="1"/>
        <v>1846385049.6000001</v>
      </c>
      <c r="Z22" s="1">
        <f t="shared" si="19"/>
        <v>9353610</v>
      </c>
      <c r="AA22">
        <f t="shared" si="2"/>
        <v>387815833.60000002</v>
      </c>
      <c r="AB22" s="1">
        <f t="shared" si="3"/>
        <v>1136455.3264562809</v>
      </c>
      <c r="AC22">
        <f t="shared" si="4"/>
        <v>263769292.80000001</v>
      </c>
      <c r="AD22" s="1">
        <f t="shared" si="30"/>
        <v>1486293.9</v>
      </c>
      <c r="AE22">
        <f t="shared" si="29"/>
        <v>128817561.60000001</v>
      </c>
      <c r="AG22">
        <v>120</v>
      </c>
      <c r="AH22" s="1">
        <f t="shared" si="5"/>
        <v>1996800</v>
      </c>
      <c r="AI22">
        <f t="shared" si="20"/>
        <v>1297920</v>
      </c>
      <c r="AJ22">
        <f t="shared" si="21"/>
        <v>321984</v>
      </c>
      <c r="AK22" s="1">
        <f t="shared" si="22"/>
        <v>5652480</v>
      </c>
      <c r="AL22">
        <f t="shared" si="23"/>
        <v>2476032</v>
      </c>
      <c r="AM22">
        <f t="shared" si="24"/>
        <v>5158.4000000000005</v>
      </c>
      <c r="AN22" s="1">
        <f t="shared" si="25"/>
        <v>2856978.7600627607</v>
      </c>
      <c r="AO22">
        <f t="shared" si="26"/>
        <v>1857036.1940407946</v>
      </c>
      <c r="AP22">
        <f t="shared" si="27"/>
        <v>7678.1304176686699</v>
      </c>
      <c r="AQ22" s="1">
        <f t="shared" si="28"/>
        <v>2489344</v>
      </c>
      <c r="AR22">
        <f t="shared" si="32"/>
        <v>1447680</v>
      </c>
      <c r="AS22">
        <f t="shared" si="31"/>
        <v>3931.2000000000003</v>
      </c>
    </row>
    <row r="23" spans="22:45" hidden="1">
      <c r="V23">
        <v>22</v>
      </c>
      <c r="W23">
        <f t="shared" si="0"/>
        <v>484</v>
      </c>
      <c r="X23" s="1">
        <f t="shared" si="15"/>
        <v>1040732.5625553413</v>
      </c>
      <c r="Y23">
        <f t="shared" si="1"/>
        <v>1934308147.2</v>
      </c>
      <c r="Z23" s="1">
        <f t="shared" si="19"/>
        <v>11139744</v>
      </c>
      <c r="AA23">
        <f t="shared" si="2"/>
        <v>417123532.80000001</v>
      </c>
      <c r="AB23" s="1">
        <f t="shared" si="3"/>
        <v>1234597.6876660238</v>
      </c>
      <c r="AC23">
        <f t="shared" si="4"/>
        <v>263769292.80000001</v>
      </c>
      <c r="AD23" s="1">
        <f t="shared" si="30"/>
        <v>1630683.5999999999</v>
      </c>
      <c r="AE23">
        <f t="shared" si="29"/>
        <v>128817561.60000001</v>
      </c>
      <c r="AG23">
        <v>130</v>
      </c>
      <c r="AH23" s="1">
        <f t="shared" si="5"/>
        <v>2163200</v>
      </c>
      <c r="AI23">
        <f t="shared" si="20"/>
        <v>1406080</v>
      </c>
      <c r="AJ23">
        <f t="shared" si="21"/>
        <v>348816</v>
      </c>
      <c r="AK23" s="1">
        <f t="shared" si="22"/>
        <v>6456320</v>
      </c>
      <c r="AL23">
        <f t="shared" si="23"/>
        <v>2790528</v>
      </c>
      <c r="AM23">
        <f t="shared" si="24"/>
        <v>5366.4000000000005</v>
      </c>
      <c r="AN23" s="1">
        <f t="shared" si="25"/>
        <v>3092132.9759397288</v>
      </c>
      <c r="AO23">
        <f t="shared" si="26"/>
        <v>2009886.4343608238</v>
      </c>
      <c r="AP23">
        <f t="shared" si="27"/>
        <v>7670.8683441581734</v>
      </c>
      <c r="AQ23" s="1">
        <f t="shared" si="28"/>
        <v>2694016</v>
      </c>
      <c r="AR23">
        <f t="shared" si="32"/>
        <v>1568320</v>
      </c>
      <c r="AS23">
        <f t="shared" si="31"/>
        <v>3931.2000000000003</v>
      </c>
    </row>
    <row r="24" spans="22:45" hidden="1">
      <c r="V24">
        <v>23</v>
      </c>
      <c r="W24">
        <f t="shared" si="0"/>
        <v>529</v>
      </c>
      <c r="X24" s="1">
        <f t="shared" si="15"/>
        <v>1133084.6442819592</v>
      </c>
      <c r="Y24">
        <f t="shared" si="1"/>
        <v>2022231244.8000002</v>
      </c>
      <c r="Z24" s="1">
        <f t="shared" si="19"/>
        <v>13175274</v>
      </c>
      <c r="AA24">
        <f t="shared" si="2"/>
        <v>447794380.80000001</v>
      </c>
      <c r="AB24" s="1">
        <f t="shared" si="3"/>
        <v>1336153.9328458777</v>
      </c>
      <c r="AC24">
        <f t="shared" si="4"/>
        <v>263769292.80000001</v>
      </c>
      <c r="AD24" s="1">
        <f t="shared" si="30"/>
        <v>1781789.0999999999</v>
      </c>
      <c r="AE24">
        <f t="shared" si="29"/>
        <v>128817561.60000001</v>
      </c>
      <c r="AG24">
        <v>140</v>
      </c>
      <c r="AH24" s="1">
        <f t="shared" si="5"/>
        <v>2329600</v>
      </c>
      <c r="AI24">
        <f t="shared" si="20"/>
        <v>1514240</v>
      </c>
      <c r="AJ24">
        <f t="shared" si="21"/>
        <v>375648</v>
      </c>
      <c r="AK24" s="1">
        <f t="shared" si="22"/>
        <v>7311360</v>
      </c>
      <c r="AL24">
        <f t="shared" si="23"/>
        <v>3121664</v>
      </c>
      <c r="AM24">
        <f t="shared" si="24"/>
        <v>5574.4000000000005</v>
      </c>
      <c r="AN24" s="1">
        <f t="shared" si="25"/>
        <v>3327070.5736374026</v>
      </c>
      <c r="AO24">
        <f t="shared" si="26"/>
        <v>2162595.8728643116</v>
      </c>
      <c r="AP24">
        <f t="shared" si="27"/>
        <v>7664.1447142718735</v>
      </c>
      <c r="AQ24" s="1">
        <f t="shared" si="28"/>
        <v>2898688</v>
      </c>
      <c r="AR24">
        <f t="shared" si="32"/>
        <v>1688960</v>
      </c>
      <c r="AS24">
        <f t="shared" si="31"/>
        <v>3931.2000000000003</v>
      </c>
    </row>
    <row r="25" spans="22:45" hidden="1">
      <c r="V25">
        <v>24</v>
      </c>
      <c r="W25">
        <f t="shared" si="0"/>
        <v>576</v>
      </c>
      <c r="X25" s="1">
        <f t="shared" si="15"/>
        <v>1229158.007946</v>
      </c>
      <c r="Y25">
        <f t="shared" si="1"/>
        <v>2110154342.4000001</v>
      </c>
      <c r="Z25" s="1">
        <f t="shared" si="19"/>
        <v>15482880</v>
      </c>
      <c r="AA25">
        <f t="shared" si="2"/>
        <v>479828377.60000002</v>
      </c>
      <c r="AB25" s="1">
        <f t="shared" si="3"/>
        <v>1441074.0238379997</v>
      </c>
      <c r="AC25">
        <f t="shared" si="4"/>
        <v>263769292.80000001</v>
      </c>
      <c r="AD25" s="1">
        <f t="shared" si="30"/>
        <v>1939610.4000000001</v>
      </c>
      <c r="AE25">
        <f t="shared" si="29"/>
        <v>128817561.60000001</v>
      </c>
      <c r="AG25">
        <v>150</v>
      </c>
      <c r="AH25" s="1">
        <f t="shared" si="5"/>
        <v>2496000</v>
      </c>
      <c r="AI25">
        <f t="shared" si="20"/>
        <v>1622400</v>
      </c>
      <c r="AJ25">
        <f t="shared" si="21"/>
        <v>402480</v>
      </c>
      <c r="AK25" s="1">
        <f t="shared" si="22"/>
        <v>8217600</v>
      </c>
      <c r="AL25">
        <f t="shared" si="23"/>
        <v>3469440</v>
      </c>
      <c r="AM25">
        <f t="shared" si="24"/>
        <v>5782.4000000000005</v>
      </c>
      <c r="AN25" s="1">
        <f t="shared" si="25"/>
        <v>3561807.0533029954</v>
      </c>
      <c r="AO25">
        <f t="shared" si="26"/>
        <v>2315174.5846469468</v>
      </c>
      <c r="AP25">
        <f t="shared" si="27"/>
        <v>7657.88516460144</v>
      </c>
      <c r="AQ25" s="1">
        <f t="shared" si="28"/>
        <v>3103360</v>
      </c>
      <c r="AR25">
        <f t="shared" si="32"/>
        <v>1809600</v>
      </c>
      <c r="AS25">
        <f t="shared" si="31"/>
        <v>3931.2000000000003</v>
      </c>
    </row>
    <row r="26" spans="22:45" hidden="1">
      <c r="V26">
        <v>25</v>
      </c>
      <c r="W26">
        <f t="shared" si="0"/>
        <v>625</v>
      </c>
      <c r="X26" s="1">
        <f t="shared" si="15"/>
        <v>1328936.6845808036</v>
      </c>
      <c r="Y26">
        <f t="shared" si="1"/>
        <v>2198077440</v>
      </c>
      <c r="Z26" s="1">
        <f t="shared" si="19"/>
        <v>18086250</v>
      </c>
      <c r="AA26">
        <f t="shared" si="2"/>
        <v>513225523.19999999</v>
      </c>
      <c r="AB26" s="1">
        <f t="shared" si="3"/>
        <v>1549310.0537424108</v>
      </c>
      <c r="AC26">
        <f t="shared" si="4"/>
        <v>263769292.80000001</v>
      </c>
      <c r="AD26" s="1">
        <f t="shared" si="30"/>
        <v>2104147.5</v>
      </c>
      <c r="AE26">
        <f t="shared" si="29"/>
        <v>128817561.60000001</v>
      </c>
      <c r="AG26">
        <v>160</v>
      </c>
      <c r="AH26" s="1">
        <f t="shared" si="5"/>
        <v>2662400</v>
      </c>
      <c r="AI26">
        <f t="shared" si="20"/>
        <v>1730560</v>
      </c>
      <c r="AJ26">
        <f t="shared" si="21"/>
        <v>429312</v>
      </c>
      <c r="AK26" s="1">
        <f t="shared" si="22"/>
        <v>9175040</v>
      </c>
      <c r="AL26">
        <f t="shared" si="23"/>
        <v>3833856</v>
      </c>
      <c r="AM26">
        <f t="shared" si="24"/>
        <v>5990.4000000000005</v>
      </c>
      <c r="AN26" s="1">
        <f t="shared" si="25"/>
        <v>3796355.8434395143</v>
      </c>
      <c r="AO26">
        <f t="shared" si="26"/>
        <v>2467631.2982356842</v>
      </c>
      <c r="AP26">
        <f t="shared" si="27"/>
        <v>7652.0297469327706</v>
      </c>
      <c r="AQ26" s="1">
        <f t="shared" si="28"/>
        <v>3308032</v>
      </c>
      <c r="AR26">
        <f t="shared" si="32"/>
        <v>1930240</v>
      </c>
      <c r="AS26">
        <f t="shared" si="31"/>
        <v>3931.2000000000003</v>
      </c>
    </row>
    <row r="27" spans="22:45" hidden="1">
      <c r="V27">
        <v>26</v>
      </c>
      <c r="W27">
        <f t="shared" si="0"/>
        <v>676</v>
      </c>
      <c r="X27" s="1">
        <f t="shared" si="15"/>
        <v>1432405.3575697609</v>
      </c>
      <c r="Y27">
        <f t="shared" si="1"/>
        <v>2286000537.6000004</v>
      </c>
      <c r="Z27" s="1">
        <f t="shared" si="19"/>
        <v>21010080</v>
      </c>
      <c r="AA27">
        <f t="shared" si="2"/>
        <v>547985817.60000002</v>
      </c>
      <c r="AB27" s="1">
        <f t="shared" si="3"/>
        <v>1660816.0727092826</v>
      </c>
      <c r="AC27">
        <f t="shared" si="4"/>
        <v>263769292.80000001</v>
      </c>
      <c r="AD27" s="1">
        <f t="shared" si="30"/>
        <v>2275400.4000000004</v>
      </c>
      <c r="AE27">
        <f t="shared" si="29"/>
        <v>128817561.60000001</v>
      </c>
      <c r="AG27">
        <v>170</v>
      </c>
      <c r="AH27" s="1">
        <f t="shared" si="5"/>
        <v>2828800</v>
      </c>
      <c r="AI27">
        <f t="shared" si="20"/>
        <v>1838720</v>
      </c>
      <c r="AJ27">
        <f t="shared" si="21"/>
        <v>456144</v>
      </c>
      <c r="AK27" s="1">
        <f t="shared" si="22"/>
        <v>10183680</v>
      </c>
      <c r="AL27">
        <f t="shared" si="23"/>
        <v>4214912</v>
      </c>
      <c r="AM27">
        <f t="shared" si="24"/>
        <v>6198.4000000000005</v>
      </c>
      <c r="AN27" s="1">
        <f t="shared" si="25"/>
        <v>4030728.6904670354</v>
      </c>
      <c r="AO27">
        <f t="shared" si="26"/>
        <v>2619973.6488035731</v>
      </c>
      <c r="AP27">
        <f t="shared" si="27"/>
        <v>7646.5294275036404</v>
      </c>
      <c r="AQ27" s="1">
        <f t="shared" si="28"/>
        <v>3512704</v>
      </c>
      <c r="AR27">
        <f t="shared" si="32"/>
        <v>2050880</v>
      </c>
      <c r="AS27">
        <f t="shared" si="31"/>
        <v>3931.2000000000003</v>
      </c>
    </row>
    <row r="28" spans="22:45" hidden="1">
      <c r="V28">
        <v>27</v>
      </c>
      <c r="W28">
        <f t="shared" si="0"/>
        <v>729</v>
      </c>
      <c r="X28" s="1">
        <f t="shared" si="15"/>
        <v>1539549.3114199683</v>
      </c>
      <c r="Y28">
        <f t="shared" si="1"/>
        <v>2373923635.2000003</v>
      </c>
      <c r="Z28" s="1">
        <f t="shared" si="19"/>
        <v>24280074</v>
      </c>
      <c r="AA28">
        <f t="shared" si="2"/>
        <v>584109260.80000007</v>
      </c>
      <c r="AB28" s="1">
        <f t="shared" si="3"/>
        <v>1775547.9342599043</v>
      </c>
      <c r="AC28">
        <f t="shared" si="4"/>
        <v>263769292.80000001</v>
      </c>
      <c r="AD28" s="1">
        <f t="shared" si="30"/>
        <v>2453369.0999999996</v>
      </c>
      <c r="AE28">
        <f t="shared" si="29"/>
        <v>128817561.60000001</v>
      </c>
      <c r="AG28">
        <v>180</v>
      </c>
      <c r="AH28" s="1">
        <f t="shared" si="5"/>
        <v>2995200</v>
      </c>
      <c r="AI28">
        <f t="shared" si="20"/>
        <v>1946880</v>
      </c>
      <c r="AJ28">
        <f t="shared" si="21"/>
        <v>482976</v>
      </c>
      <c r="AK28" s="1">
        <f t="shared" si="22"/>
        <v>11243520</v>
      </c>
      <c r="AL28">
        <f t="shared" si="23"/>
        <v>4612608</v>
      </c>
      <c r="AM28">
        <f t="shared" si="24"/>
        <v>6406.4000000000005</v>
      </c>
      <c r="AN28" s="1">
        <f t="shared" si="25"/>
        <v>4264935.9563188283</v>
      </c>
      <c r="AO28">
        <f t="shared" si="26"/>
        <v>2772208.371607238</v>
      </c>
      <c r="AP28">
        <f t="shared" si="27"/>
        <v>7641.3435884045684</v>
      </c>
      <c r="AQ28" s="1">
        <f t="shared" si="28"/>
        <v>3717376</v>
      </c>
      <c r="AR28">
        <f t="shared" si="32"/>
        <v>2171520</v>
      </c>
      <c r="AS28">
        <f t="shared" si="31"/>
        <v>3931.2000000000003</v>
      </c>
    </row>
    <row r="29" spans="22:45" hidden="1">
      <c r="V29">
        <v>28</v>
      </c>
      <c r="W29">
        <f t="shared" si="0"/>
        <v>784</v>
      </c>
      <c r="X29" s="1">
        <f t="shared" si="15"/>
        <v>1650354.3863438889</v>
      </c>
      <c r="Y29">
        <f t="shared" si="1"/>
        <v>2461846732.7999997</v>
      </c>
      <c r="Z29" s="1">
        <f t="shared" si="19"/>
        <v>27922944</v>
      </c>
      <c r="AA29">
        <f t="shared" si="2"/>
        <v>621595852.80000007</v>
      </c>
      <c r="AB29" s="1">
        <f t="shared" si="3"/>
        <v>1893463.1590316668</v>
      </c>
      <c r="AC29">
        <f t="shared" si="4"/>
        <v>263769292.80000001</v>
      </c>
      <c r="AD29" s="1">
        <f t="shared" si="30"/>
        <v>2638053.5999999996</v>
      </c>
      <c r="AE29">
        <f t="shared" si="29"/>
        <v>128817561.60000001</v>
      </c>
      <c r="AG29">
        <v>190</v>
      </c>
      <c r="AH29" s="1">
        <f t="shared" si="5"/>
        <v>3161600</v>
      </c>
      <c r="AI29">
        <f t="shared" si="20"/>
        <v>2055040</v>
      </c>
      <c r="AJ29">
        <f t="shared" si="21"/>
        <v>509808</v>
      </c>
      <c r="AK29" s="1">
        <f t="shared" si="22"/>
        <v>12354560</v>
      </c>
      <c r="AL29">
        <f t="shared" si="23"/>
        <v>5026944</v>
      </c>
      <c r="AM29">
        <f t="shared" si="24"/>
        <v>6614.4000000000005</v>
      </c>
      <c r="AN29" s="1">
        <f t="shared" si="25"/>
        <v>4498986.8497113381</v>
      </c>
      <c r="AO29">
        <f t="shared" si="26"/>
        <v>2924341.4523123694</v>
      </c>
      <c r="AP29">
        <f t="shared" si="27"/>
        <v>7636.4382054310872</v>
      </c>
      <c r="AQ29" s="1">
        <f t="shared" si="28"/>
        <v>3922048</v>
      </c>
      <c r="AR29">
        <f t="shared" si="32"/>
        <v>2292160</v>
      </c>
      <c r="AS29">
        <f t="shared" si="31"/>
        <v>3931.2000000000003</v>
      </c>
    </row>
    <row r="30" spans="22:45" hidden="1">
      <c r="V30">
        <v>29</v>
      </c>
      <c r="W30">
        <f t="shared" si="0"/>
        <v>841</v>
      </c>
      <c r="X30" s="1">
        <f t="shared" si="15"/>
        <v>1764806.9378027024</v>
      </c>
      <c r="Y30">
        <f t="shared" si="1"/>
        <v>2549769830.4000001</v>
      </c>
      <c r="Z30" s="1">
        <f t="shared" si="19"/>
        <v>31966410</v>
      </c>
      <c r="AA30">
        <f t="shared" si="2"/>
        <v>660445593.60000002</v>
      </c>
      <c r="AB30" s="1">
        <f t="shared" si="3"/>
        <v>2014520.8134081075</v>
      </c>
      <c r="AC30">
        <f t="shared" si="4"/>
        <v>263769292.80000001</v>
      </c>
      <c r="AD30" s="1">
        <f t="shared" si="30"/>
        <v>2829453.9</v>
      </c>
      <c r="AE30">
        <f t="shared" si="29"/>
        <v>128817561.60000001</v>
      </c>
      <c r="AG30">
        <v>200</v>
      </c>
      <c r="AH30" s="1">
        <f t="shared" si="5"/>
        <v>3328000</v>
      </c>
      <c r="AI30">
        <f t="shared" si="20"/>
        <v>2163200</v>
      </c>
      <c r="AJ30">
        <f t="shared" si="21"/>
        <v>536640</v>
      </c>
      <c r="AK30" s="1">
        <f t="shared" si="22"/>
        <v>13516800</v>
      </c>
      <c r="AL30">
        <f t="shared" si="23"/>
        <v>5457920</v>
      </c>
      <c r="AM30">
        <f t="shared" si="24"/>
        <v>6822.4000000000005</v>
      </c>
      <c r="AN30" s="1">
        <f t="shared" si="25"/>
        <v>4732889.6085987855</v>
      </c>
      <c r="AO30">
        <f t="shared" si="26"/>
        <v>3076378.2455892111</v>
      </c>
      <c r="AP30">
        <f t="shared" si="27"/>
        <v>7631.7844938655426</v>
      </c>
      <c r="AQ30" s="1">
        <f t="shared" si="28"/>
        <v>4126720</v>
      </c>
      <c r="AR30">
        <f t="shared" si="32"/>
        <v>2412800</v>
      </c>
      <c r="AS30">
        <f t="shared" si="31"/>
        <v>3931.2000000000003</v>
      </c>
    </row>
    <row r="31" spans="22:45" hidden="1">
      <c r="V31">
        <v>30</v>
      </c>
      <c r="W31">
        <f t="shared" si="0"/>
        <v>900</v>
      </c>
      <c r="X31" s="1">
        <f t="shared" si="15"/>
        <v>1882893.8003138031</v>
      </c>
      <c r="Y31">
        <f t="shared" si="1"/>
        <v>2637692928</v>
      </c>
      <c r="Z31" s="1">
        <f t="shared" si="19"/>
        <v>36439200</v>
      </c>
      <c r="AA31">
        <f t="shared" si="2"/>
        <v>700658483.20000005</v>
      </c>
      <c r="AB31" s="1">
        <f t="shared" si="3"/>
        <v>2138681.4009414101</v>
      </c>
      <c r="AC31">
        <f t="shared" si="4"/>
        <v>263769292.80000001</v>
      </c>
      <c r="AD31" s="1">
        <f t="shared" si="30"/>
        <v>3027570</v>
      </c>
      <c r="AE31">
        <f t="shared" si="29"/>
        <v>128817561.60000001</v>
      </c>
      <c r="AG31">
        <v>210</v>
      </c>
      <c r="AH31" s="1">
        <f t="shared" si="5"/>
        <v>3494400</v>
      </c>
      <c r="AI31">
        <f t="shared" si="20"/>
        <v>2271360</v>
      </c>
      <c r="AJ31">
        <f t="shared" si="21"/>
        <v>563472</v>
      </c>
      <c r="AK31" s="1">
        <f t="shared" si="22"/>
        <v>14730240</v>
      </c>
      <c r="AL31">
        <f t="shared" si="23"/>
        <v>5905536</v>
      </c>
      <c r="AM31">
        <f t="shared" si="24"/>
        <v>7030.4000000000005</v>
      </c>
      <c r="AN31" s="1">
        <f t="shared" si="25"/>
        <v>4966651.6460515717</v>
      </c>
      <c r="AO31">
        <f t="shared" si="26"/>
        <v>3228323.569933522</v>
      </c>
      <c r="AP31">
        <f t="shared" si="27"/>
        <v>7627.357885007772</v>
      </c>
      <c r="AQ31" s="1">
        <f t="shared" si="28"/>
        <v>4331392</v>
      </c>
      <c r="AR31">
        <f t="shared" si="32"/>
        <v>2533440</v>
      </c>
      <c r="AS31">
        <f t="shared" si="31"/>
        <v>3931.2000000000003</v>
      </c>
    </row>
    <row r="32" spans="22:45" hidden="1">
      <c r="V32">
        <v>31</v>
      </c>
      <c r="W32">
        <f t="shared" si="0"/>
        <v>961</v>
      </c>
      <c r="X32" s="1">
        <f t="shared" si="15"/>
        <v>2004602.2549433676</v>
      </c>
      <c r="Y32">
        <f t="shared" si="1"/>
        <v>2725616025.6000004</v>
      </c>
      <c r="Z32" s="1">
        <f t="shared" si="19"/>
        <v>41371050</v>
      </c>
      <c r="AA32">
        <f t="shared" si="2"/>
        <v>742234521.60000002</v>
      </c>
      <c r="AB32" s="1">
        <f t="shared" si="3"/>
        <v>2265906.7648301031</v>
      </c>
      <c r="AC32">
        <f t="shared" si="4"/>
        <v>263769292.80000001</v>
      </c>
      <c r="AD32" s="1">
        <f t="shared" si="30"/>
        <v>3232401.9</v>
      </c>
      <c r="AE32">
        <f t="shared" si="29"/>
        <v>128817561.60000001</v>
      </c>
      <c r="AG32">
        <v>220</v>
      </c>
      <c r="AH32" s="1">
        <f t="shared" si="5"/>
        <v>3660800</v>
      </c>
      <c r="AI32">
        <f t="shared" si="20"/>
        <v>2379520</v>
      </c>
      <c r="AJ32">
        <f t="shared" si="21"/>
        <v>590304</v>
      </c>
      <c r="AK32" s="1">
        <f t="shared" si="22"/>
        <v>15994880</v>
      </c>
      <c r="AL32">
        <f t="shared" si="23"/>
        <v>6369792</v>
      </c>
      <c r="AM32">
        <f t="shared" si="24"/>
        <v>7238.4000000000005</v>
      </c>
      <c r="AN32" s="1">
        <f t="shared" si="25"/>
        <v>5200279.6682897918</v>
      </c>
      <c r="AO32">
        <f t="shared" si="26"/>
        <v>3380181.7843883648</v>
      </c>
      <c r="AP32">
        <f t="shared" si="27"/>
        <v>7623.1372410157182</v>
      </c>
      <c r="AQ32" s="1">
        <f t="shared" si="28"/>
        <v>4536064</v>
      </c>
      <c r="AR32">
        <f t="shared" si="32"/>
        <v>2654080</v>
      </c>
      <c r="AS32">
        <f t="shared" si="31"/>
        <v>3931.2000000000003</v>
      </c>
    </row>
    <row r="33" spans="1:45" hidden="1">
      <c r="V33">
        <v>32</v>
      </c>
      <c r="W33">
        <f t="shared" si="0"/>
        <v>1024</v>
      </c>
      <c r="X33" s="1">
        <f t="shared" si="15"/>
        <v>2129920</v>
      </c>
      <c r="Y33">
        <f t="shared" si="1"/>
        <v>2813539123.2000003</v>
      </c>
      <c r="Z33" s="1">
        <f t="shared" si="19"/>
        <v>46792704</v>
      </c>
      <c r="AA33">
        <f t="shared" si="2"/>
        <v>785173708.80000007</v>
      </c>
      <c r="AB33" s="1">
        <f t="shared" si="3"/>
        <v>2396160</v>
      </c>
      <c r="AC33">
        <f t="shared" si="4"/>
        <v>263769292.80000001</v>
      </c>
      <c r="AD33" s="1">
        <f t="shared" si="30"/>
        <v>3443949.6</v>
      </c>
      <c r="AE33">
        <f t="shared" si="29"/>
        <v>128817561.60000001</v>
      </c>
      <c r="AG33">
        <v>230</v>
      </c>
      <c r="AH33" s="1">
        <f t="shared" si="5"/>
        <v>3827200</v>
      </c>
      <c r="AI33">
        <f t="shared" si="20"/>
        <v>2487680</v>
      </c>
      <c r="AJ33">
        <f t="shared" si="21"/>
        <v>617136</v>
      </c>
      <c r="AK33" s="1">
        <f t="shared" si="22"/>
        <v>17310720</v>
      </c>
      <c r="AL33">
        <f t="shared" si="23"/>
        <v>6850688</v>
      </c>
      <c r="AM33">
        <f t="shared" si="24"/>
        <v>7446.4000000000005</v>
      </c>
      <c r="AN33" s="1">
        <f t="shared" si="25"/>
        <v>5433779.7712151445</v>
      </c>
      <c r="AO33">
        <f t="shared" si="26"/>
        <v>3531956.8512898441</v>
      </c>
      <c r="AP33">
        <f t="shared" si="27"/>
        <v>7619.1042444212353</v>
      </c>
      <c r="AQ33" s="1">
        <f t="shared" si="28"/>
        <v>4740736</v>
      </c>
      <c r="AR33">
        <f t="shared" si="32"/>
        <v>2774720</v>
      </c>
      <c r="AS33">
        <f t="shared" si="31"/>
        <v>3931.2000000000003</v>
      </c>
    </row>
    <row r="34" spans="1:45" hidden="1">
      <c r="V34">
        <v>33</v>
      </c>
      <c r="W34">
        <f t="shared" si="0"/>
        <v>1089</v>
      </c>
      <c r="X34" s="1">
        <f t="shared" si="15"/>
        <v>2258835.1245224238</v>
      </c>
      <c r="Y34">
        <f t="shared" si="1"/>
        <v>2901462220.7999997</v>
      </c>
      <c r="Z34" s="1">
        <f t="shared" si="19"/>
        <v>52735914</v>
      </c>
      <c r="AA34">
        <f t="shared" si="2"/>
        <v>829476044.80000007</v>
      </c>
      <c r="AB34" s="1">
        <f t="shared" si="3"/>
        <v>2529405.373567271</v>
      </c>
      <c r="AC34">
        <f t="shared" si="4"/>
        <v>263769292.80000001</v>
      </c>
      <c r="AD34" s="1">
        <f t="shared" si="30"/>
        <v>3662213.1</v>
      </c>
      <c r="AE34">
        <f t="shared" si="29"/>
        <v>128817561.60000001</v>
      </c>
      <c r="AG34">
        <v>240</v>
      </c>
      <c r="AH34" s="1">
        <f t="shared" si="5"/>
        <v>3993600</v>
      </c>
      <c r="AI34">
        <f t="shared" si="20"/>
        <v>2595840</v>
      </c>
      <c r="AJ34">
        <f t="shared" si="21"/>
        <v>643968</v>
      </c>
      <c r="AK34" s="1">
        <f t="shared" si="22"/>
        <v>18677760</v>
      </c>
      <c r="AL34">
        <f t="shared" si="23"/>
        <v>7348224</v>
      </c>
      <c r="AM34">
        <f t="shared" si="24"/>
        <v>7654.4000000000005</v>
      </c>
      <c r="AN34" s="1">
        <f t="shared" si="25"/>
        <v>5667157.5201255213</v>
      </c>
      <c r="AO34">
        <f t="shared" si="26"/>
        <v>3683652.3880815892</v>
      </c>
      <c r="AP34">
        <f t="shared" si="27"/>
        <v>7615.2429176686692</v>
      </c>
      <c r="AQ34" s="1">
        <f t="shared" si="28"/>
        <v>4945408</v>
      </c>
      <c r="AR34">
        <f t="shared" si="32"/>
        <v>2895360</v>
      </c>
      <c r="AS34">
        <f t="shared" si="31"/>
        <v>3931.2000000000003</v>
      </c>
    </row>
    <row r="35" spans="1:45" hidden="1">
      <c r="A35" t="s">
        <v>11</v>
      </c>
      <c r="V35">
        <v>34</v>
      </c>
      <c r="W35">
        <f>V35^2</f>
        <v>1156</v>
      </c>
      <c r="X35" s="1">
        <f t="shared" si="15"/>
        <v>2391336.0842168992</v>
      </c>
      <c r="Y35">
        <f t="shared" si="1"/>
        <v>2989385318.4000001</v>
      </c>
      <c r="Z35" s="1">
        <f t="shared" si="19"/>
        <v>59233440</v>
      </c>
      <c r="AA35">
        <f t="shared" si="2"/>
        <v>875141529.60000002</v>
      </c>
      <c r="AB35" s="1">
        <f t="shared" si="3"/>
        <v>2665608.2526506972</v>
      </c>
      <c r="AC35">
        <f t="shared" si="4"/>
        <v>263769292.80000001</v>
      </c>
      <c r="AD35" s="1">
        <f t="shared" si="30"/>
        <v>3887192.4</v>
      </c>
      <c r="AE35">
        <f t="shared" si="29"/>
        <v>128817561.60000001</v>
      </c>
      <c r="AG35">
        <v>250</v>
      </c>
      <c r="AH35" s="1">
        <f t="shared" si="5"/>
        <v>4160000</v>
      </c>
      <c r="AI35">
        <f t="shared" si="20"/>
        <v>2704000</v>
      </c>
      <c r="AJ35">
        <f t="shared" si="21"/>
        <v>670800</v>
      </c>
      <c r="AK35" s="1">
        <f t="shared" si="22"/>
        <v>20096000</v>
      </c>
      <c r="AL35">
        <f t="shared" si="23"/>
        <v>7862400</v>
      </c>
      <c r="AM35">
        <f t="shared" si="24"/>
        <v>7862.4000000000005</v>
      </c>
      <c r="AN35" s="1">
        <f t="shared" si="25"/>
        <v>5900418.016122723</v>
      </c>
      <c r="AO35">
        <f t="shared" si="26"/>
        <v>3835271.7104797699</v>
      </c>
      <c r="AP35">
        <f t="shared" si="27"/>
        <v>7611.5392407983127</v>
      </c>
      <c r="AQ35" s="1">
        <f t="shared" si="28"/>
        <v>5150080</v>
      </c>
      <c r="AR35">
        <f t="shared" si="32"/>
        <v>3016000</v>
      </c>
      <c r="AS35">
        <f t="shared" si="31"/>
        <v>3931.2000000000003</v>
      </c>
    </row>
    <row r="36" spans="1:45" hidden="1">
      <c r="A36" t="s">
        <v>2</v>
      </c>
      <c r="E36" t="s">
        <v>3</v>
      </c>
      <c r="I36" t="s">
        <v>4</v>
      </c>
      <c r="V36">
        <v>35</v>
      </c>
      <c r="W36">
        <f t="shared" si="0"/>
        <v>1225</v>
      </c>
      <c r="X36" s="1">
        <f t="shared" si="15"/>
        <v>2527411.6795515143</v>
      </c>
      <c r="Y36">
        <f t="shared" si="1"/>
        <v>3077308416</v>
      </c>
      <c r="Z36" s="1">
        <f t="shared" si="19"/>
        <v>66319050</v>
      </c>
      <c r="AA36">
        <f t="shared" si="2"/>
        <v>922170163.20000005</v>
      </c>
      <c r="AB36" s="1">
        <f t="shared" si="3"/>
        <v>2804735.0386545425</v>
      </c>
      <c r="AC36">
        <f t="shared" si="4"/>
        <v>263769292.80000001</v>
      </c>
      <c r="AD36" s="1">
        <f t="shared" si="30"/>
        <v>4118887.5</v>
      </c>
      <c r="AE36">
        <f t="shared" si="29"/>
        <v>128817561.60000001</v>
      </c>
      <c r="AG36">
        <v>260</v>
      </c>
      <c r="AH36" s="1">
        <f t="shared" si="5"/>
        <v>4326400</v>
      </c>
      <c r="AI36">
        <f t="shared" si="20"/>
        <v>2812160</v>
      </c>
      <c r="AJ36">
        <f t="shared" si="21"/>
        <v>697632</v>
      </c>
      <c r="AK36" s="1">
        <f t="shared" si="22"/>
        <v>21565440</v>
      </c>
      <c r="AL36">
        <f t="shared" si="23"/>
        <v>8393216</v>
      </c>
      <c r="AM36">
        <f t="shared" si="24"/>
        <v>8070.4000000000005</v>
      </c>
      <c r="AN36" s="1">
        <f t="shared" si="25"/>
        <v>6133565.9518794576</v>
      </c>
      <c r="AO36">
        <f t="shared" si="26"/>
        <v>3986817.8687216477</v>
      </c>
      <c r="AP36">
        <f t="shared" si="27"/>
        <v>7607.9808441581736</v>
      </c>
      <c r="AQ36" s="1">
        <f t="shared" si="28"/>
        <v>5354752</v>
      </c>
      <c r="AR36">
        <f t="shared" si="32"/>
        <v>3136640</v>
      </c>
      <c r="AS36">
        <f t="shared" si="31"/>
        <v>3931.2000000000003</v>
      </c>
    </row>
    <row r="37" spans="1:45" hidden="1">
      <c r="V37">
        <v>36</v>
      </c>
      <c r="W37">
        <f t="shared" si="0"/>
        <v>1296</v>
      </c>
      <c r="X37" s="1">
        <f t="shared" si="15"/>
        <v>2667051.0357569992</v>
      </c>
      <c r="Y37">
        <f t="shared" si="1"/>
        <v>3165231513.6000004</v>
      </c>
      <c r="Z37" s="1">
        <f t="shared" si="19"/>
        <v>74027520</v>
      </c>
      <c r="AA37">
        <f t="shared" si="2"/>
        <v>970561945.60000002</v>
      </c>
      <c r="AB37" s="1">
        <f t="shared" si="3"/>
        <v>2946753.1072709979</v>
      </c>
      <c r="AC37">
        <f t="shared" si="4"/>
        <v>263769292.80000001</v>
      </c>
      <c r="AD37" s="1">
        <f t="shared" si="30"/>
        <v>4357298.3999999994</v>
      </c>
      <c r="AE37">
        <f t="shared" si="29"/>
        <v>128817561.60000001</v>
      </c>
      <c r="AG37">
        <v>270</v>
      </c>
      <c r="AH37" s="1">
        <f t="shared" si="5"/>
        <v>4492800</v>
      </c>
      <c r="AI37">
        <f t="shared" si="20"/>
        <v>2920320</v>
      </c>
      <c r="AJ37">
        <f t="shared" si="21"/>
        <v>724464</v>
      </c>
      <c r="AK37" s="1">
        <f t="shared" si="22"/>
        <v>23086080</v>
      </c>
      <c r="AL37">
        <f t="shared" si="23"/>
        <v>8940672</v>
      </c>
      <c r="AM37">
        <f t="shared" si="24"/>
        <v>8278.4</v>
      </c>
      <c r="AN37" s="1">
        <f t="shared" si="25"/>
        <v>6366605.658815274</v>
      </c>
      <c r="AO37">
        <f t="shared" si="26"/>
        <v>4138293.6782299285</v>
      </c>
      <c r="AP37">
        <f t="shared" si="27"/>
        <v>7604.556759140467</v>
      </c>
      <c r="AQ37" s="1">
        <f t="shared" si="28"/>
        <v>5559424</v>
      </c>
      <c r="AR37">
        <f t="shared" si="32"/>
        <v>3257280</v>
      </c>
      <c r="AS37">
        <f t="shared" si="31"/>
        <v>3931.2000000000003</v>
      </c>
    </row>
    <row r="38" spans="1:45" hidden="1">
      <c r="A38" t="s">
        <v>9</v>
      </c>
      <c r="B38" t="s">
        <v>6</v>
      </c>
      <c r="C38" t="s">
        <v>7</v>
      </c>
      <c r="D38" t="s">
        <v>8</v>
      </c>
      <c r="F38" t="s">
        <v>6</v>
      </c>
      <c r="G38" t="s">
        <v>7</v>
      </c>
      <c r="H38" t="s">
        <v>8</v>
      </c>
      <c r="J38" t="s">
        <v>6</v>
      </c>
      <c r="K38" t="s">
        <v>7</v>
      </c>
      <c r="L38" t="s">
        <v>8</v>
      </c>
      <c r="V38">
        <v>37</v>
      </c>
      <c r="W38">
        <f t="shared" si="0"/>
        <v>1369</v>
      </c>
      <c r="X38" s="1">
        <f t="shared" si="15"/>
        <v>2810243.5845190161</v>
      </c>
      <c r="Y38">
        <f t="shared" si="1"/>
        <v>3253154611.2000003</v>
      </c>
      <c r="Z38" s="1">
        <f t="shared" si="19"/>
        <v>82394634</v>
      </c>
      <c r="AA38">
        <f t="shared" si="2"/>
        <v>1020316876.8000001</v>
      </c>
      <c r="AB38" s="1">
        <f t="shared" si="3"/>
        <v>3091630.7535570473</v>
      </c>
      <c r="AC38">
        <f t="shared" si="4"/>
        <v>263769292.80000001</v>
      </c>
      <c r="AD38" s="1">
        <f t="shared" si="30"/>
        <v>4602425.0999999996</v>
      </c>
      <c r="AE38">
        <f t="shared" si="29"/>
        <v>128817561.60000001</v>
      </c>
      <c r="AG38">
        <v>280</v>
      </c>
      <c r="AH38" s="1">
        <f t="shared" si="5"/>
        <v>4659200</v>
      </c>
      <c r="AI38">
        <f t="shared" si="20"/>
        <v>3028480</v>
      </c>
      <c r="AJ38">
        <f t="shared" si="21"/>
        <v>751296</v>
      </c>
      <c r="AK38" s="1">
        <f t="shared" si="22"/>
        <v>24657920</v>
      </c>
      <c r="AL38">
        <f t="shared" si="23"/>
        <v>9504768</v>
      </c>
      <c r="AM38">
        <f t="shared" si="24"/>
        <v>8486.4</v>
      </c>
      <c r="AN38" s="1">
        <f t="shared" si="25"/>
        <v>6599541.1472748052</v>
      </c>
      <c r="AO38">
        <f t="shared" si="26"/>
        <v>4289701.7457286231</v>
      </c>
      <c r="AP38">
        <f t="shared" si="27"/>
        <v>7601.2572142718727</v>
      </c>
      <c r="AQ38" s="1">
        <f t="shared" si="28"/>
        <v>5764096</v>
      </c>
      <c r="AR38">
        <f t="shared" si="32"/>
        <v>3377920</v>
      </c>
      <c r="AS38">
        <f t="shared" si="31"/>
        <v>3931.2000000000003</v>
      </c>
    </row>
    <row r="39" spans="1:45" hidden="1">
      <c r="A39">
        <v>20</v>
      </c>
      <c r="B39">
        <v>7840.7</v>
      </c>
      <c r="C39">
        <v>156813.79999999999</v>
      </c>
      <c r="D39">
        <f>E39/8192</f>
        <v>59.35601806640625</v>
      </c>
      <c r="E39">
        <v>486244.5</v>
      </c>
      <c r="F39">
        <v>3078.4</v>
      </c>
      <c r="G39">
        <v>123136</v>
      </c>
      <c r="H39">
        <f>I39/8192</f>
        <v>52.5</v>
      </c>
      <c r="I39">
        <v>430080</v>
      </c>
      <c r="J39">
        <v>3931.2</v>
      </c>
      <c r="K39">
        <f t="shared" ref="K39:K41" si="33">2*A39*128*129/8*1.3+128*A39*2*39/8</f>
        <v>132288</v>
      </c>
      <c r="L39">
        <f>M39/8192</f>
        <v>40.625</v>
      </c>
      <c r="M39">
        <v>332800</v>
      </c>
      <c r="V39">
        <v>38</v>
      </c>
      <c r="W39">
        <f t="shared" si="0"/>
        <v>1444</v>
      </c>
      <c r="X39" s="1">
        <f t="shared" si="15"/>
        <v>2956979.0471763704</v>
      </c>
      <c r="Y39">
        <f t="shared" si="1"/>
        <v>3341077708.7999997</v>
      </c>
      <c r="Z39" s="1">
        <f t="shared" si="19"/>
        <v>91457184</v>
      </c>
      <c r="AA39">
        <f t="shared" si="2"/>
        <v>1071434956.8000001</v>
      </c>
      <c r="AB39" s="1">
        <f t="shared" si="3"/>
        <v>3239337.1415291107</v>
      </c>
      <c r="AC39">
        <f t="shared" si="4"/>
        <v>263769292.80000001</v>
      </c>
      <c r="AD39" s="1">
        <f t="shared" si="30"/>
        <v>4854267.5999999996</v>
      </c>
      <c r="AE39">
        <f t="shared" si="29"/>
        <v>128817561.60000001</v>
      </c>
      <c r="AG39">
        <v>290</v>
      </c>
      <c r="AH39" s="1">
        <f t="shared" si="5"/>
        <v>4825600</v>
      </c>
      <c r="AI39">
        <f t="shared" si="20"/>
        <v>3136640</v>
      </c>
      <c r="AJ39">
        <f t="shared" si="21"/>
        <v>778128</v>
      </c>
      <c r="AK39" s="1">
        <f t="shared" si="22"/>
        <v>26280960</v>
      </c>
      <c r="AL39">
        <f t="shared" si="23"/>
        <v>10085504</v>
      </c>
      <c r="AM39">
        <f t="shared" si="24"/>
        <v>8694.4</v>
      </c>
      <c r="AN39" s="1">
        <f t="shared" si="25"/>
        <v>6832376.1409596559</v>
      </c>
      <c r="AO39">
        <f t="shared" si="26"/>
        <v>4441044.491623776</v>
      </c>
      <c r="AP39">
        <f t="shared" si="27"/>
        <v>7598.0734671016862</v>
      </c>
      <c r="AQ39" s="1">
        <f t="shared" si="28"/>
        <v>5968768</v>
      </c>
      <c r="AR39">
        <f t="shared" si="32"/>
        <v>3498560</v>
      </c>
      <c r="AS39">
        <f t="shared" si="31"/>
        <v>3931.2000000000003</v>
      </c>
    </row>
    <row r="40" spans="1:45" hidden="1">
      <c r="A40">
        <v>80</v>
      </c>
      <c r="B40">
        <v>7714.9</v>
      </c>
      <c r="C40">
        <v>617193.4</v>
      </c>
      <c r="D40">
        <f>E40/8192</f>
        <v>233.61546630859374</v>
      </c>
      <c r="E40">
        <v>1913777.9</v>
      </c>
      <c r="F40">
        <v>4326.3999999999996</v>
      </c>
      <c r="G40">
        <v>692224</v>
      </c>
      <c r="H40">
        <f>I40/8192</f>
        <v>360</v>
      </c>
      <c r="I40">
        <v>2949120</v>
      </c>
      <c r="J40">
        <v>3931.2</v>
      </c>
      <c r="K40">
        <f t="shared" si="33"/>
        <v>529152</v>
      </c>
      <c r="L40">
        <f>M40/8192</f>
        <v>199.875</v>
      </c>
      <c r="M40">
        <v>1637376</v>
      </c>
      <c r="V40">
        <v>39</v>
      </c>
      <c r="W40">
        <f t="shared" si="0"/>
        <v>1521</v>
      </c>
      <c r="X40" s="1">
        <f t="shared" si="15"/>
        <v>3107247.4192643678</v>
      </c>
      <c r="Y40">
        <f t="shared" si="1"/>
        <v>3429000806.4000001</v>
      </c>
      <c r="Z40" s="1">
        <f t="shared" si="19"/>
        <v>101252970</v>
      </c>
      <c r="AA40">
        <f t="shared" si="2"/>
        <v>1123916185.6000001</v>
      </c>
      <c r="AB40" s="1">
        <f t="shared" si="3"/>
        <v>3389842.2577931033</v>
      </c>
      <c r="AC40">
        <f t="shared" si="4"/>
        <v>263769292.80000001</v>
      </c>
      <c r="AD40" s="1">
        <f t="shared" si="30"/>
        <v>5112825.8999999994</v>
      </c>
      <c r="AE40">
        <f t="shared" si="29"/>
        <v>128817561.60000001</v>
      </c>
      <c r="AG40">
        <v>300</v>
      </c>
      <c r="AH40" s="1">
        <f t="shared" si="5"/>
        <v>4992000</v>
      </c>
      <c r="AI40">
        <f t="shared" si="20"/>
        <v>3244800</v>
      </c>
      <c r="AJ40">
        <f t="shared" si="21"/>
        <v>804960</v>
      </c>
      <c r="AK40" s="1">
        <f t="shared" si="22"/>
        <v>27955200</v>
      </c>
      <c r="AL40">
        <f t="shared" si="23"/>
        <v>10682880</v>
      </c>
      <c r="AM40">
        <f t="shared" si="24"/>
        <v>8902.4</v>
      </c>
      <c r="AN40" s="1">
        <f t="shared" si="25"/>
        <v>7065114.1066059908</v>
      </c>
      <c r="AO40">
        <f t="shared" si="26"/>
        <v>4592324.1692938935</v>
      </c>
      <c r="AP40">
        <f t="shared" si="27"/>
        <v>7594.9976646014402</v>
      </c>
      <c r="AQ40" s="1">
        <f t="shared" si="28"/>
        <v>6173440</v>
      </c>
      <c r="AR40">
        <f t="shared" si="32"/>
        <v>3619200</v>
      </c>
      <c r="AS40">
        <f t="shared" si="31"/>
        <v>3931.2000000000003</v>
      </c>
    </row>
    <row r="41" spans="1:45" hidden="1">
      <c r="A41">
        <v>1120</v>
      </c>
      <c r="B41">
        <v>7475.5</v>
      </c>
      <c r="C41">
        <v>8372540.0999999996</v>
      </c>
      <c r="D41">
        <f>E41/8192</f>
        <v>3169.1118896484377</v>
      </c>
      <c r="E41">
        <v>25961364.600000001</v>
      </c>
      <c r="F41">
        <v>25958.400000000001</v>
      </c>
      <c r="G41">
        <v>3276800</v>
      </c>
      <c r="H41">
        <f>I41/8192</f>
        <v>41440</v>
      </c>
      <c r="I41">
        <v>339476480</v>
      </c>
      <c r="J41">
        <v>3931.2</v>
      </c>
      <c r="K41">
        <f t="shared" si="33"/>
        <v>7408128</v>
      </c>
      <c r="L41">
        <f>M41/8192</f>
        <v>2799.75146484375</v>
      </c>
      <c r="M41">
        <v>22935564</v>
      </c>
      <c r="V41">
        <v>40</v>
      </c>
      <c r="W41">
        <f t="shared" si="0"/>
        <v>1600</v>
      </c>
      <c r="X41" s="1">
        <f t="shared" si="15"/>
        <v>3261038.9562634286</v>
      </c>
      <c r="Y41">
        <f t="shared" si="1"/>
        <v>3516923904</v>
      </c>
      <c r="Z41" s="1">
        <f t="shared" si="19"/>
        <v>111820800</v>
      </c>
      <c r="AA41">
        <f t="shared" si="2"/>
        <v>1177760563.2</v>
      </c>
      <c r="AB41" s="1">
        <f t="shared" si="3"/>
        <v>3543116.8687902861</v>
      </c>
      <c r="AC41">
        <f t="shared" si="4"/>
        <v>263769292.80000001</v>
      </c>
      <c r="AD41" s="1">
        <f t="shared" si="30"/>
        <v>5378100</v>
      </c>
      <c r="AE41">
        <f t="shared" si="29"/>
        <v>128817561.60000001</v>
      </c>
      <c r="AG41">
        <v>310</v>
      </c>
      <c r="AH41" s="1">
        <f t="shared" si="5"/>
        <v>5158400</v>
      </c>
      <c r="AI41">
        <f t="shared" si="20"/>
        <v>3352960</v>
      </c>
      <c r="AJ41">
        <f t="shared" si="21"/>
        <v>831792</v>
      </c>
      <c r="AK41" s="1">
        <f t="shared" si="22"/>
        <v>29680640</v>
      </c>
      <c r="AL41">
        <f t="shared" si="23"/>
        <v>11296896</v>
      </c>
      <c r="AM41">
        <f t="shared" si="24"/>
        <v>9110.4</v>
      </c>
      <c r="AN41" s="1">
        <f t="shared" si="25"/>
        <v>7297758.2797011724</v>
      </c>
      <c r="AO41">
        <f t="shared" si="26"/>
        <v>4743542.8818057626</v>
      </c>
      <c r="AP41">
        <f t="shared" si="27"/>
        <v>7592.0227264633168</v>
      </c>
      <c r="AQ41" s="1">
        <f t="shared" si="28"/>
        <v>6378112</v>
      </c>
      <c r="AR41">
        <f t="shared" si="32"/>
        <v>3739840</v>
      </c>
      <c r="AS41">
        <f t="shared" si="31"/>
        <v>3931.2000000000003</v>
      </c>
    </row>
    <row r="42" spans="1:45" hidden="1">
      <c r="A42">
        <v>10000</v>
      </c>
      <c r="B42">
        <f>62.8875*(129-LOG(A42,2))</f>
        <v>7276.8564877310846</v>
      </c>
      <c r="C42">
        <f>62.8875*A42*(129-LOG(A42,2))</f>
        <v>72768564.877310842</v>
      </c>
      <c r="D42">
        <f>E42/8192</f>
        <v>27543.818464340646</v>
      </c>
      <c r="E42">
        <f>1.5*130*A42*(129-LOG(A42,2))</f>
        <v>225638960.85987857</v>
      </c>
      <c r="F42">
        <f>128*(128+A42)/8*1.3</f>
        <v>210662.39999999999</v>
      </c>
      <c r="G42">
        <f>2*128*A42*(128+A42)/8*1.3</f>
        <v>4213248000</v>
      </c>
      <c r="H42">
        <f>I42/8192</f>
        <v>3145000</v>
      </c>
      <c r="I42">
        <f>A42*(128+2*A42)*128</f>
        <v>25763840000</v>
      </c>
      <c r="J42">
        <v>3931.2</v>
      </c>
      <c r="K42">
        <f>2*A42*128*129/8*1.3+128*A42*2*39/8</f>
        <v>66144000</v>
      </c>
      <c r="L42">
        <f>M42/8192</f>
        <v>20312.5</v>
      </c>
      <c r="M42">
        <f>A42*130*128</f>
        <v>166400000</v>
      </c>
      <c r="V42">
        <v>41</v>
      </c>
      <c r="W42">
        <f t="shared" si="0"/>
        <v>1681</v>
      </c>
      <c r="X42" s="1">
        <f t="shared" si="15"/>
        <v>3418344.1604308104</v>
      </c>
      <c r="Y42">
        <f t="shared" si="1"/>
        <v>3604847001.6000004</v>
      </c>
      <c r="Z42" s="1">
        <f t="shared" si="19"/>
        <v>123200490</v>
      </c>
      <c r="AA42">
        <f t="shared" si="2"/>
        <v>1232968089.6000001</v>
      </c>
      <c r="AB42" s="1">
        <f t="shared" si="3"/>
        <v>3699132.4812924303</v>
      </c>
      <c r="AC42">
        <f t="shared" si="4"/>
        <v>263769292.80000001</v>
      </c>
      <c r="AD42" s="1">
        <f t="shared" si="30"/>
        <v>5650089.9000000004</v>
      </c>
      <c r="AE42">
        <f t="shared" si="29"/>
        <v>128817561.60000001</v>
      </c>
      <c r="AG42">
        <v>320</v>
      </c>
      <c r="AH42" s="1">
        <f t="shared" si="5"/>
        <v>5324800</v>
      </c>
      <c r="AI42">
        <f t="shared" si="20"/>
        <v>3461120</v>
      </c>
      <c r="AJ42">
        <f t="shared" si="21"/>
        <v>858624</v>
      </c>
      <c r="AK42" s="1">
        <f t="shared" si="22"/>
        <v>31457280</v>
      </c>
      <c r="AL42">
        <f t="shared" si="23"/>
        <v>11927552</v>
      </c>
      <c r="AM42">
        <f t="shared" si="24"/>
        <v>9318.4</v>
      </c>
      <c r="AN42" s="1">
        <f t="shared" si="25"/>
        <v>7530311.6868790286</v>
      </c>
      <c r="AO42">
        <f t="shared" si="26"/>
        <v>4894702.5964713683</v>
      </c>
      <c r="AP42">
        <f t="shared" si="27"/>
        <v>7589.1422469327708</v>
      </c>
      <c r="AQ42" s="1">
        <f t="shared" si="28"/>
        <v>6582784</v>
      </c>
      <c r="AR42">
        <f t="shared" si="32"/>
        <v>3860480</v>
      </c>
      <c r="AS42">
        <f t="shared" si="31"/>
        <v>3931.2000000000003</v>
      </c>
    </row>
    <row r="43" spans="1:45" hidden="1">
      <c r="V43">
        <v>42</v>
      </c>
      <c r="W43">
        <f t="shared" si="0"/>
        <v>1764</v>
      </c>
      <c r="X43" s="1">
        <f t="shared" si="15"/>
        <v>3579153.768608375</v>
      </c>
      <c r="Y43">
        <f t="shared" si="1"/>
        <v>3692770099.2000003</v>
      </c>
      <c r="Z43" s="1">
        <f t="shared" si="19"/>
        <v>135432864</v>
      </c>
      <c r="AA43">
        <f t="shared" si="2"/>
        <v>1289538764.8</v>
      </c>
      <c r="AB43" s="1">
        <f t="shared" si="3"/>
        <v>3857861.3058251245</v>
      </c>
      <c r="AC43">
        <f t="shared" si="4"/>
        <v>263769292.80000001</v>
      </c>
      <c r="AD43" s="1">
        <f t="shared" si="30"/>
        <v>5928795.5999999996</v>
      </c>
      <c r="AE43">
        <f t="shared" si="29"/>
        <v>128817561.60000001</v>
      </c>
      <c r="AG43">
        <v>330</v>
      </c>
      <c r="AH43" s="1">
        <f t="shared" si="5"/>
        <v>5491200</v>
      </c>
      <c r="AI43">
        <f t="shared" si="20"/>
        <v>3569280</v>
      </c>
      <c r="AJ43">
        <f t="shared" si="21"/>
        <v>885456</v>
      </c>
      <c r="AK43" s="1">
        <f t="shared" si="22"/>
        <v>33285120</v>
      </c>
      <c r="AL43">
        <f t="shared" si="23"/>
        <v>12574848</v>
      </c>
      <c r="AM43">
        <f t="shared" si="24"/>
        <v>9526.4</v>
      </c>
      <c r="AN43" s="1">
        <f t="shared" si="25"/>
        <v>7762777.1655132817</v>
      </c>
      <c r="AO43">
        <f t="shared" si="26"/>
        <v>5045805.1575836334</v>
      </c>
      <c r="AP43">
        <f t="shared" si="27"/>
        <v>7586.3504117516168</v>
      </c>
      <c r="AQ43" s="1">
        <f t="shared" si="28"/>
        <v>6787456</v>
      </c>
      <c r="AR43">
        <f t="shared" si="32"/>
        <v>3981120</v>
      </c>
      <c r="AS43">
        <f t="shared" si="31"/>
        <v>3931.2000000000003</v>
      </c>
    </row>
    <row r="44" spans="1:45" hidden="1">
      <c r="V44">
        <v>43</v>
      </c>
      <c r="W44">
        <f t="shared" si="0"/>
        <v>1849</v>
      </c>
      <c r="X44" s="1">
        <f t="shared" si="15"/>
        <v>3743458.7409122572</v>
      </c>
      <c r="Y44">
        <f t="shared" si="1"/>
        <v>3780693196.7999997</v>
      </c>
      <c r="Z44" s="1">
        <f t="shared" si="19"/>
        <v>148559754</v>
      </c>
      <c r="AA44">
        <f t="shared" si="2"/>
        <v>1347472588.8</v>
      </c>
      <c r="AB44" s="1">
        <f t="shared" si="3"/>
        <v>4019276.2227367703</v>
      </c>
      <c r="AC44">
        <f t="shared" si="4"/>
        <v>263769292.80000001</v>
      </c>
      <c r="AD44" s="1">
        <f t="shared" si="30"/>
        <v>6214217.0999999996</v>
      </c>
      <c r="AE44">
        <f t="shared" si="29"/>
        <v>128817561.60000001</v>
      </c>
      <c r="AG44">
        <v>340</v>
      </c>
      <c r="AH44" s="1">
        <f t="shared" si="5"/>
        <v>5657600</v>
      </c>
      <c r="AI44">
        <f t="shared" si="20"/>
        <v>3677440</v>
      </c>
      <c r="AJ44">
        <f t="shared" si="21"/>
        <v>912288</v>
      </c>
      <c r="AK44" s="1">
        <f t="shared" si="22"/>
        <v>35164160</v>
      </c>
      <c r="AL44">
        <f t="shared" si="23"/>
        <v>13238784</v>
      </c>
      <c r="AM44">
        <f t="shared" si="24"/>
        <v>9734.4</v>
      </c>
      <c r="AN44" s="1">
        <f t="shared" si="25"/>
        <v>7995157.3809340708</v>
      </c>
      <c r="AO44">
        <f t="shared" si="26"/>
        <v>5196852.2976071462</v>
      </c>
      <c r="AP44">
        <f t="shared" si="27"/>
        <v>7583.6419275036405</v>
      </c>
      <c r="AQ44" s="1">
        <f t="shared" si="28"/>
        <v>6992128</v>
      </c>
      <c r="AR44">
        <f t="shared" si="32"/>
        <v>4101760</v>
      </c>
      <c r="AS44">
        <f t="shared" si="31"/>
        <v>3931.2000000000003</v>
      </c>
    </row>
    <row r="45" spans="1:45" hidden="1">
      <c r="V45">
        <v>44</v>
      </c>
      <c r="W45">
        <f t="shared" si="0"/>
        <v>1936</v>
      </c>
      <c r="X45" s="1">
        <f t="shared" si="15"/>
        <v>3911250.2502213651</v>
      </c>
      <c r="Y45">
        <f t="shared" si="1"/>
        <v>3868616294.4000001</v>
      </c>
      <c r="Z45" s="1">
        <f t="shared" si="19"/>
        <v>162624000</v>
      </c>
      <c r="AA45">
        <f t="shared" si="2"/>
        <v>1406769561.6000001</v>
      </c>
      <c r="AB45" s="1">
        <f t="shared" si="3"/>
        <v>4183350.7506640959</v>
      </c>
      <c r="AC45">
        <f t="shared" si="4"/>
        <v>263769292.80000001</v>
      </c>
      <c r="AD45" s="1">
        <f t="shared" si="30"/>
        <v>6506354.3999999994</v>
      </c>
      <c r="AE45">
        <f t="shared" si="29"/>
        <v>128817561.60000001</v>
      </c>
      <c r="AG45">
        <v>350</v>
      </c>
      <c r="AH45" s="1">
        <f t="shared" si="5"/>
        <v>5824000</v>
      </c>
      <c r="AI45">
        <f t="shared" si="20"/>
        <v>3785600</v>
      </c>
      <c r="AJ45">
        <f t="shared" si="21"/>
        <v>939120</v>
      </c>
      <c r="AK45" s="1">
        <f t="shared" si="22"/>
        <v>37094400</v>
      </c>
      <c r="AL45">
        <f t="shared" si="23"/>
        <v>13919360</v>
      </c>
      <c r="AM45">
        <f t="shared" si="24"/>
        <v>9942.4</v>
      </c>
      <c r="AN45" s="1">
        <f t="shared" si="25"/>
        <v>8227454.8416174436</v>
      </c>
      <c r="AO45">
        <f t="shared" si="26"/>
        <v>5347845.6470513381</v>
      </c>
      <c r="AP45">
        <f t="shared" si="27"/>
        <v>7581.0119612046456</v>
      </c>
      <c r="AQ45" s="1">
        <f t="shared" si="28"/>
        <v>7196800</v>
      </c>
      <c r="AR45">
        <f t="shared" si="32"/>
        <v>4222400</v>
      </c>
      <c r="AS45">
        <f t="shared" si="31"/>
        <v>3931.2000000000003</v>
      </c>
    </row>
    <row r="46" spans="1:45" hidden="1">
      <c r="V46">
        <v>45</v>
      </c>
      <c r="W46">
        <f t="shared" si="0"/>
        <v>2025</v>
      </c>
      <c r="X46" s="1">
        <f t="shared" si="15"/>
        <v>4082519.6723912135</v>
      </c>
      <c r="Y46">
        <f t="shared" si="1"/>
        <v>3956539392</v>
      </c>
      <c r="Z46" s="1">
        <f t="shared" si="19"/>
        <v>177669450</v>
      </c>
      <c r="AA46">
        <f t="shared" si="2"/>
        <v>1467429683.2</v>
      </c>
      <c r="AB46" s="1">
        <f t="shared" si="3"/>
        <v>4350059.0171736404</v>
      </c>
      <c r="AC46">
        <f t="shared" si="4"/>
        <v>263769292.80000001</v>
      </c>
      <c r="AD46" s="1">
        <f t="shared" si="30"/>
        <v>6805207.5</v>
      </c>
      <c r="AE46">
        <f t="shared" si="29"/>
        <v>128817561.60000001</v>
      </c>
      <c r="AG46">
        <v>360</v>
      </c>
      <c r="AH46" s="1">
        <f t="shared" si="5"/>
        <v>5990400</v>
      </c>
      <c r="AI46">
        <f t="shared" si="20"/>
        <v>3893760</v>
      </c>
      <c r="AJ46">
        <f t="shared" si="21"/>
        <v>965952</v>
      </c>
      <c r="AK46" s="1">
        <f t="shared" si="22"/>
        <v>39075840</v>
      </c>
      <c r="AL46">
        <f t="shared" si="23"/>
        <v>14616576</v>
      </c>
      <c r="AM46">
        <f t="shared" si="24"/>
        <v>10150.4</v>
      </c>
      <c r="AN46" s="1">
        <f t="shared" si="25"/>
        <v>8459671.9126376566</v>
      </c>
      <c r="AO46">
        <f t="shared" si="26"/>
        <v>5498786.7432144769</v>
      </c>
      <c r="AP46">
        <f t="shared" si="27"/>
        <v>7578.4560884045677</v>
      </c>
      <c r="AQ46" s="1">
        <f t="shared" si="28"/>
        <v>7401472</v>
      </c>
      <c r="AR46">
        <f t="shared" si="32"/>
        <v>4343040</v>
      </c>
      <c r="AS46">
        <f t="shared" si="31"/>
        <v>3931.2000000000003</v>
      </c>
    </row>
    <row r="47" spans="1:45" hidden="1">
      <c r="V47">
        <v>46</v>
      </c>
      <c r="W47">
        <f t="shared" si="0"/>
        <v>2116</v>
      </c>
      <c r="X47" s="1">
        <f t="shared" si="15"/>
        <v>4257258.5771278366</v>
      </c>
      <c r="Y47">
        <f t="shared" si="1"/>
        <v>4044462489.6000004</v>
      </c>
      <c r="Z47" s="1">
        <f t="shared" si="19"/>
        <v>193740960</v>
      </c>
      <c r="AA47">
        <f t="shared" si="2"/>
        <v>1529452953.6000001</v>
      </c>
      <c r="AB47" s="1">
        <f t="shared" si="3"/>
        <v>4519375.7313835109</v>
      </c>
      <c r="AC47">
        <f t="shared" si="4"/>
        <v>263769292.80000001</v>
      </c>
      <c r="AD47" s="1">
        <f t="shared" si="30"/>
        <v>7110776.3999999994</v>
      </c>
      <c r="AE47">
        <f t="shared" si="29"/>
        <v>128817561.60000001</v>
      </c>
      <c r="AG47">
        <v>370</v>
      </c>
      <c r="AH47" s="1">
        <f t="shared" si="5"/>
        <v>6156800</v>
      </c>
      <c r="AI47">
        <f t="shared" si="20"/>
        <v>4001920</v>
      </c>
      <c r="AJ47">
        <f t="shared" si="21"/>
        <v>992784</v>
      </c>
      <c r="AK47" s="1">
        <f t="shared" si="22"/>
        <v>41108480</v>
      </c>
      <c r="AL47">
        <f t="shared" si="23"/>
        <v>15330432</v>
      </c>
      <c r="AM47">
        <f t="shared" si="24"/>
        <v>10358.4</v>
      </c>
      <c r="AN47" s="1">
        <f t="shared" si="25"/>
        <v>8691810.8276237473</v>
      </c>
      <c r="AO47">
        <f t="shared" si="26"/>
        <v>5649677.0379554369</v>
      </c>
      <c r="AP47">
        <f t="shared" si="27"/>
        <v>7575.9702484017798</v>
      </c>
      <c r="AQ47" s="1">
        <f t="shared" si="28"/>
        <v>7606143.9999999991</v>
      </c>
      <c r="AR47">
        <f t="shared" si="32"/>
        <v>4463680</v>
      </c>
      <c r="AS47">
        <f t="shared" si="31"/>
        <v>3931.2000000000003</v>
      </c>
    </row>
    <row r="48" spans="1:45" hidden="1">
      <c r="V48">
        <v>47</v>
      </c>
      <c r="W48">
        <f t="shared" si="0"/>
        <v>2209</v>
      </c>
      <c r="X48" s="1">
        <f t="shared" si="15"/>
        <v>4435458.719463733</v>
      </c>
      <c r="Y48">
        <f t="shared" si="1"/>
        <v>4132385587.2000003</v>
      </c>
      <c r="Z48" s="1">
        <f t="shared" si="19"/>
        <v>210884394</v>
      </c>
      <c r="AA48">
        <f t="shared" si="2"/>
        <v>1592839372.8</v>
      </c>
      <c r="AB48" s="1">
        <f t="shared" si="3"/>
        <v>4691276.1583911981</v>
      </c>
      <c r="AC48">
        <f t="shared" si="4"/>
        <v>263769292.80000001</v>
      </c>
      <c r="AD48" s="1">
        <f t="shared" si="30"/>
        <v>7423061.1000000006</v>
      </c>
      <c r="AE48">
        <f t="shared" si="29"/>
        <v>128817561.60000001</v>
      </c>
      <c r="AG48">
        <v>380</v>
      </c>
      <c r="AH48" s="1">
        <f t="shared" si="5"/>
        <v>6323200</v>
      </c>
      <c r="AI48">
        <f t="shared" si="20"/>
        <v>4110080</v>
      </c>
      <c r="AJ48">
        <f t="shared" si="21"/>
        <v>1019616</v>
      </c>
      <c r="AK48" s="1">
        <f t="shared" si="22"/>
        <v>43192320</v>
      </c>
      <c r="AL48">
        <f t="shared" si="23"/>
        <v>16060928</v>
      </c>
      <c r="AM48">
        <f t="shared" si="24"/>
        <v>10566.4</v>
      </c>
      <c r="AN48" s="1">
        <f t="shared" si="25"/>
        <v>8923873.6994226761</v>
      </c>
      <c r="AO48">
        <f t="shared" si="26"/>
        <v>5800517.9046247387</v>
      </c>
      <c r="AP48">
        <f t="shared" si="27"/>
        <v>7573.5507054310874</v>
      </c>
      <c r="AQ48" s="1">
        <f t="shared" si="28"/>
        <v>7810816</v>
      </c>
      <c r="AR48">
        <f t="shared" si="32"/>
        <v>4584320</v>
      </c>
      <c r="AS48">
        <f t="shared" si="31"/>
        <v>3931.2000000000003</v>
      </c>
    </row>
    <row r="49" spans="22:45" hidden="1">
      <c r="V49">
        <v>48</v>
      </c>
      <c r="W49">
        <f t="shared" si="0"/>
        <v>2304</v>
      </c>
      <c r="X49" s="1">
        <f t="shared" si="15"/>
        <v>4617112.0317839989</v>
      </c>
      <c r="Y49">
        <f t="shared" si="1"/>
        <v>4220308684.8000002</v>
      </c>
      <c r="Z49" s="1">
        <f t="shared" si="19"/>
        <v>229146624</v>
      </c>
      <c r="AA49">
        <f t="shared" si="2"/>
        <v>1657588940.8</v>
      </c>
      <c r="AB49" s="1">
        <f t="shared" si="3"/>
        <v>4865736.0953519978</v>
      </c>
      <c r="AC49">
        <f t="shared" si="4"/>
        <v>263769292.80000001</v>
      </c>
      <c r="AD49" s="1">
        <f t="shared" si="30"/>
        <v>7742061.6000000006</v>
      </c>
      <c r="AE49">
        <f t="shared" si="29"/>
        <v>128817561.60000001</v>
      </c>
      <c r="AG49">
        <v>390</v>
      </c>
      <c r="AH49" s="1">
        <f t="shared" si="5"/>
        <v>6489600</v>
      </c>
      <c r="AI49">
        <f t="shared" si="20"/>
        <v>4218240</v>
      </c>
      <c r="AJ49">
        <f t="shared" si="21"/>
        <v>1046448</v>
      </c>
      <c r="AK49" s="1">
        <f t="shared" si="22"/>
        <v>45327360</v>
      </c>
      <c r="AL49">
        <f t="shared" si="23"/>
        <v>16808064</v>
      </c>
      <c r="AM49">
        <f t="shared" si="24"/>
        <v>10774.4</v>
      </c>
      <c r="AN49" s="1">
        <f t="shared" si="25"/>
        <v>9155862.5296393409</v>
      </c>
      <c r="AO49">
        <f t="shared" si="26"/>
        <v>5951310.6442655725</v>
      </c>
      <c r="AP49">
        <f t="shared" si="27"/>
        <v>7571.1940148940721</v>
      </c>
      <c r="AQ49" s="1">
        <f t="shared" si="28"/>
        <v>8015488</v>
      </c>
      <c r="AR49">
        <f t="shared" si="32"/>
        <v>4704960</v>
      </c>
      <c r="AS49">
        <f t="shared" si="31"/>
        <v>3931.2000000000003</v>
      </c>
    </row>
    <row r="50" spans="22:45" hidden="1">
      <c r="V50">
        <v>49</v>
      </c>
      <c r="W50">
        <f t="shared" si="0"/>
        <v>2401</v>
      </c>
      <c r="X50" s="1">
        <f t="shared" si="15"/>
        <v>4802210.6163563207</v>
      </c>
      <c r="Y50">
        <f t="shared" si="1"/>
        <v>4308231782.4000006</v>
      </c>
      <c r="Z50" s="1">
        <f t="shared" si="19"/>
        <v>248575530</v>
      </c>
      <c r="AA50">
        <f t="shared" si="2"/>
        <v>1723701657.6000001</v>
      </c>
      <c r="AB50" s="1">
        <f t="shared" si="3"/>
        <v>5042731.8490689611</v>
      </c>
      <c r="AC50">
        <f t="shared" si="4"/>
        <v>263769292.80000001</v>
      </c>
      <c r="AD50" s="1">
        <f t="shared" si="30"/>
        <v>8067777.9000000004</v>
      </c>
      <c r="AE50">
        <f t="shared" si="29"/>
        <v>128817561.60000001</v>
      </c>
      <c r="AG50">
        <v>400</v>
      </c>
      <c r="AH50" s="1">
        <f t="shared" si="5"/>
        <v>6656000</v>
      </c>
      <c r="AI50">
        <f t="shared" si="20"/>
        <v>4326400</v>
      </c>
      <c r="AJ50">
        <f t="shared" si="21"/>
        <v>1073280</v>
      </c>
      <c r="AK50" s="1">
        <f t="shared" si="22"/>
        <v>47513600</v>
      </c>
      <c r="AL50">
        <f t="shared" si="23"/>
        <v>17571840</v>
      </c>
      <c r="AM50">
        <f t="shared" si="24"/>
        <v>10982.4</v>
      </c>
      <c r="AN50" s="1">
        <f t="shared" si="25"/>
        <v>9387779.2171975709</v>
      </c>
      <c r="AO50">
        <f t="shared" si="26"/>
        <v>6102056.4911784222</v>
      </c>
      <c r="AP50">
        <f t="shared" si="27"/>
        <v>7568.8969938655428</v>
      </c>
      <c r="AQ50" s="1">
        <f t="shared" si="28"/>
        <v>8220160</v>
      </c>
      <c r="AR50">
        <f t="shared" si="32"/>
        <v>4825600</v>
      </c>
      <c r="AS50">
        <f t="shared" si="31"/>
        <v>3931.2000000000003</v>
      </c>
    </row>
    <row r="51" spans="22:45" hidden="1">
      <c r="V51">
        <v>50</v>
      </c>
      <c r="W51">
        <f t="shared" si="0"/>
        <v>2500</v>
      </c>
      <c r="X51" s="1">
        <f t="shared" si="15"/>
        <v>4990746.7383232145</v>
      </c>
      <c r="Y51">
        <f t="shared" si="1"/>
        <v>4396154880</v>
      </c>
      <c r="Z51" s="1">
        <f t="shared" si="19"/>
        <v>269220000</v>
      </c>
      <c r="AA51">
        <f t="shared" si="2"/>
        <v>1791177523.2</v>
      </c>
      <c r="AB51" s="1">
        <f t="shared" si="3"/>
        <v>5222240.2149696434</v>
      </c>
      <c r="AC51">
        <f t="shared" si="4"/>
        <v>263769292.80000001</v>
      </c>
      <c r="AD51" s="1">
        <f t="shared" si="30"/>
        <v>8400210</v>
      </c>
      <c r="AE51">
        <f t="shared" si="29"/>
        <v>128817561.60000001</v>
      </c>
      <c r="AG51">
        <v>410</v>
      </c>
      <c r="AH51" s="1">
        <f t="shared" si="5"/>
        <v>6822400</v>
      </c>
      <c r="AI51">
        <f t="shared" si="20"/>
        <v>4434560</v>
      </c>
      <c r="AJ51">
        <f t="shared" si="21"/>
        <v>1100112</v>
      </c>
      <c r="AK51" s="1">
        <f t="shared" si="22"/>
        <v>49751040</v>
      </c>
      <c r="AL51">
        <f t="shared" si="23"/>
        <v>18352256</v>
      </c>
      <c r="AM51">
        <f t="shared" si="24"/>
        <v>11190.4</v>
      </c>
      <c r="AN51" s="1">
        <f t="shared" si="25"/>
        <v>9619625.5660445392</v>
      </c>
      <c r="AO51">
        <f t="shared" si="26"/>
        <v>6252756.617928951</v>
      </c>
      <c r="AP51">
        <f t="shared" si="27"/>
        <v>7566.6566952423518</v>
      </c>
      <c r="AQ51" s="1">
        <f t="shared" si="28"/>
        <v>8424832</v>
      </c>
      <c r="AR51">
        <f t="shared" si="32"/>
        <v>4946240</v>
      </c>
      <c r="AS51">
        <f t="shared" si="31"/>
        <v>3931.2000000000003</v>
      </c>
    </row>
    <row r="52" spans="22:45" hidden="1">
      <c r="V52">
        <v>51</v>
      </c>
      <c r="W52">
        <f t="shared" si="0"/>
        <v>2601</v>
      </c>
      <c r="X52" s="1">
        <f t="shared" si="15"/>
        <v>5182712.8191191787</v>
      </c>
      <c r="Y52">
        <f t="shared" si="1"/>
        <v>4484077977.5999994</v>
      </c>
      <c r="Z52" s="1">
        <f t="shared" si="19"/>
        <v>291129930</v>
      </c>
      <c r="AA52">
        <f t="shared" si="2"/>
        <v>1860016537.6000001</v>
      </c>
      <c r="AB52" s="1">
        <f t="shared" si="3"/>
        <v>5404238.4573575351</v>
      </c>
      <c r="AC52">
        <f t="shared" si="4"/>
        <v>263769292.80000001</v>
      </c>
      <c r="AD52" s="1">
        <f t="shared" si="30"/>
        <v>8739357.9000000004</v>
      </c>
      <c r="AE52">
        <f t="shared" si="29"/>
        <v>128817561.60000001</v>
      </c>
      <c r="AG52">
        <v>420</v>
      </c>
      <c r="AH52" s="1">
        <f t="shared" si="5"/>
        <v>6988800</v>
      </c>
      <c r="AI52">
        <f t="shared" si="20"/>
        <v>4542720</v>
      </c>
      <c r="AJ52">
        <f t="shared" si="21"/>
        <v>1126944</v>
      </c>
      <c r="AK52" s="1">
        <f t="shared" si="22"/>
        <v>52039680</v>
      </c>
      <c r="AL52">
        <f t="shared" si="23"/>
        <v>19149312</v>
      </c>
      <c r="AM52">
        <f t="shared" si="24"/>
        <v>11398.4</v>
      </c>
      <c r="AN52" s="1">
        <f t="shared" si="25"/>
        <v>9851403.2921031434</v>
      </c>
      <c r="AO52">
        <f t="shared" si="26"/>
        <v>6403412.1398670441</v>
      </c>
      <c r="AP52">
        <f t="shared" si="27"/>
        <v>7564.4703850077713</v>
      </c>
      <c r="AQ52" s="1">
        <f t="shared" si="28"/>
        <v>8629504</v>
      </c>
      <c r="AR52">
        <f t="shared" si="32"/>
        <v>5066880</v>
      </c>
      <c r="AS52">
        <f t="shared" si="31"/>
        <v>3931.2000000000003</v>
      </c>
    </row>
    <row r="53" spans="22:45" hidden="1">
      <c r="V53">
        <v>52</v>
      </c>
      <c r="W53">
        <f t="shared" si="0"/>
        <v>2704</v>
      </c>
      <c r="X53" s="1">
        <f t="shared" si="15"/>
        <v>5378101.4302790435</v>
      </c>
      <c r="Y53">
        <f t="shared" si="1"/>
        <v>4572001075.2000008</v>
      </c>
      <c r="Z53" s="1">
        <f t="shared" si="19"/>
        <v>314356224</v>
      </c>
      <c r="AA53">
        <f t="shared" si="2"/>
        <v>1930218700.8</v>
      </c>
      <c r="AB53" s="1">
        <f t="shared" si="3"/>
        <v>5588704.2908371305</v>
      </c>
      <c r="AC53">
        <f t="shared" si="4"/>
        <v>263769292.80000001</v>
      </c>
      <c r="AD53" s="1">
        <f t="shared" si="30"/>
        <v>9085221.6000000015</v>
      </c>
      <c r="AE53">
        <f t="shared" si="29"/>
        <v>128817561.60000001</v>
      </c>
      <c r="AG53">
        <v>430</v>
      </c>
      <c r="AH53" s="1">
        <f t="shared" si="5"/>
        <v>7155200</v>
      </c>
      <c r="AI53">
        <f t="shared" si="20"/>
        <v>4650880</v>
      </c>
      <c r="AJ53">
        <f t="shared" si="21"/>
        <v>1153776</v>
      </c>
      <c r="AK53" s="1">
        <f t="shared" si="22"/>
        <v>54379520</v>
      </c>
      <c r="AL53">
        <f t="shared" si="23"/>
        <v>19963008</v>
      </c>
      <c r="AM53">
        <f t="shared" si="24"/>
        <v>11606.4</v>
      </c>
      <c r="AN53" s="1">
        <f t="shared" si="25"/>
        <v>10083114.029561924</v>
      </c>
      <c r="AO53">
        <f t="shared" si="26"/>
        <v>6554024.11921525</v>
      </c>
      <c r="AP53">
        <f t="shared" si="27"/>
        <v>7562.3355221714437</v>
      </c>
      <c r="AQ53" s="1">
        <f t="shared" si="28"/>
        <v>8834176</v>
      </c>
      <c r="AR53">
        <f t="shared" si="32"/>
        <v>5187520</v>
      </c>
      <c r="AS53">
        <f t="shared" si="31"/>
        <v>3931.2000000000003</v>
      </c>
    </row>
    <row r="54" spans="22:45" hidden="1">
      <c r="V54">
        <v>53</v>
      </c>
      <c r="W54">
        <f>V54^2</f>
        <v>2809</v>
      </c>
      <c r="X54" s="1">
        <f t="shared" si="15"/>
        <v>5576905.2876071567</v>
      </c>
      <c r="Y54">
        <f t="shared" si="1"/>
        <v>4659924172.8000002</v>
      </c>
      <c r="Z54" s="1">
        <f t="shared" si="19"/>
        <v>338950794</v>
      </c>
      <c r="AA54">
        <f t="shared" si="2"/>
        <v>2001784012.8</v>
      </c>
      <c r="AB54" s="1">
        <f t="shared" si="3"/>
        <v>5775615.86282147</v>
      </c>
      <c r="AC54">
        <f t="shared" si="4"/>
        <v>263769292.80000001</v>
      </c>
      <c r="AD54" s="1">
        <f t="shared" si="30"/>
        <v>9437801.1000000015</v>
      </c>
      <c r="AE54">
        <f t="shared" si="29"/>
        <v>128817561.60000001</v>
      </c>
      <c r="AG54">
        <v>440</v>
      </c>
      <c r="AH54" s="1">
        <f t="shared" si="5"/>
        <v>7321600</v>
      </c>
      <c r="AI54">
        <f t="shared" si="20"/>
        <v>4759040</v>
      </c>
      <c r="AJ54">
        <f t="shared" si="21"/>
        <v>1180608</v>
      </c>
      <c r="AK54" s="1">
        <f t="shared" si="22"/>
        <v>56770560</v>
      </c>
      <c r="AL54">
        <f t="shared" si="23"/>
        <v>20793344</v>
      </c>
      <c r="AM54">
        <f t="shared" si="24"/>
        <v>11814.4</v>
      </c>
      <c r="AN54" s="1">
        <f t="shared" si="25"/>
        <v>10314759.336579584</v>
      </c>
      <c r="AO54">
        <f t="shared" si="26"/>
        <v>6704593.5687767295</v>
      </c>
      <c r="AP54">
        <f t="shared" si="27"/>
        <v>7560.2497410157184</v>
      </c>
      <c r="AQ54" s="1">
        <f t="shared" si="28"/>
        <v>9038848</v>
      </c>
      <c r="AR54">
        <f t="shared" si="32"/>
        <v>5308160</v>
      </c>
      <c r="AS54">
        <f t="shared" si="31"/>
        <v>3931.2000000000003</v>
      </c>
    </row>
    <row r="55" spans="22:45" hidden="1">
      <c r="V55">
        <v>54</v>
      </c>
      <c r="W55">
        <f t="shared" si="0"/>
        <v>2916</v>
      </c>
      <c r="X55" s="1">
        <f t="shared" si="15"/>
        <v>5779117.2456798721</v>
      </c>
      <c r="Y55">
        <f t="shared" si="1"/>
        <v>4747847270.4000006</v>
      </c>
      <c r="Z55" s="1">
        <f t="shared" si="19"/>
        <v>364966560</v>
      </c>
      <c r="AA55">
        <f t="shared" si="2"/>
        <v>2074712473.6000001</v>
      </c>
      <c r="AB55" s="1">
        <f t="shared" si="3"/>
        <v>5964951.7370396173</v>
      </c>
      <c r="AC55">
        <f t="shared" si="4"/>
        <v>263769292.80000001</v>
      </c>
      <c r="AD55" s="1">
        <f t="shared" si="30"/>
        <v>9797096.3999999985</v>
      </c>
      <c r="AE55">
        <f t="shared" si="29"/>
        <v>128817561.60000001</v>
      </c>
      <c r="AG55">
        <v>450</v>
      </c>
      <c r="AH55" s="1">
        <f t="shared" si="5"/>
        <v>7488000</v>
      </c>
      <c r="AI55">
        <f t="shared" si="20"/>
        <v>4867200</v>
      </c>
      <c r="AJ55">
        <f t="shared" si="21"/>
        <v>1207440</v>
      </c>
      <c r="AK55" s="1">
        <f t="shared" si="22"/>
        <v>59212800</v>
      </c>
      <c r="AL55">
        <f t="shared" si="23"/>
        <v>21640320</v>
      </c>
      <c r="AM55">
        <f t="shared" si="24"/>
        <v>12022.4</v>
      </c>
      <c r="AN55" s="1">
        <f t="shared" si="25"/>
        <v>10546340.700470705</v>
      </c>
      <c r="AO55">
        <f t="shared" si="26"/>
        <v>6855121.45530596</v>
      </c>
      <c r="AP55">
        <f t="shared" si="27"/>
        <v>7558.2108353373387</v>
      </c>
      <c r="AQ55" s="1">
        <f t="shared" si="28"/>
        <v>9243520</v>
      </c>
      <c r="AR55">
        <f t="shared" si="32"/>
        <v>5428800</v>
      </c>
      <c r="AS55">
        <f t="shared" si="31"/>
        <v>3931.2000000000003</v>
      </c>
    </row>
    <row r="56" spans="22:45" hidden="1">
      <c r="V56">
        <v>55</v>
      </c>
      <c r="W56">
        <f t="shared" si="0"/>
        <v>3025</v>
      </c>
      <c r="X56" s="1">
        <f t="shared" si="15"/>
        <v>5984730.2926564282</v>
      </c>
      <c r="Y56">
        <f t="shared" si="1"/>
        <v>4835770368</v>
      </c>
      <c r="Z56" s="1">
        <f t="shared" si="19"/>
        <v>392457450</v>
      </c>
      <c r="AA56">
        <f t="shared" si="2"/>
        <v>2149004083.2000003</v>
      </c>
      <c r="AB56" s="1">
        <f t="shared" si="3"/>
        <v>6156690.8779692827</v>
      </c>
      <c r="AC56">
        <f t="shared" si="4"/>
        <v>263769292.80000001</v>
      </c>
      <c r="AD56" s="1">
        <f t="shared" si="30"/>
        <v>10163107.5</v>
      </c>
      <c r="AE56">
        <f t="shared" si="29"/>
        <v>128817561.60000001</v>
      </c>
      <c r="AG56">
        <v>460</v>
      </c>
      <c r="AH56" s="1">
        <f t="shared" si="5"/>
        <v>7654400</v>
      </c>
      <c r="AI56">
        <f t="shared" si="20"/>
        <v>4975360</v>
      </c>
      <c r="AJ56">
        <f t="shared" si="21"/>
        <v>1234272</v>
      </c>
      <c r="AK56" s="1">
        <f t="shared" si="22"/>
        <v>61706240</v>
      </c>
      <c r="AL56">
        <f t="shared" si="23"/>
        <v>22503936</v>
      </c>
      <c r="AM56">
        <f t="shared" si="24"/>
        <v>12230.4</v>
      </c>
      <c r="AN56" s="1">
        <f t="shared" si="25"/>
        <v>10777859.542430289</v>
      </c>
      <c r="AO56">
        <f t="shared" si="26"/>
        <v>7005608.7025796883</v>
      </c>
      <c r="AP56">
        <f t="shared" si="27"/>
        <v>7556.2167444212355</v>
      </c>
      <c r="AQ56" s="1">
        <f t="shared" si="28"/>
        <v>9448192</v>
      </c>
      <c r="AR56">
        <f t="shared" si="32"/>
        <v>5549440</v>
      </c>
      <c r="AS56">
        <f t="shared" si="31"/>
        <v>3931.2000000000003</v>
      </c>
    </row>
    <row r="57" spans="22:45" hidden="1">
      <c r="V57">
        <v>56</v>
      </c>
      <c r="W57">
        <f t="shared" si="0"/>
        <v>3136</v>
      </c>
      <c r="X57" s="1">
        <f t="shared" si="15"/>
        <v>6193737.5453755558</v>
      </c>
      <c r="Y57">
        <f t="shared" si="1"/>
        <v>4923693465.5999994</v>
      </c>
      <c r="Z57" s="1">
        <f t="shared" si="19"/>
        <v>421478400</v>
      </c>
      <c r="AA57">
        <f t="shared" si="2"/>
        <v>2224658841.5999999</v>
      </c>
      <c r="AB57" s="1">
        <f t="shared" si="3"/>
        <v>6350812.6361266682</v>
      </c>
      <c r="AC57">
        <f t="shared" si="4"/>
        <v>263769292.80000001</v>
      </c>
      <c r="AD57" s="1">
        <f t="shared" si="30"/>
        <v>10535834.399999999</v>
      </c>
      <c r="AE57">
        <f t="shared" si="29"/>
        <v>128817561.60000001</v>
      </c>
      <c r="AG57">
        <v>470</v>
      </c>
      <c r="AH57" s="1">
        <f t="shared" si="5"/>
        <v>7820800</v>
      </c>
      <c r="AI57">
        <f t="shared" si="20"/>
        <v>5083520</v>
      </c>
      <c r="AJ57">
        <f t="shared" si="21"/>
        <v>1261104</v>
      </c>
      <c r="AK57" s="1">
        <f t="shared" si="22"/>
        <v>64250880</v>
      </c>
      <c r="AL57">
        <f t="shared" si="23"/>
        <v>23384192</v>
      </c>
      <c r="AM57">
        <f t="shared" si="24"/>
        <v>12438.4</v>
      </c>
      <c r="AN57" s="1">
        <f t="shared" si="25"/>
        <v>11009317.221847318</v>
      </c>
      <c r="AO57">
        <f t="shared" si="26"/>
        <v>7156056.1942007579</v>
      </c>
      <c r="AP57">
        <f t="shared" si="27"/>
        <v>7554.2655405228934</v>
      </c>
      <c r="AQ57" s="1">
        <f t="shared" si="28"/>
        <v>9652864</v>
      </c>
      <c r="AR57">
        <f t="shared" si="32"/>
        <v>5670080</v>
      </c>
      <c r="AS57">
        <f t="shared" si="31"/>
        <v>3931.2000000000003</v>
      </c>
    </row>
    <row r="58" spans="22:45" hidden="1">
      <c r="V58">
        <v>57</v>
      </c>
      <c r="W58">
        <f t="shared" si="0"/>
        <v>3249</v>
      </c>
      <c r="X58" s="1">
        <f t="shared" si="15"/>
        <v>6406132.2447172375</v>
      </c>
      <c r="Y58">
        <f t="shared" si="1"/>
        <v>5011616563.2000008</v>
      </c>
      <c r="Z58" s="1">
        <f t="shared" si="19"/>
        <v>452085354</v>
      </c>
      <c r="AA58">
        <f t="shared" si="2"/>
        <v>2301676748.8000002</v>
      </c>
      <c r="AB58" s="1">
        <f t="shared" si="3"/>
        <v>6547296.7341517145</v>
      </c>
      <c r="AC58">
        <f t="shared" si="4"/>
        <v>263769292.80000001</v>
      </c>
      <c r="AD58" s="1">
        <f t="shared" si="30"/>
        <v>10915277.1</v>
      </c>
      <c r="AE58">
        <f t="shared" si="29"/>
        <v>128817561.60000001</v>
      </c>
      <c r="AG58">
        <v>480</v>
      </c>
      <c r="AH58" s="1">
        <f t="shared" si="5"/>
        <v>7987200</v>
      </c>
      <c r="AI58">
        <f t="shared" si="20"/>
        <v>5191680</v>
      </c>
      <c r="AJ58">
        <f t="shared" si="21"/>
        <v>1287936</v>
      </c>
      <c r="AK58" s="1">
        <f t="shared" si="22"/>
        <v>66846720</v>
      </c>
      <c r="AL58">
        <f t="shared" si="23"/>
        <v>24281088</v>
      </c>
      <c r="AM58">
        <f t="shared" si="24"/>
        <v>12646.4</v>
      </c>
      <c r="AN58" s="1">
        <f t="shared" si="25"/>
        <v>11240715.040251043</v>
      </c>
      <c r="AO58">
        <f t="shared" si="26"/>
        <v>7306464.7761631785</v>
      </c>
      <c r="AP58">
        <f t="shared" si="27"/>
        <v>7552.3554176686694</v>
      </c>
      <c r="AQ58" s="1">
        <f t="shared" si="28"/>
        <v>9857536</v>
      </c>
      <c r="AR58">
        <f t="shared" si="32"/>
        <v>5790720</v>
      </c>
      <c r="AS58">
        <f t="shared" si="31"/>
        <v>3931.2000000000003</v>
      </c>
    </row>
    <row r="59" spans="22:45" hidden="1">
      <c r="V59">
        <v>58</v>
      </c>
      <c r="W59">
        <f t="shared" si="0"/>
        <v>3364</v>
      </c>
      <c r="X59" s="1">
        <f t="shared" si="15"/>
        <v>6621907.7512108097</v>
      </c>
      <c r="Y59">
        <f t="shared" si="1"/>
        <v>5099539660.8000002</v>
      </c>
      <c r="Z59" s="1">
        <f t="shared" si="19"/>
        <v>484335264</v>
      </c>
      <c r="AA59">
        <f t="shared" si="2"/>
        <v>2380057804.8000002</v>
      </c>
      <c r="AB59" s="1">
        <f t="shared" si="3"/>
        <v>6746123.2536324309</v>
      </c>
      <c r="AC59">
        <f t="shared" si="4"/>
        <v>263769292.80000001</v>
      </c>
      <c r="AD59" s="1">
        <f t="shared" si="30"/>
        <v>11301435.6</v>
      </c>
      <c r="AE59">
        <f t="shared" si="29"/>
        <v>128817561.60000001</v>
      </c>
      <c r="AG59">
        <v>490</v>
      </c>
      <c r="AH59" s="1">
        <f t="shared" si="5"/>
        <v>8153600</v>
      </c>
      <c r="AI59">
        <f t="shared" si="20"/>
        <v>5299840</v>
      </c>
      <c r="AJ59">
        <f t="shared" si="21"/>
        <v>1314768</v>
      </c>
      <c r="AK59" s="1">
        <f t="shared" si="22"/>
        <v>69493760</v>
      </c>
      <c r="AL59">
        <f t="shared" si="23"/>
        <v>25194624</v>
      </c>
      <c r="AM59">
        <f t="shared" si="24"/>
        <v>12854.4</v>
      </c>
      <c r="AN59" s="1">
        <f t="shared" si="25"/>
        <v>11472054.244928304</v>
      </c>
      <c r="AO59">
        <f t="shared" si="26"/>
        <v>7456835.2592033986</v>
      </c>
      <c r="AP59">
        <f t="shared" si="27"/>
        <v>7550.4846816109766</v>
      </c>
      <c r="AQ59" s="1">
        <f t="shared" si="28"/>
        <v>10062208</v>
      </c>
      <c r="AR59">
        <f t="shared" si="32"/>
        <v>5911360</v>
      </c>
      <c r="AS59">
        <f t="shared" si="31"/>
        <v>3931.2000000000003</v>
      </c>
    </row>
    <row r="60" spans="22:45" hidden="1">
      <c r="V60">
        <v>59</v>
      </c>
      <c r="W60">
        <f t="shared" si="0"/>
        <v>3481</v>
      </c>
      <c r="X60" s="1">
        <f t="shared" si="15"/>
        <v>6841057.540872287</v>
      </c>
      <c r="Y60">
        <f t="shared" si="1"/>
        <v>5187462758.4000006</v>
      </c>
      <c r="Z60" s="1">
        <f t="shared" si="19"/>
        <v>518286090</v>
      </c>
      <c r="AA60">
        <f t="shared" si="2"/>
        <v>2459802009.5999999</v>
      </c>
      <c r="AB60" s="1">
        <f t="shared" si="3"/>
        <v>6947272.6226168573</v>
      </c>
      <c r="AC60">
        <f t="shared" si="4"/>
        <v>263769292.80000001</v>
      </c>
      <c r="AD60" s="1">
        <f t="shared" si="30"/>
        <v>11694309.9</v>
      </c>
      <c r="AE60">
        <f t="shared" si="29"/>
        <v>128817561.60000001</v>
      </c>
      <c r="AG60">
        <v>500</v>
      </c>
      <c r="AH60" s="1">
        <f t="shared" si="5"/>
        <v>8320000</v>
      </c>
      <c r="AI60">
        <f t="shared" si="20"/>
        <v>5408000</v>
      </c>
      <c r="AJ60">
        <f t="shared" si="21"/>
        <v>1341600</v>
      </c>
      <c r="AK60" s="1">
        <f t="shared" si="22"/>
        <v>72192000</v>
      </c>
      <c r="AL60">
        <f t="shared" si="23"/>
        <v>26124800</v>
      </c>
      <c r="AM60">
        <f t="shared" si="24"/>
        <v>13062.4</v>
      </c>
      <c r="AN60" s="1">
        <f t="shared" si="25"/>
        <v>11703336.032245446</v>
      </c>
      <c r="AO60">
        <f t="shared" si="26"/>
        <v>7607168.4209595397</v>
      </c>
      <c r="AP60">
        <f t="shared" si="27"/>
        <v>7548.6517407983138</v>
      </c>
      <c r="AQ60" s="1">
        <f t="shared" si="28"/>
        <v>10266880</v>
      </c>
      <c r="AR60">
        <f t="shared" si="32"/>
        <v>6032000</v>
      </c>
      <c r="AS60">
        <f t="shared" si="31"/>
        <v>3931.2000000000003</v>
      </c>
    </row>
    <row r="61" spans="22:45" hidden="1">
      <c r="V61">
        <v>60</v>
      </c>
      <c r="W61">
        <f t="shared" si="0"/>
        <v>3600</v>
      </c>
      <c r="X61" s="1">
        <f t="shared" si="15"/>
        <v>7063575.2012552125</v>
      </c>
      <c r="Y61">
        <f t="shared" si="1"/>
        <v>5275385856</v>
      </c>
      <c r="Z61" s="1">
        <f t="shared" si="19"/>
        <v>553996800</v>
      </c>
      <c r="AA61">
        <f t="shared" si="2"/>
        <v>2540909363.2000003</v>
      </c>
      <c r="AB61" s="1">
        <f t="shared" si="3"/>
        <v>7150725.6037656395</v>
      </c>
      <c r="AC61">
        <f t="shared" si="4"/>
        <v>263769292.80000001</v>
      </c>
      <c r="AD61" s="1">
        <f t="shared" si="30"/>
        <v>12093900</v>
      </c>
      <c r="AE61">
        <f t="shared" si="29"/>
        <v>128817561.60000001</v>
      </c>
      <c r="AG61">
        <v>510</v>
      </c>
      <c r="AH61" s="1">
        <f t="shared" si="5"/>
        <v>8486400</v>
      </c>
      <c r="AI61">
        <f t="shared" si="20"/>
        <v>5516160</v>
      </c>
      <c r="AJ61">
        <f t="shared" si="21"/>
        <v>1368432</v>
      </c>
      <c r="AK61" s="1">
        <f t="shared" si="22"/>
        <v>74941440</v>
      </c>
      <c r="AL61">
        <f t="shared" si="23"/>
        <v>27071616</v>
      </c>
      <c r="AM61">
        <f t="shared" si="24"/>
        <v>13270.4</v>
      </c>
      <c r="AN61" s="1">
        <f t="shared" si="25"/>
        <v>11934561.550704386</v>
      </c>
      <c r="AO61">
        <f t="shared" si="26"/>
        <v>7757465.0079578515</v>
      </c>
      <c r="AP61">
        <f t="shared" si="27"/>
        <v>7546.8550982395391</v>
      </c>
      <c r="AQ61" s="1">
        <f t="shared" si="28"/>
        <v>10471552</v>
      </c>
      <c r="AR61">
        <f t="shared" si="32"/>
        <v>6152640</v>
      </c>
      <c r="AS61">
        <f t="shared" si="31"/>
        <v>3931.2000000000003</v>
      </c>
    </row>
    <row r="62" spans="22:45" hidden="1">
      <c r="V62">
        <v>61</v>
      </c>
      <c r="W62">
        <f t="shared" si="0"/>
        <v>3721</v>
      </c>
      <c r="X62" s="1">
        <f t="shared" si="15"/>
        <v>7289454.4277007058</v>
      </c>
      <c r="Y62">
        <f t="shared" si="1"/>
        <v>5363308953.5999994</v>
      </c>
      <c r="Z62" s="1">
        <f t="shared" si="19"/>
        <v>591527370</v>
      </c>
      <c r="AA62">
        <f t="shared" si="2"/>
        <v>2623379865.5999999</v>
      </c>
      <c r="AB62" s="1">
        <f t="shared" si="3"/>
        <v>7356463.2831021156</v>
      </c>
      <c r="AC62">
        <f t="shared" si="4"/>
        <v>263769292.80000001</v>
      </c>
      <c r="AD62" s="1">
        <f t="shared" si="30"/>
        <v>12500205.9</v>
      </c>
      <c r="AE62">
        <f t="shared" si="29"/>
        <v>128817561.60000001</v>
      </c>
      <c r="AG62">
        <v>520</v>
      </c>
      <c r="AH62" s="1">
        <f t="shared" si="5"/>
        <v>8652800</v>
      </c>
      <c r="AI62">
        <f t="shared" si="20"/>
        <v>5624320</v>
      </c>
      <c r="AJ62">
        <f t="shared" si="21"/>
        <v>1395264</v>
      </c>
      <c r="AK62" s="1">
        <f t="shared" si="22"/>
        <v>77742080</v>
      </c>
      <c r="AL62">
        <f t="shared" si="23"/>
        <v>28035072</v>
      </c>
      <c r="AM62">
        <f t="shared" si="24"/>
        <v>13478.4</v>
      </c>
      <c r="AN62" s="1">
        <f t="shared" si="25"/>
        <v>12165731.903758915</v>
      </c>
      <c r="AO62">
        <f t="shared" si="26"/>
        <v>7907725.7374432953</v>
      </c>
      <c r="AP62">
        <f t="shared" si="27"/>
        <v>7545.0933441581728</v>
      </c>
      <c r="AQ62" s="1">
        <f t="shared" si="28"/>
        <v>10676224</v>
      </c>
      <c r="AR62">
        <f t="shared" si="32"/>
        <v>6273280</v>
      </c>
      <c r="AS62">
        <f t="shared" si="31"/>
        <v>3931.2000000000003</v>
      </c>
    </row>
    <row r="63" spans="22:45" hidden="1">
      <c r="V63">
        <v>62</v>
      </c>
      <c r="W63">
        <f t="shared" si="0"/>
        <v>3844</v>
      </c>
      <c r="X63" s="1">
        <f t="shared" si="15"/>
        <v>7518689.0197734721</v>
      </c>
      <c r="Y63">
        <f t="shared" si="1"/>
        <v>5451232051.2000008</v>
      </c>
      <c r="Z63" s="1">
        <f t="shared" si="19"/>
        <v>630938784</v>
      </c>
      <c r="AA63">
        <f t="shared" si="2"/>
        <v>2707213516.8000002</v>
      </c>
      <c r="AB63" s="1">
        <f t="shared" si="3"/>
        <v>7564467.0593204126</v>
      </c>
      <c r="AC63">
        <f t="shared" si="4"/>
        <v>263769292.80000001</v>
      </c>
      <c r="AD63" s="1">
        <f t="shared" si="30"/>
        <v>12913227.6</v>
      </c>
      <c r="AE63">
        <f t="shared" si="29"/>
        <v>128817561.60000001</v>
      </c>
      <c r="AG63">
        <v>530</v>
      </c>
      <c r="AH63" s="1">
        <f t="shared" si="5"/>
        <v>8819200</v>
      </c>
      <c r="AI63">
        <f t="shared" si="20"/>
        <v>5732480</v>
      </c>
      <c r="AJ63">
        <f t="shared" si="21"/>
        <v>1422096</v>
      </c>
      <c r="AK63" s="1">
        <f t="shared" si="22"/>
        <v>80593920</v>
      </c>
      <c r="AL63">
        <f t="shared" si="23"/>
        <v>29015168</v>
      </c>
      <c r="AM63">
        <f t="shared" si="24"/>
        <v>13686.4</v>
      </c>
      <c r="AN63" s="1">
        <f t="shared" si="25"/>
        <v>12396848.152414285</v>
      </c>
      <c r="AO63">
        <f t="shared" si="26"/>
        <v>8057951.2990692854</v>
      </c>
      <c r="AP63">
        <f t="shared" si="27"/>
        <v>7543.3651493464276</v>
      </c>
      <c r="AQ63" s="1">
        <f t="shared" si="28"/>
        <v>10880896</v>
      </c>
      <c r="AR63">
        <f t="shared" si="32"/>
        <v>6393920</v>
      </c>
      <c r="AS63">
        <f t="shared" si="31"/>
        <v>3931.2000000000003</v>
      </c>
    </row>
    <row r="64" spans="22:45" hidden="1">
      <c r="V64">
        <v>63</v>
      </c>
      <c r="W64">
        <f t="shared" si="0"/>
        <v>3969</v>
      </c>
      <c r="X64" s="1">
        <f t="shared" si="15"/>
        <v>7751272.8778717471</v>
      </c>
      <c r="Y64">
        <f t="shared" si="1"/>
        <v>5539155148.8000002</v>
      </c>
      <c r="Z64" s="1">
        <f t="shared" si="19"/>
        <v>672293034</v>
      </c>
      <c r="AA64">
        <f t="shared" si="2"/>
        <v>2792410316.8000002</v>
      </c>
      <c r="AB64" s="1">
        <f t="shared" si="3"/>
        <v>7774718.6336152451</v>
      </c>
      <c r="AC64">
        <f t="shared" si="4"/>
        <v>263769292.80000001</v>
      </c>
      <c r="AD64" s="1">
        <f t="shared" si="30"/>
        <v>13332965.1</v>
      </c>
      <c r="AE64">
        <f t="shared" si="29"/>
        <v>128817561.60000001</v>
      </c>
      <c r="AG64">
        <v>540</v>
      </c>
      <c r="AH64" s="1">
        <f t="shared" si="5"/>
        <v>8985600</v>
      </c>
      <c r="AI64">
        <f t="shared" si="20"/>
        <v>5840640</v>
      </c>
      <c r="AJ64">
        <f t="shared" si="21"/>
        <v>1448928</v>
      </c>
      <c r="AK64" s="1">
        <f t="shared" si="22"/>
        <v>83496960</v>
      </c>
      <c r="AL64">
        <f t="shared" si="23"/>
        <v>30011904</v>
      </c>
      <c r="AM64">
        <f t="shared" si="24"/>
        <v>13894.4</v>
      </c>
      <c r="AN64" s="1">
        <f t="shared" si="25"/>
        <v>12627911.317630548</v>
      </c>
      <c r="AO64">
        <f t="shared" si="26"/>
        <v>8208142.356459857</v>
      </c>
      <c r="AP64">
        <f t="shared" si="27"/>
        <v>7541.6692591404662</v>
      </c>
      <c r="AQ64" s="1">
        <f t="shared" si="28"/>
        <v>11085568</v>
      </c>
      <c r="AR64">
        <f t="shared" si="32"/>
        <v>6514560</v>
      </c>
      <c r="AS64">
        <f t="shared" si="31"/>
        <v>3931.2000000000003</v>
      </c>
    </row>
    <row r="65" spans="22:45" hidden="1">
      <c r="V65">
        <v>64</v>
      </c>
      <c r="W65">
        <f t="shared" si="0"/>
        <v>4096</v>
      </c>
      <c r="X65" s="1">
        <f t="shared" si="15"/>
        <v>7987200</v>
      </c>
      <c r="Y65">
        <f t="shared" si="1"/>
        <v>5627078246.4000006</v>
      </c>
      <c r="Z65" s="1">
        <f t="shared" si="19"/>
        <v>715653120</v>
      </c>
      <c r="AA65">
        <f t="shared" si="2"/>
        <v>2878970265.5999999</v>
      </c>
      <c r="AB65" s="1">
        <f t="shared" si="3"/>
        <v>7987200</v>
      </c>
      <c r="AC65">
        <f t="shared" si="4"/>
        <v>263769292.80000001</v>
      </c>
      <c r="AD65" s="1">
        <f t="shared" si="30"/>
        <v>13759418.4</v>
      </c>
      <c r="AE65">
        <f t="shared" si="29"/>
        <v>128817561.60000001</v>
      </c>
      <c r="AG65">
        <v>550</v>
      </c>
      <c r="AH65" s="1">
        <f t="shared" si="5"/>
        <v>9152000</v>
      </c>
      <c r="AI65">
        <f t="shared" si="20"/>
        <v>5948800</v>
      </c>
      <c r="AJ65">
        <f t="shared" si="21"/>
        <v>1475760</v>
      </c>
      <c r="AK65" s="1">
        <f t="shared" si="22"/>
        <v>86451200</v>
      </c>
      <c r="AL65">
        <f t="shared" si="23"/>
        <v>31025280</v>
      </c>
      <c r="AM65">
        <f t="shared" si="24"/>
        <v>14102.4</v>
      </c>
      <c r="AN65" s="1">
        <f t="shared" si="25"/>
        <v>12858922.382547811</v>
      </c>
      <c r="AO65">
        <f t="shared" si="26"/>
        <v>8358299.5486560771</v>
      </c>
      <c r="AP65">
        <f t="shared" si="27"/>
        <v>7540.0044879484885</v>
      </c>
      <c r="AQ65" s="1">
        <f t="shared" si="28"/>
        <v>11290240</v>
      </c>
      <c r="AR65">
        <f t="shared" si="32"/>
        <v>6635200</v>
      </c>
      <c r="AS65">
        <f t="shared" si="31"/>
        <v>3931.2000000000003</v>
      </c>
    </row>
    <row r="66" spans="22:45" hidden="1">
      <c r="V66">
        <v>65</v>
      </c>
      <c r="W66">
        <f>V66^2</f>
        <v>4225</v>
      </c>
      <c r="X66" s="1">
        <f t="shared" si="15"/>
        <v>8226464.4786941214</v>
      </c>
      <c r="Y66">
        <f t="shared" si="1"/>
        <v>5715001344</v>
      </c>
      <c r="Z66" s="1">
        <f t="shared" si="19"/>
        <v>761083050</v>
      </c>
      <c r="AA66">
        <f t="shared" si="2"/>
        <v>2966893363.2000003</v>
      </c>
      <c r="AB66" s="1">
        <f t="shared" si="3"/>
        <v>8201893.4360823641</v>
      </c>
      <c r="AC66">
        <f t="shared" si="4"/>
        <v>263769292.80000001</v>
      </c>
      <c r="AD66" s="1">
        <f t="shared" si="30"/>
        <v>14192587.5</v>
      </c>
      <c r="AE66">
        <f t="shared" si="29"/>
        <v>128817561.60000001</v>
      </c>
      <c r="AG66">
        <v>560</v>
      </c>
      <c r="AH66" s="1">
        <f t="shared" si="5"/>
        <v>9318400</v>
      </c>
      <c r="AI66">
        <f t="shared" si="20"/>
        <v>6056960</v>
      </c>
      <c r="AJ66">
        <f t="shared" si="21"/>
        <v>1502592</v>
      </c>
      <c r="AK66" s="1">
        <f t="shared" si="22"/>
        <v>89456640</v>
      </c>
      <c r="AL66">
        <f t="shared" si="23"/>
        <v>32055296</v>
      </c>
      <c r="AM66">
        <f t="shared" si="24"/>
        <v>14310.4</v>
      </c>
      <c r="AN66" s="1">
        <f t="shared" si="25"/>
        <v>13089882.29454961</v>
      </c>
      <c r="AO66">
        <f t="shared" si="26"/>
        <v>8508423.4914572462</v>
      </c>
      <c r="AP66">
        <f t="shared" si="27"/>
        <v>7538.3697142718738</v>
      </c>
      <c r="AQ66" s="1">
        <f t="shared" si="28"/>
        <v>11494912</v>
      </c>
      <c r="AR66">
        <f t="shared" si="32"/>
        <v>6755840</v>
      </c>
      <c r="AS66">
        <f t="shared" si="31"/>
        <v>3931.2000000000003</v>
      </c>
    </row>
    <row r="67" spans="22:45" hidden="1">
      <c r="V67">
        <v>66</v>
      </c>
      <c r="W67">
        <f t="shared" si="0"/>
        <v>4356</v>
      </c>
      <c r="X67" s="1">
        <f t="shared" si="15"/>
        <v>8469060.4980896953</v>
      </c>
      <c r="Y67">
        <f t="shared" si="1"/>
        <v>5802924441.5999994</v>
      </c>
      <c r="Z67" s="1">
        <f t="shared" si="19"/>
        <v>808647840</v>
      </c>
      <c r="AA67">
        <f t="shared" si="2"/>
        <v>3056179609.5999999</v>
      </c>
      <c r="AB67" s="1">
        <f t="shared" si="3"/>
        <v>8418781.4942690842</v>
      </c>
      <c r="AC67">
        <f t="shared" si="4"/>
        <v>263769292.80000001</v>
      </c>
      <c r="AD67" s="1">
        <f t="shared" si="30"/>
        <v>14632472.4</v>
      </c>
      <c r="AE67">
        <f t="shared" si="29"/>
        <v>128817561.60000001</v>
      </c>
      <c r="AG67">
        <v>570</v>
      </c>
      <c r="AH67" s="1">
        <f t="shared" si="5"/>
        <v>9484800</v>
      </c>
      <c r="AI67">
        <f t="shared" si="20"/>
        <v>6165120</v>
      </c>
      <c r="AJ67">
        <f t="shared" si="21"/>
        <v>1529424</v>
      </c>
      <c r="AK67" s="1">
        <f t="shared" si="22"/>
        <v>92513280</v>
      </c>
      <c r="AL67">
        <f t="shared" si="23"/>
        <v>33101952</v>
      </c>
      <c r="AM67">
        <f t="shared" si="24"/>
        <v>14518.4</v>
      </c>
      <c r="AN67" s="1">
        <f t="shared" si="25"/>
        <v>13320791.967178859</v>
      </c>
      <c r="AO67">
        <f t="shared" si="26"/>
        <v>8658514.7786662597</v>
      </c>
      <c r="AP67">
        <f t="shared" si="27"/>
        <v>7536.7638761669859</v>
      </c>
      <c r="AQ67" s="1">
        <f t="shared" si="28"/>
        <v>11699584</v>
      </c>
      <c r="AR67">
        <f t="shared" si="32"/>
        <v>6876480</v>
      </c>
      <c r="AS67">
        <f t="shared" si="31"/>
        <v>3931.2000000000003</v>
      </c>
    </row>
    <row r="68" spans="22:45" hidden="1">
      <c r="V68">
        <v>67</v>
      </c>
      <c r="W68">
        <f t="shared" si="0"/>
        <v>4489</v>
      </c>
      <c r="X68" s="1">
        <f t="shared" si="15"/>
        <v>8714982.3311245572</v>
      </c>
      <c r="Y68">
        <f t="shared" si="1"/>
        <v>5890847539.2000008</v>
      </c>
      <c r="Z68" s="1">
        <f t="shared" si="19"/>
        <v>858413514</v>
      </c>
      <c r="AA68">
        <f t="shared" si="2"/>
        <v>3146829004.8000002</v>
      </c>
      <c r="AB68" s="1">
        <f t="shared" si="3"/>
        <v>8637846.9933736734</v>
      </c>
      <c r="AC68">
        <f t="shared" si="4"/>
        <v>263769292.80000001</v>
      </c>
      <c r="AD68" s="1">
        <f t="shared" si="30"/>
        <v>15079073.1</v>
      </c>
      <c r="AE68">
        <f t="shared" si="29"/>
        <v>128817561.60000001</v>
      </c>
      <c r="AG68">
        <v>580</v>
      </c>
      <c r="AH68" s="1">
        <f t="shared" si="5"/>
        <v>9651200</v>
      </c>
      <c r="AI68">
        <f t="shared" si="20"/>
        <v>6273280</v>
      </c>
      <c r="AJ68">
        <f t="shared" si="21"/>
        <v>1556256</v>
      </c>
      <c r="AK68" s="1">
        <f t="shared" si="22"/>
        <v>95621120</v>
      </c>
      <c r="AL68">
        <f t="shared" si="23"/>
        <v>34165248</v>
      </c>
      <c r="AM68">
        <f t="shared" si="24"/>
        <v>14726.4</v>
      </c>
      <c r="AN68" s="1">
        <f t="shared" si="25"/>
        <v>13551652.281919312</v>
      </c>
      <c r="AO68">
        <f t="shared" si="26"/>
        <v>8808573.9832475521</v>
      </c>
      <c r="AP68">
        <f t="shared" si="27"/>
        <v>7535.1859671016855</v>
      </c>
      <c r="AQ68" s="1">
        <f t="shared" si="28"/>
        <v>11904256</v>
      </c>
      <c r="AR68">
        <f t="shared" si="32"/>
        <v>6997120</v>
      </c>
      <c r="AS68">
        <f t="shared" si="31"/>
        <v>3931.2000000000003</v>
      </c>
    </row>
    <row r="69" spans="22:45" hidden="1">
      <c r="V69">
        <v>68</v>
      </c>
      <c r="W69">
        <f t="shared" si="0"/>
        <v>4624</v>
      </c>
      <c r="X69" s="1">
        <f t="shared" si="15"/>
        <v>8964224.336867597</v>
      </c>
      <c r="Y69">
        <f t="shared" si="1"/>
        <v>5978770636.8000002</v>
      </c>
      <c r="Z69" s="1">
        <f t="shared" si="19"/>
        <v>910447104</v>
      </c>
      <c r="AA69">
        <f t="shared" si="2"/>
        <v>3238841548.8000002</v>
      </c>
      <c r="AB69" s="1">
        <f t="shared" si="3"/>
        <v>8859073.010602789</v>
      </c>
      <c r="AC69">
        <f t="shared" si="4"/>
        <v>263769292.80000001</v>
      </c>
      <c r="AD69" s="1">
        <f t="shared" si="30"/>
        <v>15532389.6</v>
      </c>
      <c r="AE69">
        <f t="shared" si="29"/>
        <v>128817561.60000001</v>
      </c>
      <c r="AG69">
        <v>590</v>
      </c>
      <c r="AH69" s="1">
        <f t="shared" si="5"/>
        <v>9817600</v>
      </c>
      <c r="AI69">
        <f t="shared" si="20"/>
        <v>6381440</v>
      </c>
      <c r="AJ69">
        <f t="shared" si="21"/>
        <v>1583088</v>
      </c>
      <c r="AK69" s="1">
        <f t="shared" si="22"/>
        <v>98780160</v>
      </c>
      <c r="AL69">
        <f t="shared" si="23"/>
        <v>35245184</v>
      </c>
      <c r="AM69">
        <f t="shared" si="24"/>
        <v>14934.4</v>
      </c>
      <c r="AN69" s="1">
        <f t="shared" si="25"/>
        <v>13782464.089854129</v>
      </c>
      <c r="AO69">
        <f t="shared" si="26"/>
        <v>8958601.6584051829</v>
      </c>
      <c r="AP69">
        <f t="shared" si="27"/>
        <v>7533.6350321660284</v>
      </c>
      <c r="AQ69" s="1">
        <f t="shared" si="28"/>
        <v>12108928</v>
      </c>
      <c r="AR69">
        <f t="shared" si="32"/>
        <v>7117760</v>
      </c>
      <c r="AS69">
        <f t="shared" si="31"/>
        <v>3931.2000000000003</v>
      </c>
    </row>
    <row r="70" spans="22:45" hidden="1">
      <c r="V70">
        <v>69</v>
      </c>
      <c r="W70">
        <f t="shared" ref="W70:W80" si="34">V70^2</f>
        <v>4761</v>
      </c>
      <c r="X70" s="1">
        <f t="shared" si="15"/>
        <v>9216780.9579662886</v>
      </c>
      <c r="Y70">
        <f t="shared" ref="Y70:Y133" si="35">2*2^21*V70*(1.3/8)*129</f>
        <v>6066693734.4000006</v>
      </c>
      <c r="Z70" s="1">
        <f t="shared" si="19"/>
        <v>964816650</v>
      </c>
      <c r="AA70">
        <f t="shared" ref="AA70:AA133" si="36">2*2^21*(1.3/8)*(128+W70)</f>
        <v>3332217241.5999999</v>
      </c>
      <c r="AB70" s="1">
        <f t="shared" ref="AB70:AB133" si="37">1.5*V70^2*130*LOG(2^22/V70^2,2)</f>
        <v>9082442.8738988638</v>
      </c>
      <c r="AC70">
        <f t="shared" ref="AC70:AC133" si="38">3*2^21*(1.3/8)*2*129</f>
        <v>263769292.80000001</v>
      </c>
      <c r="AD70" s="1">
        <f t="shared" si="30"/>
        <v>15992421.9</v>
      </c>
      <c r="AE70">
        <f t="shared" si="29"/>
        <v>128817561.60000001</v>
      </c>
      <c r="AG70">
        <v>600</v>
      </c>
      <c r="AH70" s="1">
        <f t="shared" ref="AH70:AH128" si="39">AG70*130*128</f>
        <v>9984000</v>
      </c>
      <c r="AI70">
        <f t="shared" si="20"/>
        <v>6489600</v>
      </c>
      <c r="AJ70">
        <f t="shared" si="21"/>
        <v>1609920</v>
      </c>
      <c r="AK70" s="1">
        <f t="shared" si="22"/>
        <v>101990400</v>
      </c>
      <c r="AL70">
        <f t="shared" si="23"/>
        <v>36341760</v>
      </c>
      <c r="AM70">
        <f t="shared" si="24"/>
        <v>15142.4</v>
      </c>
      <c r="AN70" s="1">
        <f t="shared" si="25"/>
        <v>14013228.213211982</v>
      </c>
      <c r="AO70">
        <f t="shared" si="26"/>
        <v>9108598.338587787</v>
      </c>
      <c r="AP70">
        <f t="shared" si="27"/>
        <v>7532.1101646014395</v>
      </c>
      <c r="AQ70" s="1">
        <f t="shared" si="28"/>
        <v>12313600</v>
      </c>
      <c r="AR70">
        <f t="shared" si="32"/>
        <v>7238400</v>
      </c>
      <c r="AS70">
        <f t="shared" ref="AS70:AS128" si="40">128*(1.3/8)*129+2*128*(0.3/8)*130</f>
        <v>3931.2000000000003</v>
      </c>
    </row>
    <row r="71" spans="22:45" hidden="1">
      <c r="V71">
        <v>70</v>
      </c>
      <c r="W71">
        <f t="shared" si="34"/>
        <v>4900</v>
      </c>
      <c r="X71" s="1">
        <f t="shared" ref="X71:X134" si="41">V71^2*130*LOG((2^21)/V71,2)</f>
        <v>9472646.7182060573</v>
      </c>
      <c r="Y71">
        <f t="shared" si="35"/>
        <v>6154616832</v>
      </c>
      <c r="Z71" s="1">
        <f t="shared" si="19"/>
        <v>1021591200</v>
      </c>
      <c r="AA71">
        <f t="shared" si="36"/>
        <v>3426956083.2000003</v>
      </c>
      <c r="AB71" s="1">
        <f t="shared" si="37"/>
        <v>9307940.1546181701</v>
      </c>
      <c r="AC71">
        <f t="shared" si="38"/>
        <v>263769292.80000001</v>
      </c>
      <c r="AD71" s="1">
        <f t="shared" si="30"/>
        <v>16459170</v>
      </c>
      <c r="AE71">
        <f t="shared" si="29"/>
        <v>128817561.60000001</v>
      </c>
      <c r="AG71">
        <v>610</v>
      </c>
      <c r="AH71" s="1">
        <f t="shared" si="39"/>
        <v>10150400</v>
      </c>
      <c r="AI71">
        <f t="shared" si="20"/>
        <v>6597760</v>
      </c>
      <c r="AJ71">
        <f t="shared" si="21"/>
        <v>1636752</v>
      </c>
      <c r="AK71" s="1">
        <f t="shared" si="22"/>
        <v>105251840</v>
      </c>
      <c r="AL71">
        <f t="shared" si="23"/>
        <v>37454976</v>
      </c>
      <c r="AM71">
        <f t="shared" si="24"/>
        <v>15350.4</v>
      </c>
      <c r="AN71" s="1">
        <f t="shared" si="25"/>
        <v>14243945.446810044</v>
      </c>
      <c r="AO71">
        <f t="shared" si="26"/>
        <v>9258564.5404265299</v>
      </c>
      <c r="AP71">
        <f t="shared" si="27"/>
        <v>7530.6105026167861</v>
      </c>
      <c r="AQ71" s="1">
        <f t="shared" si="28"/>
        <v>12518272</v>
      </c>
      <c r="AR71">
        <f t="shared" si="32"/>
        <v>7359040</v>
      </c>
      <c r="AS71">
        <f t="shared" si="40"/>
        <v>3931.2000000000003</v>
      </c>
    </row>
    <row r="72" spans="22:45" hidden="1">
      <c r="V72">
        <v>71</v>
      </c>
      <c r="W72">
        <f t="shared" si="34"/>
        <v>5041</v>
      </c>
      <c r="X72" s="1">
        <f t="shared" si="41"/>
        <v>9731816.2201749962</v>
      </c>
      <c r="Y72">
        <f t="shared" si="35"/>
        <v>6242539929.5999994</v>
      </c>
      <c r="Z72" s="1">
        <f t="shared" ref="Z72:Z81" si="42">V72^2*(128+2*V72^2)*21</f>
        <v>1080840810</v>
      </c>
      <c r="AA72">
        <f t="shared" si="36"/>
        <v>3523058073.5999999</v>
      </c>
      <c r="AB72" s="1">
        <f t="shared" si="37"/>
        <v>9535548.6605249904</v>
      </c>
      <c r="AC72">
        <f t="shared" si="38"/>
        <v>263769292.80000001</v>
      </c>
      <c r="AD72" s="1">
        <f t="shared" si="30"/>
        <v>16932633.900000002</v>
      </c>
      <c r="AE72">
        <f t="shared" si="29"/>
        <v>128817561.60000001</v>
      </c>
      <c r="AG72">
        <v>620</v>
      </c>
      <c r="AH72" s="1">
        <f t="shared" si="39"/>
        <v>10316800</v>
      </c>
      <c r="AI72">
        <f t="shared" si="20"/>
        <v>6705920</v>
      </c>
      <c r="AJ72">
        <f t="shared" si="21"/>
        <v>1663584</v>
      </c>
      <c r="AK72" s="1">
        <f t="shared" si="22"/>
        <v>108564480</v>
      </c>
      <c r="AL72">
        <f t="shared" si="23"/>
        <v>38584832</v>
      </c>
      <c r="AM72">
        <f t="shared" si="24"/>
        <v>15558.4</v>
      </c>
      <c r="AN72" s="1">
        <f t="shared" si="25"/>
        <v>14474616.559402345</v>
      </c>
      <c r="AO72">
        <f t="shared" si="26"/>
        <v>9408500.7636115253</v>
      </c>
      <c r="AP72">
        <f t="shared" si="27"/>
        <v>7529.1352264633169</v>
      </c>
      <c r="AQ72" s="1">
        <f t="shared" si="28"/>
        <v>12722944</v>
      </c>
      <c r="AR72">
        <f t="shared" si="32"/>
        <v>7479680</v>
      </c>
      <c r="AS72">
        <f t="shared" si="40"/>
        <v>3931.2000000000003</v>
      </c>
    </row>
    <row r="73" spans="22:45" hidden="1">
      <c r="V73">
        <v>72</v>
      </c>
      <c r="W73">
        <f t="shared" si="34"/>
        <v>5184</v>
      </c>
      <c r="X73" s="1">
        <f t="shared" si="41"/>
        <v>9994284.1430279966</v>
      </c>
      <c r="Y73">
        <f t="shared" si="35"/>
        <v>6330463027.2000008</v>
      </c>
      <c r="Z73" s="1">
        <f t="shared" si="42"/>
        <v>1142636544</v>
      </c>
      <c r="AA73">
        <f t="shared" si="36"/>
        <v>3620523212.8000002</v>
      </c>
      <c r="AB73" s="1">
        <f t="shared" si="37"/>
        <v>9765252.4290839918</v>
      </c>
      <c r="AC73">
        <f t="shared" si="38"/>
        <v>263769292.80000001</v>
      </c>
      <c r="AD73" s="1">
        <f t="shared" si="30"/>
        <v>17412813.599999998</v>
      </c>
      <c r="AE73">
        <f t="shared" si="29"/>
        <v>128817561.60000001</v>
      </c>
      <c r="AG73">
        <v>630</v>
      </c>
      <c r="AH73" s="1">
        <f t="shared" si="39"/>
        <v>10483200</v>
      </c>
      <c r="AI73">
        <f t="shared" ref="AI73:AI111" si="43">2*AG73*128*(1.3/8)*2*130</f>
        <v>6814080</v>
      </c>
      <c r="AJ73">
        <f t="shared" ref="AJ73:AJ111" si="44">AG73*128*(1.3/8)*129</f>
        <v>1690416</v>
      </c>
      <c r="AK73" s="1">
        <f t="shared" ref="AK73:AK111" si="45">AG73*(128+2*AG73)*128</f>
        <v>111928320</v>
      </c>
      <c r="AL73">
        <f t="shared" ref="AL73:AL111" si="46">2*AG73*128*(1.3/8)*2*(128+AG73)</f>
        <v>39731328</v>
      </c>
      <c r="AM73">
        <f t="shared" ref="AM73:AM111" si="47">128*(1.3/8)*(128+AG73)</f>
        <v>15766.4</v>
      </c>
      <c r="AN73" s="1">
        <f t="shared" ref="AN73:AN111" si="48">1.5*AG73*130*(129-LOG(AG73,2))</f>
        <v>14705242.294941124</v>
      </c>
      <c r="AO73">
        <f t="shared" ref="AO73:AO111" si="49">2*1.5*AG73*(129-LOG(AG73,2))*(1.3/8)*2*130</f>
        <v>9558407.4917117301</v>
      </c>
      <c r="AP73">
        <f t="shared" ref="AP73:AP111" si="50">3*(129-LOG(AG73,2))*(1.3/8)*129</f>
        <v>7527.6835557436698</v>
      </c>
      <c r="AQ73" s="1">
        <f t="shared" ref="AQ73:AQ111" si="51">(1.23*AG73+2)*130*128</f>
        <v>12927616</v>
      </c>
      <c r="AR73">
        <f t="shared" si="32"/>
        <v>7600320</v>
      </c>
      <c r="AS73">
        <f t="shared" si="40"/>
        <v>3931.2000000000003</v>
      </c>
    </row>
    <row r="74" spans="22:45" hidden="1">
      <c r="V74">
        <v>73</v>
      </c>
      <c r="W74">
        <f t="shared" si="34"/>
        <v>5329</v>
      </c>
      <c r="X74" s="1">
        <f t="shared" si="41"/>
        <v>10260045.240344692</v>
      </c>
      <c r="Y74">
        <f t="shared" si="35"/>
        <v>6418386124.8000002</v>
      </c>
      <c r="Z74" s="1">
        <f t="shared" si="42"/>
        <v>1207050474</v>
      </c>
      <c r="AA74">
        <f t="shared" si="36"/>
        <v>3719351500.8000002</v>
      </c>
      <c r="AB74" s="1">
        <f t="shared" si="37"/>
        <v>9997035.7210340705</v>
      </c>
      <c r="AC74">
        <f t="shared" si="38"/>
        <v>263769292.80000001</v>
      </c>
      <c r="AD74" s="1">
        <f t="shared" si="30"/>
        <v>17899709.099999998</v>
      </c>
      <c r="AE74">
        <f t="shared" ref="AE74:AE137" si="52">2^21*(1.3/8)*2*129+2*2*2^21*(0.3/8)*130</f>
        <v>128817561.60000001</v>
      </c>
      <c r="AG74">
        <v>640</v>
      </c>
      <c r="AH74" s="1">
        <f t="shared" si="39"/>
        <v>10649600</v>
      </c>
      <c r="AI74">
        <f t="shared" si="43"/>
        <v>6922240</v>
      </c>
      <c r="AJ74">
        <f t="shared" si="44"/>
        <v>1717248</v>
      </c>
      <c r="AK74" s="1">
        <f t="shared" si="45"/>
        <v>115343360</v>
      </c>
      <c r="AL74">
        <f t="shared" si="46"/>
        <v>40894464</v>
      </c>
      <c r="AM74">
        <f t="shared" si="47"/>
        <v>15974.400000000001</v>
      </c>
      <c r="AN74" s="1">
        <f t="shared" si="48"/>
        <v>14935823.373758057</v>
      </c>
      <c r="AO74">
        <f t="shared" si="49"/>
        <v>9708285.1929427367</v>
      </c>
      <c r="AP74">
        <f t="shared" si="50"/>
        <v>7526.254746932771</v>
      </c>
      <c r="AQ74" s="1">
        <f t="shared" si="51"/>
        <v>13132288</v>
      </c>
      <c r="AR74">
        <f t="shared" si="32"/>
        <v>7720960</v>
      </c>
      <c r="AS74">
        <f t="shared" si="40"/>
        <v>3931.2000000000003</v>
      </c>
    </row>
    <row r="75" spans="22:45" hidden="1">
      <c r="V75">
        <v>74</v>
      </c>
      <c r="W75">
        <f t="shared" si="34"/>
        <v>5476</v>
      </c>
      <c r="X75" s="1">
        <f t="shared" si="41"/>
        <v>10529094.338076064</v>
      </c>
      <c r="Y75">
        <f t="shared" si="35"/>
        <v>6506309222.4000006</v>
      </c>
      <c r="Z75" s="1">
        <f t="shared" si="42"/>
        <v>1274155680</v>
      </c>
      <c r="AA75">
        <f t="shared" si="36"/>
        <v>3819542937.5999999</v>
      </c>
      <c r="AB75" s="1">
        <f t="shared" si="37"/>
        <v>10230883.014228191</v>
      </c>
      <c r="AC75">
        <f t="shared" si="38"/>
        <v>263769292.80000001</v>
      </c>
      <c r="AD75" s="1">
        <f t="shared" ref="AD75:AD138" si="53">(1.23*V75^2+2)*130*21</f>
        <v>18393320.399999999</v>
      </c>
      <c r="AE75">
        <f t="shared" si="52"/>
        <v>128817561.60000001</v>
      </c>
      <c r="AG75">
        <v>650</v>
      </c>
      <c r="AH75" s="1">
        <f t="shared" si="39"/>
        <v>10816000</v>
      </c>
      <c r="AI75">
        <f t="shared" si="43"/>
        <v>7030400</v>
      </c>
      <c r="AJ75">
        <f t="shared" si="44"/>
        <v>1744080</v>
      </c>
      <c r="AK75" s="1">
        <f t="shared" si="45"/>
        <v>118809600</v>
      </c>
      <c r="AL75">
        <f t="shared" si="46"/>
        <v>42074240</v>
      </c>
      <c r="AM75">
        <f t="shared" si="47"/>
        <v>16182.400000000001</v>
      </c>
      <c r="AN75" s="1">
        <f t="shared" si="48"/>
        <v>15166360.493671671</v>
      </c>
      <c r="AO75">
        <f t="shared" si="49"/>
        <v>9858134.3208865859</v>
      </c>
      <c r="AP75">
        <f t="shared" si="50"/>
        <v>7524.8480910909439</v>
      </c>
      <c r="AQ75" s="1">
        <f t="shared" si="51"/>
        <v>13336960</v>
      </c>
      <c r="AR75">
        <f t="shared" si="32"/>
        <v>7841600</v>
      </c>
      <c r="AS75">
        <f t="shared" si="40"/>
        <v>3931.2000000000003</v>
      </c>
    </row>
    <row r="76" spans="22:45" hidden="1">
      <c r="V76">
        <v>75</v>
      </c>
      <c r="W76">
        <f t="shared" si="34"/>
        <v>5625</v>
      </c>
      <c r="X76" s="1">
        <f t="shared" si="41"/>
        <v>10801426.332574887</v>
      </c>
      <c r="Y76">
        <f t="shared" si="35"/>
        <v>6594232320</v>
      </c>
      <c r="Z76" s="1">
        <f t="shared" si="42"/>
        <v>1344026250</v>
      </c>
      <c r="AA76">
        <f t="shared" si="36"/>
        <v>3921097523.2000003</v>
      </c>
      <c r="AB76" s="1">
        <f t="shared" si="37"/>
        <v>10466778.997724662</v>
      </c>
      <c r="AC76">
        <f t="shared" si="38"/>
        <v>263769292.80000001</v>
      </c>
      <c r="AD76" s="1">
        <f t="shared" si="53"/>
        <v>18893647.5</v>
      </c>
      <c r="AE76">
        <f t="shared" si="52"/>
        <v>128817561.60000001</v>
      </c>
      <c r="AG76">
        <v>660</v>
      </c>
      <c r="AH76" s="1">
        <f t="shared" si="39"/>
        <v>10982400</v>
      </c>
      <c r="AI76">
        <f t="shared" si="43"/>
        <v>7138560</v>
      </c>
      <c r="AJ76">
        <f t="shared" si="44"/>
        <v>1770912</v>
      </c>
      <c r="AK76" s="1">
        <f t="shared" si="45"/>
        <v>122327040</v>
      </c>
      <c r="AL76">
        <f t="shared" si="46"/>
        <v>43270656</v>
      </c>
      <c r="AM76">
        <f t="shared" si="47"/>
        <v>16390.400000000001</v>
      </c>
      <c r="AN76" s="1">
        <f t="shared" si="48"/>
        <v>15396854.331026563</v>
      </c>
      <c r="AO76">
        <f t="shared" si="49"/>
        <v>10007955.315167267</v>
      </c>
      <c r="AP76">
        <f t="shared" si="50"/>
        <v>7523.462911751617</v>
      </c>
      <c r="AQ76" s="1">
        <f t="shared" si="51"/>
        <v>13541632</v>
      </c>
      <c r="AR76">
        <f t="shared" si="32"/>
        <v>7962240</v>
      </c>
      <c r="AS76">
        <f t="shared" si="40"/>
        <v>3931.2000000000003</v>
      </c>
    </row>
    <row r="77" spans="22:45" hidden="1">
      <c r="V77">
        <v>76</v>
      </c>
      <c r="W77">
        <f t="shared" si="34"/>
        <v>5776</v>
      </c>
      <c r="X77" s="1">
        <f t="shared" si="41"/>
        <v>11077036.188705482</v>
      </c>
      <c r="Y77">
        <f t="shared" si="35"/>
        <v>6682155417.5999994</v>
      </c>
      <c r="Z77" s="1">
        <f t="shared" si="42"/>
        <v>1416737280</v>
      </c>
      <c r="AA77">
        <f t="shared" si="36"/>
        <v>4024015257.5999999</v>
      </c>
      <c r="AB77" s="1">
        <f t="shared" si="37"/>
        <v>10704708.566116443</v>
      </c>
      <c r="AC77">
        <f t="shared" si="38"/>
        <v>263769292.80000001</v>
      </c>
      <c r="AD77" s="1">
        <f t="shared" si="53"/>
        <v>19400690.399999999</v>
      </c>
      <c r="AE77">
        <f t="shared" si="52"/>
        <v>128817561.60000001</v>
      </c>
      <c r="AG77">
        <v>670</v>
      </c>
      <c r="AH77" s="1">
        <f t="shared" si="39"/>
        <v>11148800</v>
      </c>
      <c r="AI77">
        <f t="shared" si="43"/>
        <v>7246720</v>
      </c>
      <c r="AJ77">
        <f t="shared" si="44"/>
        <v>1797744</v>
      </c>
      <c r="AK77" s="1">
        <f t="shared" si="45"/>
        <v>125895680</v>
      </c>
      <c r="AL77">
        <f t="shared" si="46"/>
        <v>44483712</v>
      </c>
      <c r="AM77">
        <f t="shared" si="47"/>
        <v>16598.400000000001</v>
      </c>
      <c r="AN77" s="1">
        <f t="shared" si="48"/>
        <v>15627305.541669657</v>
      </c>
      <c r="AO77">
        <f t="shared" si="49"/>
        <v>10157748.602085276</v>
      </c>
      <c r="AP77">
        <f t="shared" si="50"/>
        <v>7522.0985629678571</v>
      </c>
      <c r="AQ77" s="1">
        <f t="shared" si="51"/>
        <v>13746304</v>
      </c>
      <c r="AR77">
        <f t="shared" si="32"/>
        <v>8082880</v>
      </c>
      <c r="AS77">
        <f t="shared" si="40"/>
        <v>3931.2000000000003</v>
      </c>
    </row>
    <row r="78" spans="22:45" hidden="1">
      <c r="V78">
        <v>77</v>
      </c>
      <c r="W78">
        <f t="shared" si="34"/>
        <v>5929</v>
      </c>
      <c r="X78" s="1">
        <f t="shared" si="41"/>
        <v>11355918.938028591</v>
      </c>
      <c r="Y78">
        <f t="shared" si="35"/>
        <v>6770078515.2000008</v>
      </c>
      <c r="Z78" s="1">
        <f t="shared" si="42"/>
        <v>1492364874</v>
      </c>
      <c r="AA78">
        <f t="shared" si="36"/>
        <v>4128296140.8000002</v>
      </c>
      <c r="AB78" s="1">
        <f t="shared" si="37"/>
        <v>10944656.81408577</v>
      </c>
      <c r="AC78">
        <f t="shared" si="38"/>
        <v>263769292.80000001</v>
      </c>
      <c r="AD78" s="1">
        <f t="shared" si="53"/>
        <v>19914449.099999998</v>
      </c>
      <c r="AE78">
        <f t="shared" si="52"/>
        <v>128817561.60000001</v>
      </c>
      <c r="AG78">
        <v>680</v>
      </c>
      <c r="AH78" s="1">
        <f t="shared" si="39"/>
        <v>11315200</v>
      </c>
      <c r="AI78">
        <f t="shared" si="43"/>
        <v>7354880</v>
      </c>
      <c r="AJ78">
        <f t="shared" si="44"/>
        <v>1824576</v>
      </c>
      <c r="AK78" s="1">
        <f t="shared" si="45"/>
        <v>129515520</v>
      </c>
      <c r="AL78">
        <f t="shared" si="46"/>
        <v>45713408</v>
      </c>
      <c r="AM78">
        <f t="shared" si="47"/>
        <v>16806.400000000001</v>
      </c>
      <c r="AN78" s="1">
        <f t="shared" si="48"/>
        <v>15857714.761868142</v>
      </c>
      <c r="AO78">
        <f t="shared" si="49"/>
        <v>10307514.595214292</v>
      </c>
      <c r="AP78">
        <f t="shared" si="50"/>
        <v>7520.7544275036407</v>
      </c>
      <c r="AQ78" s="1">
        <f t="shared" si="51"/>
        <v>13950976</v>
      </c>
      <c r="AR78">
        <f t="shared" si="32"/>
        <v>8203520</v>
      </c>
      <c r="AS78">
        <f t="shared" si="40"/>
        <v>3931.2000000000003</v>
      </c>
    </row>
    <row r="79" spans="22:45" hidden="1">
      <c r="V79">
        <v>78</v>
      </c>
      <c r="W79">
        <f t="shared" si="34"/>
        <v>6084</v>
      </c>
      <c r="X79" s="1">
        <f t="shared" si="41"/>
        <v>11638069.677057471</v>
      </c>
      <c r="Y79">
        <f t="shared" si="35"/>
        <v>6858001612.8000002</v>
      </c>
      <c r="Z79" s="1">
        <f t="shared" si="42"/>
        <v>1570986144</v>
      </c>
      <c r="AA79">
        <f t="shared" si="36"/>
        <v>4233940172.8000002</v>
      </c>
      <c r="AB79" s="1">
        <f t="shared" si="37"/>
        <v>11186609.031172413</v>
      </c>
      <c r="AC79">
        <f t="shared" si="38"/>
        <v>263769292.80000001</v>
      </c>
      <c r="AD79" s="1">
        <f t="shared" si="53"/>
        <v>20434923.599999998</v>
      </c>
      <c r="AE79">
        <f t="shared" si="52"/>
        <v>128817561.60000001</v>
      </c>
      <c r="AG79">
        <v>690</v>
      </c>
      <c r="AH79" s="1">
        <f t="shared" si="39"/>
        <v>11481600</v>
      </c>
      <c r="AI79">
        <f t="shared" si="43"/>
        <v>7463040</v>
      </c>
      <c r="AJ79">
        <f t="shared" si="44"/>
        <v>1851408</v>
      </c>
      <c r="AK79" s="1">
        <f t="shared" si="45"/>
        <v>133186560</v>
      </c>
      <c r="AL79">
        <f t="shared" si="46"/>
        <v>46959744</v>
      </c>
      <c r="AM79">
        <f t="shared" si="47"/>
        <v>17014.400000000001</v>
      </c>
      <c r="AN79" s="1">
        <f t="shared" si="48"/>
        <v>16088082.609173404</v>
      </c>
      <c r="AO79">
        <f t="shared" si="49"/>
        <v>10457253.695962714</v>
      </c>
      <c r="AP79">
        <f t="shared" si="50"/>
        <v>7519.4299151571349</v>
      </c>
      <c r="AQ79" s="1">
        <f t="shared" si="51"/>
        <v>14155647.999999998</v>
      </c>
      <c r="AR79">
        <f t="shared" si="32"/>
        <v>8324160</v>
      </c>
      <c r="AS79">
        <f t="shared" si="40"/>
        <v>3931.2000000000003</v>
      </c>
    </row>
    <row r="80" spans="22:45" hidden="1">
      <c r="V80">
        <v>79</v>
      </c>
      <c r="W80">
        <f t="shared" si="34"/>
        <v>6241</v>
      </c>
      <c r="X80" s="1">
        <f t="shared" si="41"/>
        <v>11923483.565581471</v>
      </c>
      <c r="Y80">
        <f t="shared" si="35"/>
        <v>6945924710.4000006</v>
      </c>
      <c r="Z80" s="1">
        <f t="shared" si="42"/>
        <v>1652679210</v>
      </c>
      <c r="AA80">
        <f t="shared" si="36"/>
        <v>4340947353.6000004</v>
      </c>
      <c r="AB80" s="1">
        <f t="shared" si="37"/>
        <v>11430550.696744412</v>
      </c>
      <c r="AC80">
        <f t="shared" si="38"/>
        <v>263769292.80000001</v>
      </c>
      <c r="AD80" s="1">
        <f t="shared" si="53"/>
        <v>20962113.900000002</v>
      </c>
      <c r="AE80">
        <f t="shared" si="52"/>
        <v>128817561.60000001</v>
      </c>
      <c r="AG80">
        <v>700</v>
      </c>
      <c r="AH80" s="1">
        <f t="shared" si="39"/>
        <v>11648000</v>
      </c>
      <c r="AI80">
        <f t="shared" si="43"/>
        <v>7571200</v>
      </c>
      <c r="AJ80">
        <f t="shared" si="44"/>
        <v>1878240</v>
      </c>
      <c r="AK80" s="1">
        <f t="shared" si="45"/>
        <v>136908800</v>
      </c>
      <c r="AL80">
        <f t="shared" si="46"/>
        <v>48222720</v>
      </c>
      <c r="AM80">
        <f t="shared" si="47"/>
        <v>17222.400000000001</v>
      </c>
      <c r="AN80" s="1">
        <f t="shared" si="48"/>
        <v>16318409.683234887</v>
      </c>
      <c r="AO80">
        <f t="shared" si="49"/>
        <v>10606966.294102676</v>
      </c>
      <c r="AP80">
        <f t="shared" si="50"/>
        <v>7518.1244612046448</v>
      </c>
      <c r="AQ80" s="1">
        <f t="shared" si="51"/>
        <v>14360320</v>
      </c>
      <c r="AR80">
        <f t="shared" si="32"/>
        <v>8444800</v>
      </c>
      <c r="AS80">
        <f t="shared" si="40"/>
        <v>3931.2000000000003</v>
      </c>
    </row>
    <row r="81" spans="22:45" hidden="1">
      <c r="V81">
        <v>80</v>
      </c>
      <c r="W81">
        <f>V81^2</f>
        <v>6400</v>
      </c>
      <c r="X81" s="1">
        <f t="shared" si="41"/>
        <v>12212155.825053714</v>
      </c>
      <c r="Y81">
        <f t="shared" si="35"/>
        <v>7033847808</v>
      </c>
      <c r="Z81" s="1">
        <f t="shared" si="42"/>
        <v>1737523200</v>
      </c>
      <c r="AA81">
        <f t="shared" si="36"/>
        <v>4449317683.1999998</v>
      </c>
      <c r="AB81" s="1">
        <f t="shared" si="37"/>
        <v>11676467.475161145</v>
      </c>
      <c r="AC81">
        <f t="shared" si="38"/>
        <v>263769292.80000001</v>
      </c>
      <c r="AD81" s="1">
        <f t="shared" si="53"/>
        <v>21496020</v>
      </c>
      <c r="AE81">
        <f t="shared" si="52"/>
        <v>128817561.60000001</v>
      </c>
      <c r="AG81">
        <v>710</v>
      </c>
      <c r="AH81" s="1">
        <f t="shared" si="39"/>
        <v>11814400</v>
      </c>
      <c r="AI81">
        <f t="shared" si="43"/>
        <v>7679360</v>
      </c>
      <c r="AJ81">
        <f t="shared" si="44"/>
        <v>1905072</v>
      </c>
      <c r="AK81" s="1">
        <f t="shared" si="45"/>
        <v>140682240</v>
      </c>
      <c r="AL81">
        <f t="shared" si="46"/>
        <v>49502336</v>
      </c>
      <c r="AM81">
        <f t="shared" si="47"/>
        <v>17430.400000000001</v>
      </c>
      <c r="AN81" s="1">
        <f t="shared" si="48"/>
        <v>16548696.566567421</v>
      </c>
      <c r="AO81">
        <f t="shared" si="49"/>
        <v>10756652.768268824</v>
      </c>
      <c r="AP81">
        <f t="shared" si="50"/>
        <v>7516.8375249549208</v>
      </c>
      <c r="AQ81" s="1">
        <f t="shared" si="51"/>
        <v>14564992</v>
      </c>
      <c r="AR81">
        <f t="shared" ref="AR81:AR111" si="54">2*AG81*128*(1.3/8)*2*130+2*AG81*128*(0.3/8)*130</f>
        <v>8565440</v>
      </c>
      <c r="AS81">
        <f t="shared" si="40"/>
        <v>3931.2000000000003</v>
      </c>
    </row>
    <row r="82" spans="22:45" hidden="1">
      <c r="V82">
        <v>81</v>
      </c>
      <c r="W82">
        <f t="shared" ref="W82:W145" si="55">V82^2</f>
        <v>6561</v>
      </c>
      <c r="X82" s="1">
        <f t="shared" si="41"/>
        <v>12504081.737039618</v>
      </c>
      <c r="Y82">
        <f t="shared" si="35"/>
        <v>7121770905.5999994</v>
      </c>
      <c r="Z82" s="1">
        <f t="shared" ref="Z82:Z145" si="56">V82^2*(128+2*V82^2)*21</f>
        <v>1825598250</v>
      </c>
      <c r="AA82">
        <f t="shared" si="36"/>
        <v>4559051161.6000004</v>
      </c>
      <c r="AB82" s="1">
        <f t="shared" si="37"/>
        <v>11924345.211118853</v>
      </c>
      <c r="AC82">
        <f t="shared" si="38"/>
        <v>263769292.80000001</v>
      </c>
      <c r="AD82" s="1">
        <f t="shared" si="53"/>
        <v>22036641.899999999</v>
      </c>
      <c r="AE82">
        <f t="shared" si="52"/>
        <v>128817561.60000001</v>
      </c>
      <c r="AG82">
        <v>720</v>
      </c>
      <c r="AH82" s="1">
        <f t="shared" si="39"/>
        <v>11980800</v>
      </c>
      <c r="AI82">
        <f t="shared" si="43"/>
        <v>7787520</v>
      </c>
      <c r="AJ82">
        <f t="shared" si="44"/>
        <v>1931904</v>
      </c>
      <c r="AK82" s="1">
        <f t="shared" si="45"/>
        <v>144506880</v>
      </c>
      <c r="AL82">
        <f t="shared" si="46"/>
        <v>50798592</v>
      </c>
      <c r="AM82">
        <f t="shared" si="47"/>
        <v>17638.400000000001</v>
      </c>
      <c r="AN82" s="1">
        <f t="shared" si="48"/>
        <v>16778943.825275313</v>
      </c>
      <c r="AO82">
        <f t="shared" si="49"/>
        <v>10906313.486428954</v>
      </c>
      <c r="AP82">
        <f t="shared" si="50"/>
        <v>7515.5685884045679</v>
      </c>
      <c r="AQ82" s="1">
        <f t="shared" si="51"/>
        <v>14769664</v>
      </c>
      <c r="AR82">
        <f t="shared" si="54"/>
        <v>8686080</v>
      </c>
      <c r="AS82">
        <f t="shared" si="40"/>
        <v>3931.2000000000003</v>
      </c>
    </row>
    <row r="83" spans="22:45" hidden="1">
      <c r="V83">
        <v>82</v>
      </c>
      <c r="W83">
        <f t="shared" si="55"/>
        <v>6724</v>
      </c>
      <c r="X83" s="1">
        <f t="shared" si="41"/>
        <v>12799256.641723242</v>
      </c>
      <c r="Y83">
        <f t="shared" si="35"/>
        <v>7209694003.2000008</v>
      </c>
      <c r="Z83" s="1">
        <f t="shared" si="56"/>
        <v>1916985504</v>
      </c>
      <c r="AA83">
        <f t="shared" si="36"/>
        <v>4670147788.8000002</v>
      </c>
      <c r="AB83" s="1">
        <f t="shared" si="37"/>
        <v>12174169.925169721</v>
      </c>
      <c r="AC83">
        <f t="shared" si="38"/>
        <v>263769292.80000001</v>
      </c>
      <c r="AD83" s="1">
        <f t="shared" si="53"/>
        <v>22583979.600000001</v>
      </c>
      <c r="AE83">
        <f t="shared" si="52"/>
        <v>128817561.60000001</v>
      </c>
      <c r="AG83">
        <v>730</v>
      </c>
      <c r="AH83" s="1">
        <f t="shared" si="39"/>
        <v>12147200</v>
      </c>
      <c r="AI83">
        <f t="shared" si="43"/>
        <v>7895680</v>
      </c>
      <c r="AJ83">
        <f t="shared" si="44"/>
        <v>1958736</v>
      </c>
      <c r="AK83" s="1">
        <f t="shared" si="45"/>
        <v>148382720</v>
      </c>
      <c r="AL83">
        <f t="shared" si="46"/>
        <v>52111488</v>
      </c>
      <c r="AM83">
        <f t="shared" si="47"/>
        <v>17846.400000000001</v>
      </c>
      <c r="AN83" s="1">
        <f t="shared" si="48"/>
        <v>17009152.009736214</v>
      </c>
      <c r="AO83">
        <f t="shared" si="49"/>
        <v>11055948.806328539</v>
      </c>
      <c r="AP83">
        <f t="shared" si="50"/>
        <v>7514.3171549862045</v>
      </c>
      <c r="AQ83" s="1">
        <f t="shared" si="51"/>
        <v>14974336</v>
      </c>
      <c r="AR83">
        <f t="shared" si="54"/>
        <v>8806720</v>
      </c>
      <c r="AS83">
        <f t="shared" si="40"/>
        <v>3931.2000000000003</v>
      </c>
    </row>
    <row r="84" spans="22:45" hidden="1">
      <c r="V84">
        <v>83</v>
      </c>
      <c r="W84">
        <f t="shared" si="55"/>
        <v>6889</v>
      </c>
      <c r="X84" s="1">
        <f t="shared" si="41"/>
        <v>13097675.936468635</v>
      </c>
      <c r="Y84">
        <f t="shared" si="35"/>
        <v>7297617100.8000002</v>
      </c>
      <c r="Z84" s="1">
        <f t="shared" si="56"/>
        <v>2011767114</v>
      </c>
      <c r="AA84">
        <f t="shared" si="36"/>
        <v>4782607564.8000002</v>
      </c>
      <c r="AB84" s="1">
        <f t="shared" si="37"/>
        <v>12425927.809405902</v>
      </c>
      <c r="AC84">
        <f t="shared" si="38"/>
        <v>263769292.80000001</v>
      </c>
      <c r="AD84" s="1">
        <f t="shared" si="53"/>
        <v>23138033.099999998</v>
      </c>
      <c r="AE84">
        <f t="shared" si="52"/>
        <v>128817561.60000001</v>
      </c>
      <c r="AG84">
        <v>740</v>
      </c>
      <c r="AH84" s="1">
        <f t="shared" si="39"/>
        <v>12313600</v>
      </c>
      <c r="AI84">
        <f t="shared" si="43"/>
        <v>8003840</v>
      </c>
      <c r="AJ84">
        <f t="shared" si="44"/>
        <v>1985568</v>
      </c>
      <c r="AK84" s="1">
        <f t="shared" si="45"/>
        <v>152309760</v>
      </c>
      <c r="AL84">
        <f t="shared" si="46"/>
        <v>53441024</v>
      </c>
      <c r="AM84">
        <f t="shared" si="47"/>
        <v>18054.400000000001</v>
      </c>
      <c r="AN84" s="1">
        <f t="shared" si="48"/>
        <v>17239321.655247495</v>
      </c>
      <c r="AO84">
        <f t="shared" si="49"/>
        <v>11205559.075910874</v>
      </c>
      <c r="AP84">
        <f t="shared" si="50"/>
        <v>7513.08274840178</v>
      </c>
      <c r="AQ84" s="1">
        <f t="shared" si="51"/>
        <v>15179007.999999998</v>
      </c>
      <c r="AR84">
        <f t="shared" si="54"/>
        <v>8927360</v>
      </c>
      <c r="AS84">
        <f t="shared" si="40"/>
        <v>3931.2000000000003</v>
      </c>
    </row>
    <row r="85" spans="22:45" hidden="1">
      <c r="V85">
        <v>84</v>
      </c>
      <c r="W85">
        <f t="shared" si="55"/>
        <v>7056</v>
      </c>
      <c r="X85" s="1">
        <f t="shared" si="41"/>
        <v>13399335.0744335</v>
      </c>
      <c r="Y85">
        <f t="shared" si="35"/>
        <v>7385540198.4000006</v>
      </c>
      <c r="Z85" s="1">
        <f t="shared" si="56"/>
        <v>2110026240</v>
      </c>
      <c r="AA85">
        <f t="shared" si="36"/>
        <v>4896430489.6000004</v>
      </c>
      <c r="AB85" s="1">
        <f t="shared" si="37"/>
        <v>12679605.223300494</v>
      </c>
      <c r="AC85">
        <f t="shared" si="38"/>
        <v>263769292.80000001</v>
      </c>
      <c r="AD85" s="1">
        <f t="shared" si="53"/>
        <v>23698802.399999999</v>
      </c>
      <c r="AE85">
        <f t="shared" si="52"/>
        <v>128817561.60000001</v>
      </c>
      <c r="AG85">
        <v>750</v>
      </c>
      <c r="AH85" s="1">
        <f t="shared" si="39"/>
        <v>12480000</v>
      </c>
      <c r="AI85">
        <f t="shared" si="43"/>
        <v>8112000</v>
      </c>
      <c r="AJ85">
        <f t="shared" si="44"/>
        <v>2012400</v>
      </c>
      <c r="AK85" s="1">
        <f t="shared" si="45"/>
        <v>156288000</v>
      </c>
      <c r="AL85">
        <f t="shared" si="46"/>
        <v>54787200</v>
      </c>
      <c r="AM85">
        <f t="shared" si="47"/>
        <v>18262.400000000001</v>
      </c>
      <c r="AN85" s="1">
        <f t="shared" si="48"/>
        <v>17469453.2826377</v>
      </c>
      <c r="AO85">
        <f t="shared" si="49"/>
        <v>11355144.633714506</v>
      </c>
      <c r="AP85">
        <f t="shared" si="50"/>
        <v>7511.8649115342123</v>
      </c>
      <c r="AQ85" s="1">
        <f t="shared" si="51"/>
        <v>15383680</v>
      </c>
      <c r="AR85">
        <f t="shared" si="54"/>
        <v>9048000</v>
      </c>
      <c r="AS85">
        <f t="shared" si="40"/>
        <v>3931.2000000000003</v>
      </c>
    </row>
    <row r="86" spans="22:45" hidden="1">
      <c r="V86">
        <v>85</v>
      </c>
      <c r="W86">
        <f t="shared" si="55"/>
        <v>7225</v>
      </c>
      <c r="X86" s="1">
        <f t="shared" si="41"/>
        <v>13704229.563232664</v>
      </c>
      <c r="Y86">
        <f t="shared" si="35"/>
        <v>7473463296</v>
      </c>
      <c r="Z86" s="1">
        <f t="shared" si="56"/>
        <v>2211847050</v>
      </c>
      <c r="AA86">
        <f t="shared" si="36"/>
        <v>5011616563.1999998</v>
      </c>
      <c r="AB86" s="1">
        <f t="shared" si="37"/>
        <v>12935188.68969799</v>
      </c>
      <c r="AC86">
        <f t="shared" si="38"/>
        <v>263769292.80000001</v>
      </c>
      <c r="AD86" s="1">
        <f t="shared" si="53"/>
        <v>24266287.5</v>
      </c>
      <c r="AE86">
        <f t="shared" si="52"/>
        <v>128817561.60000001</v>
      </c>
      <c r="AG86">
        <v>760</v>
      </c>
      <c r="AH86" s="1">
        <f t="shared" si="39"/>
        <v>12646400</v>
      </c>
      <c r="AI86">
        <f t="shared" si="43"/>
        <v>8220160</v>
      </c>
      <c r="AJ86">
        <f t="shared" si="44"/>
        <v>2039232</v>
      </c>
      <c r="AK86" s="1">
        <f t="shared" si="45"/>
        <v>160317440</v>
      </c>
      <c r="AL86">
        <f t="shared" si="46"/>
        <v>56150016</v>
      </c>
      <c r="AM86">
        <f t="shared" si="47"/>
        <v>18470.400000000001</v>
      </c>
      <c r="AN86" s="1">
        <f t="shared" si="48"/>
        <v>17699547.398845352</v>
      </c>
      <c r="AO86">
        <f t="shared" si="49"/>
        <v>11504705.809249477</v>
      </c>
      <c r="AP86">
        <f t="shared" si="50"/>
        <v>7510.6632054310867</v>
      </c>
      <c r="AQ86" s="1">
        <f t="shared" si="51"/>
        <v>15588352</v>
      </c>
      <c r="AR86">
        <f t="shared" si="54"/>
        <v>9168640</v>
      </c>
      <c r="AS86">
        <f t="shared" si="40"/>
        <v>3931.2000000000003</v>
      </c>
    </row>
    <row r="87" spans="22:45" hidden="1">
      <c r="V87">
        <v>86</v>
      </c>
      <c r="W87">
        <f t="shared" si="55"/>
        <v>7396</v>
      </c>
      <c r="X87" s="1">
        <f t="shared" si="41"/>
        <v>14012354.963649029</v>
      </c>
      <c r="Y87">
        <f t="shared" si="35"/>
        <v>7561386393.5999994</v>
      </c>
      <c r="Z87" s="1">
        <f t="shared" si="56"/>
        <v>2317314720</v>
      </c>
      <c r="AA87">
        <f t="shared" si="36"/>
        <v>5128165785.6000004</v>
      </c>
      <c r="AB87" s="1">
        <f t="shared" si="37"/>
        <v>13192664.890947081</v>
      </c>
      <c r="AC87">
        <f t="shared" si="38"/>
        <v>263769292.80000001</v>
      </c>
      <c r="AD87" s="1">
        <f t="shared" si="53"/>
        <v>24840488.399999999</v>
      </c>
      <c r="AE87">
        <f t="shared" si="52"/>
        <v>128817561.60000001</v>
      </c>
      <c r="AG87">
        <v>770</v>
      </c>
      <c r="AH87" s="1">
        <f t="shared" si="39"/>
        <v>12812800</v>
      </c>
      <c r="AI87">
        <f t="shared" si="43"/>
        <v>8328320</v>
      </c>
      <c r="AJ87">
        <f t="shared" si="44"/>
        <v>2066064</v>
      </c>
      <c r="AK87" s="1">
        <f t="shared" si="45"/>
        <v>164398080</v>
      </c>
      <c r="AL87">
        <f t="shared" si="46"/>
        <v>57529472</v>
      </c>
      <c r="AM87">
        <f t="shared" si="47"/>
        <v>18678.400000000001</v>
      </c>
      <c r="AN87" s="1">
        <f t="shared" si="48"/>
        <v>17929604.497467324</v>
      </c>
      <c r="AO87">
        <f t="shared" si="49"/>
        <v>11654242.923353761</v>
      </c>
      <c r="AP87">
        <f t="shared" si="50"/>
        <v>7509.4772083548214</v>
      </c>
      <c r="AQ87" s="1">
        <f t="shared" si="51"/>
        <v>15793024</v>
      </c>
      <c r="AR87">
        <f t="shared" si="54"/>
        <v>9289280</v>
      </c>
      <c r="AS87">
        <f t="shared" si="40"/>
        <v>3931.2000000000003</v>
      </c>
    </row>
    <row r="88" spans="22:45" hidden="1">
      <c r="V88">
        <v>87</v>
      </c>
      <c r="W88">
        <f t="shared" si="55"/>
        <v>7569</v>
      </c>
      <c r="X88" s="1">
        <f t="shared" si="41"/>
        <v>14323706.888389729</v>
      </c>
      <c r="Y88">
        <f t="shared" si="35"/>
        <v>7649309491.2000008</v>
      </c>
      <c r="Z88" s="1">
        <f t="shared" si="56"/>
        <v>2426515434</v>
      </c>
      <c r="AA88">
        <f t="shared" si="36"/>
        <v>5246078156.8000002</v>
      </c>
      <c r="AB88" s="1">
        <f t="shared" si="37"/>
        <v>13452020.665169181</v>
      </c>
      <c r="AC88">
        <f t="shared" si="38"/>
        <v>263769292.80000001</v>
      </c>
      <c r="AD88" s="1">
        <f t="shared" si="53"/>
        <v>25421405.099999998</v>
      </c>
      <c r="AE88">
        <f t="shared" si="52"/>
        <v>128817561.60000001</v>
      </c>
      <c r="AG88">
        <v>780</v>
      </c>
      <c r="AH88" s="1">
        <f t="shared" si="39"/>
        <v>12979200</v>
      </c>
      <c r="AI88">
        <f t="shared" si="43"/>
        <v>8436480</v>
      </c>
      <c r="AJ88">
        <f t="shared" si="44"/>
        <v>2092896</v>
      </c>
      <c r="AK88" s="1">
        <f t="shared" si="45"/>
        <v>168529920</v>
      </c>
      <c r="AL88">
        <f t="shared" si="46"/>
        <v>58925568</v>
      </c>
      <c r="AM88">
        <f t="shared" si="47"/>
        <v>18886.400000000001</v>
      </c>
      <c r="AN88" s="1">
        <f t="shared" si="48"/>
        <v>18159625.059278682</v>
      </c>
      <c r="AO88">
        <f t="shared" si="49"/>
        <v>11803756.288531145</v>
      </c>
      <c r="AP88">
        <f t="shared" si="50"/>
        <v>7508.3065148940714</v>
      </c>
      <c r="AQ88" s="1">
        <f t="shared" si="51"/>
        <v>15997696</v>
      </c>
      <c r="AR88">
        <f t="shared" si="54"/>
        <v>9409920</v>
      </c>
      <c r="AS88">
        <f t="shared" si="40"/>
        <v>3931.2000000000003</v>
      </c>
    </row>
    <row r="89" spans="22:45" hidden="1">
      <c r="V89">
        <v>88</v>
      </c>
      <c r="W89">
        <f t="shared" si="55"/>
        <v>7744</v>
      </c>
      <c r="X89" s="1">
        <f t="shared" si="41"/>
        <v>14638281.000885461</v>
      </c>
      <c r="Y89">
        <f t="shared" si="35"/>
        <v>7737232588.8000002</v>
      </c>
      <c r="Z89" s="1">
        <f t="shared" si="56"/>
        <v>2539536384</v>
      </c>
      <c r="AA89">
        <f t="shared" si="36"/>
        <v>5365353676.8000002</v>
      </c>
      <c r="AB89" s="1">
        <f t="shared" si="37"/>
        <v>13713243.00265638</v>
      </c>
      <c r="AC89">
        <f t="shared" si="38"/>
        <v>263769292.80000001</v>
      </c>
      <c r="AD89" s="1">
        <f t="shared" si="53"/>
        <v>26009037.599999998</v>
      </c>
      <c r="AE89">
        <f t="shared" si="52"/>
        <v>128817561.60000001</v>
      </c>
      <c r="AG89">
        <v>790</v>
      </c>
      <c r="AH89" s="1">
        <f t="shared" si="39"/>
        <v>13145600</v>
      </c>
      <c r="AI89">
        <f t="shared" si="43"/>
        <v>8544640</v>
      </c>
      <c r="AJ89">
        <f t="shared" si="44"/>
        <v>2119728</v>
      </c>
      <c r="AK89" s="1">
        <f t="shared" si="45"/>
        <v>172712960</v>
      </c>
      <c r="AL89">
        <f t="shared" si="46"/>
        <v>60338304</v>
      </c>
      <c r="AM89">
        <f t="shared" si="47"/>
        <v>19094.400000000001</v>
      </c>
      <c r="AN89" s="1">
        <f t="shared" si="48"/>
        <v>18389609.552725919</v>
      </c>
      <c r="AO89">
        <f t="shared" si="49"/>
        <v>11953246.209271846</v>
      </c>
      <c r="AP89">
        <f t="shared" si="50"/>
        <v>7507.1507351317823</v>
      </c>
      <c r="AQ89" s="1">
        <f t="shared" si="51"/>
        <v>16202367.999999998</v>
      </c>
      <c r="AR89">
        <f t="shared" si="54"/>
        <v>9530560</v>
      </c>
      <c r="AS89">
        <f t="shared" si="40"/>
        <v>3931.2000000000003</v>
      </c>
    </row>
    <row r="90" spans="22:45" hidden="1">
      <c r="V90">
        <v>89</v>
      </c>
      <c r="W90">
        <f t="shared" si="55"/>
        <v>7921</v>
      </c>
      <c r="X90" s="1">
        <f t="shared" si="41"/>
        <v>14956073.014130972</v>
      </c>
      <c r="Y90">
        <f t="shared" si="35"/>
        <v>7825155686.4000006</v>
      </c>
      <c r="Z90" s="1">
        <f t="shared" si="56"/>
        <v>2656465770</v>
      </c>
      <c r="AA90">
        <f t="shared" si="36"/>
        <v>5485992345.6000004</v>
      </c>
      <c r="AB90" s="1">
        <f t="shared" si="37"/>
        <v>13976319.042392913</v>
      </c>
      <c r="AC90">
        <f t="shared" si="38"/>
        <v>263769292.80000001</v>
      </c>
      <c r="AD90" s="1">
        <f t="shared" si="53"/>
        <v>26603385.899999999</v>
      </c>
      <c r="AE90">
        <f t="shared" si="52"/>
        <v>128817561.60000001</v>
      </c>
      <c r="AG90">
        <v>800</v>
      </c>
      <c r="AH90" s="1">
        <f t="shared" si="39"/>
        <v>13312000</v>
      </c>
      <c r="AI90">
        <f t="shared" si="43"/>
        <v>8652800</v>
      </c>
      <c r="AJ90">
        <f t="shared" si="44"/>
        <v>2146560</v>
      </c>
      <c r="AK90" s="1">
        <f t="shared" si="45"/>
        <v>176947200</v>
      </c>
      <c r="AL90">
        <f t="shared" si="46"/>
        <v>61767680</v>
      </c>
      <c r="AM90">
        <f t="shared" si="47"/>
        <v>19302.400000000001</v>
      </c>
      <c r="AN90" s="1">
        <f t="shared" si="48"/>
        <v>18619558.434395142</v>
      </c>
      <c r="AO90">
        <f t="shared" si="49"/>
        <v>12102712.982356844</v>
      </c>
      <c r="AP90">
        <f t="shared" si="50"/>
        <v>7506.009493865542</v>
      </c>
      <c r="AQ90" s="1">
        <f t="shared" si="51"/>
        <v>16407040</v>
      </c>
      <c r="AR90">
        <f t="shared" si="54"/>
        <v>9651200</v>
      </c>
      <c r="AS90">
        <f t="shared" si="40"/>
        <v>3931.2000000000003</v>
      </c>
    </row>
    <row r="91" spans="22:45" hidden="1">
      <c r="V91">
        <v>90</v>
      </c>
      <c r="W91">
        <f t="shared" si="55"/>
        <v>8100</v>
      </c>
      <c r="X91" s="1">
        <f t="shared" si="41"/>
        <v>15277078.689564854</v>
      </c>
      <c r="Y91">
        <f t="shared" si="35"/>
        <v>7913078784</v>
      </c>
      <c r="Z91" s="1">
        <f t="shared" si="56"/>
        <v>2777392800</v>
      </c>
      <c r="AA91">
        <f t="shared" si="36"/>
        <v>5607994163.1999998</v>
      </c>
      <c r="AB91" s="1">
        <f t="shared" si="37"/>
        <v>14241236.068694558</v>
      </c>
      <c r="AC91">
        <f t="shared" si="38"/>
        <v>263769292.80000001</v>
      </c>
      <c r="AD91" s="1">
        <f t="shared" si="53"/>
        <v>27204450</v>
      </c>
      <c r="AE91">
        <f t="shared" si="52"/>
        <v>128817561.60000001</v>
      </c>
      <c r="AG91">
        <v>810</v>
      </c>
      <c r="AH91" s="1">
        <f t="shared" si="39"/>
        <v>13478400</v>
      </c>
      <c r="AI91">
        <f t="shared" si="43"/>
        <v>8760960</v>
      </c>
      <c r="AJ91">
        <f t="shared" si="44"/>
        <v>2173392</v>
      </c>
      <c r="AK91" s="1">
        <f t="shared" si="45"/>
        <v>181232640</v>
      </c>
      <c r="AL91">
        <f t="shared" si="46"/>
        <v>63213696</v>
      </c>
      <c r="AM91">
        <f t="shared" si="47"/>
        <v>19510.400000000001</v>
      </c>
      <c r="AN91" s="1">
        <f t="shared" si="48"/>
        <v>18849472.149456915</v>
      </c>
      <c r="AO91">
        <f t="shared" si="49"/>
        <v>12252156.897146994</v>
      </c>
      <c r="AP91">
        <f t="shared" si="50"/>
        <v>7504.8824298763639</v>
      </c>
      <c r="AQ91" s="1">
        <f t="shared" si="51"/>
        <v>16611712</v>
      </c>
      <c r="AR91">
        <f t="shared" si="54"/>
        <v>9771840</v>
      </c>
      <c r="AS91">
        <f t="shared" si="40"/>
        <v>3931.2000000000003</v>
      </c>
    </row>
    <row r="92" spans="22:45" hidden="1">
      <c r="V92">
        <v>91</v>
      </c>
      <c r="W92">
        <f t="shared" si="55"/>
        <v>8281</v>
      </c>
      <c r="X92" s="1">
        <f t="shared" si="41"/>
        <v>15601293.835986899</v>
      </c>
      <c r="Y92">
        <f t="shared" si="35"/>
        <v>8001001881.5999994</v>
      </c>
      <c r="Z92" s="1">
        <f t="shared" si="56"/>
        <v>2902407690</v>
      </c>
      <c r="AA92">
        <f t="shared" si="36"/>
        <v>5731359129.6000004</v>
      </c>
      <c r="AB92" s="1">
        <f t="shared" si="37"/>
        <v>14507981.507960692</v>
      </c>
      <c r="AC92">
        <f t="shared" si="38"/>
        <v>263769292.80000001</v>
      </c>
      <c r="AD92" s="1">
        <f t="shared" si="53"/>
        <v>27812229.899999999</v>
      </c>
      <c r="AE92">
        <f t="shared" si="52"/>
        <v>128817561.60000001</v>
      </c>
      <c r="AG92">
        <v>820</v>
      </c>
      <c r="AH92" s="1">
        <f t="shared" si="39"/>
        <v>13644800</v>
      </c>
      <c r="AI92">
        <f t="shared" si="43"/>
        <v>8869120</v>
      </c>
      <c r="AJ92">
        <f t="shared" si="44"/>
        <v>2200224</v>
      </c>
      <c r="AK92" s="1">
        <f t="shared" si="45"/>
        <v>185569280</v>
      </c>
      <c r="AL92">
        <f t="shared" si="46"/>
        <v>64676352</v>
      </c>
      <c r="AM92">
        <f t="shared" si="47"/>
        <v>19718.400000000001</v>
      </c>
      <c r="AN92" s="1">
        <f t="shared" si="48"/>
        <v>19079351.132089078</v>
      </c>
      <c r="AO92">
        <f t="shared" si="49"/>
        <v>12401578.235857902</v>
      </c>
      <c r="AP92">
        <f t="shared" si="50"/>
        <v>7503.769195242352</v>
      </c>
      <c r="AQ92" s="1">
        <f t="shared" si="51"/>
        <v>16816384</v>
      </c>
      <c r="AR92">
        <f t="shared" si="54"/>
        <v>9892480</v>
      </c>
      <c r="AS92">
        <f t="shared" si="40"/>
        <v>3931.2000000000003</v>
      </c>
    </row>
    <row r="93" spans="22:45" hidden="1">
      <c r="V93">
        <v>92</v>
      </c>
      <c r="W93">
        <f t="shared" si="55"/>
        <v>8464</v>
      </c>
      <c r="X93" s="1">
        <f t="shared" si="41"/>
        <v>15928714.308511348</v>
      </c>
      <c r="Y93">
        <f t="shared" si="35"/>
        <v>8088924979.2000008</v>
      </c>
      <c r="Z93" s="1">
        <f t="shared" si="56"/>
        <v>3031601664</v>
      </c>
      <c r="AA93">
        <f t="shared" si="36"/>
        <v>5856087244.8000002</v>
      </c>
      <c r="AB93" s="1">
        <f t="shared" si="37"/>
        <v>14776542.925534042</v>
      </c>
      <c r="AC93">
        <f t="shared" si="38"/>
        <v>263769292.80000001</v>
      </c>
      <c r="AD93" s="1">
        <f t="shared" si="53"/>
        <v>28426725.599999998</v>
      </c>
      <c r="AE93">
        <f t="shared" si="52"/>
        <v>128817561.60000001</v>
      </c>
      <c r="AG93">
        <v>830</v>
      </c>
      <c r="AH93" s="1">
        <f t="shared" si="39"/>
        <v>13811200</v>
      </c>
      <c r="AI93">
        <f t="shared" si="43"/>
        <v>8977280</v>
      </c>
      <c r="AJ93">
        <f t="shared" si="44"/>
        <v>2227056</v>
      </c>
      <c r="AK93" s="1">
        <f t="shared" si="45"/>
        <v>189957120</v>
      </c>
      <c r="AL93">
        <f t="shared" si="46"/>
        <v>66155648</v>
      </c>
      <c r="AM93">
        <f t="shared" si="47"/>
        <v>19926.400000000001</v>
      </c>
      <c r="AN93" s="1">
        <f t="shared" si="48"/>
        <v>19309195.805878982</v>
      </c>
      <c r="AO93">
        <f t="shared" si="49"/>
        <v>12550977.273821337</v>
      </c>
      <c r="AP93">
        <f t="shared" si="50"/>
        <v>7502.6694546939416</v>
      </c>
      <c r="AQ93" s="1">
        <f t="shared" si="51"/>
        <v>17021056</v>
      </c>
      <c r="AR93">
        <f t="shared" si="54"/>
        <v>10013120</v>
      </c>
      <c r="AS93">
        <f t="shared" si="40"/>
        <v>3931.2000000000003</v>
      </c>
    </row>
    <row r="94" spans="22:45" hidden="1">
      <c r="V94">
        <v>93</v>
      </c>
      <c r="W94">
        <f t="shared" si="55"/>
        <v>8649</v>
      </c>
      <c r="X94" s="1">
        <f t="shared" si="41"/>
        <v>16259336.007554464</v>
      </c>
      <c r="Y94">
        <f t="shared" si="35"/>
        <v>8176848076.8000002</v>
      </c>
      <c r="Z94" s="1">
        <f t="shared" si="56"/>
        <v>3165066954</v>
      </c>
      <c r="AA94">
        <f t="shared" si="36"/>
        <v>5982178508.8000002</v>
      </c>
      <c r="AB94" s="1">
        <f t="shared" si="37"/>
        <v>15046908.02266339</v>
      </c>
      <c r="AC94">
        <f t="shared" si="38"/>
        <v>263769292.80000001</v>
      </c>
      <c r="AD94" s="1">
        <f t="shared" si="53"/>
        <v>29047937.100000001</v>
      </c>
      <c r="AE94">
        <f t="shared" si="52"/>
        <v>128817561.60000001</v>
      </c>
      <c r="AG94">
        <v>840</v>
      </c>
      <c r="AH94" s="1">
        <f t="shared" si="39"/>
        <v>13977600</v>
      </c>
      <c r="AI94">
        <f t="shared" si="43"/>
        <v>9085440</v>
      </c>
      <c r="AJ94">
        <f t="shared" si="44"/>
        <v>2253888</v>
      </c>
      <c r="AK94" s="1">
        <f t="shared" si="45"/>
        <v>194396160</v>
      </c>
      <c r="AL94">
        <f t="shared" si="46"/>
        <v>67651584</v>
      </c>
      <c r="AM94">
        <f t="shared" si="47"/>
        <v>20134.400000000001</v>
      </c>
      <c r="AN94" s="1">
        <f t="shared" si="48"/>
        <v>19539006.584206287</v>
      </c>
      <c r="AO94">
        <f t="shared" si="49"/>
        <v>12700354.279734088</v>
      </c>
      <c r="AP94">
        <f t="shared" si="50"/>
        <v>7501.5828850077723</v>
      </c>
      <c r="AQ94" s="1">
        <f t="shared" si="51"/>
        <v>17225728</v>
      </c>
      <c r="AR94">
        <f t="shared" si="54"/>
        <v>10133760</v>
      </c>
      <c r="AS94">
        <f t="shared" si="40"/>
        <v>3931.2000000000003</v>
      </c>
    </row>
    <row r="95" spans="22:45" hidden="1">
      <c r="V95">
        <v>94</v>
      </c>
      <c r="W95">
        <f t="shared" si="55"/>
        <v>8836</v>
      </c>
      <c r="X95" s="1">
        <f t="shared" si="41"/>
        <v>16593154.877854932</v>
      </c>
      <c r="Y95">
        <f t="shared" si="35"/>
        <v>8264771174.4000006</v>
      </c>
      <c r="Z95" s="1">
        <f t="shared" si="56"/>
        <v>3302896800</v>
      </c>
      <c r="AA95">
        <f t="shared" si="36"/>
        <v>6109632921.6000004</v>
      </c>
      <c r="AB95" s="1">
        <f t="shared" si="37"/>
        <v>15319064.633564796</v>
      </c>
      <c r="AC95">
        <f t="shared" si="38"/>
        <v>263769292.80000001</v>
      </c>
      <c r="AD95" s="1">
        <f t="shared" si="53"/>
        <v>29675864.400000002</v>
      </c>
      <c r="AE95">
        <f t="shared" si="52"/>
        <v>128817561.60000001</v>
      </c>
      <c r="AG95">
        <v>850</v>
      </c>
      <c r="AH95" s="1">
        <f t="shared" si="39"/>
        <v>14144000</v>
      </c>
      <c r="AI95">
        <f t="shared" si="43"/>
        <v>9193600</v>
      </c>
      <c r="AJ95">
        <f t="shared" si="44"/>
        <v>2280720</v>
      </c>
      <c r="AK95" s="1">
        <f t="shared" si="45"/>
        <v>198886400</v>
      </c>
      <c r="AL95">
        <f t="shared" si="46"/>
        <v>69164160</v>
      </c>
      <c r="AM95">
        <f t="shared" si="47"/>
        <v>20342.400000000001</v>
      </c>
      <c r="AN95" s="1">
        <f t="shared" si="48"/>
        <v>19768783.870607596</v>
      </c>
      <c r="AO95">
        <f t="shared" si="49"/>
        <v>12849709.515894936</v>
      </c>
      <c r="AP95">
        <f t="shared" si="50"/>
        <v>7500.5091744364117</v>
      </c>
      <c r="AQ95" s="1">
        <f t="shared" si="51"/>
        <v>17430400</v>
      </c>
      <c r="AR95">
        <f t="shared" si="54"/>
        <v>10254400</v>
      </c>
      <c r="AS95">
        <f t="shared" si="40"/>
        <v>3931.2000000000003</v>
      </c>
    </row>
    <row r="96" spans="22:45" hidden="1">
      <c r="V96">
        <v>95</v>
      </c>
      <c r="W96">
        <f t="shared" si="55"/>
        <v>9025</v>
      </c>
      <c r="X96" s="1">
        <f t="shared" si="41"/>
        <v>16930166.907525714</v>
      </c>
      <c r="Y96">
        <f t="shared" si="35"/>
        <v>8352694272</v>
      </c>
      <c r="Z96" s="1">
        <f t="shared" si="56"/>
        <v>3445185450</v>
      </c>
      <c r="AA96">
        <f t="shared" si="36"/>
        <v>6238450483.1999998</v>
      </c>
      <c r="AB96" s="1">
        <f t="shared" si="37"/>
        <v>15593000.722577147</v>
      </c>
      <c r="AC96">
        <f t="shared" si="38"/>
        <v>263769292.80000001</v>
      </c>
      <c r="AD96" s="1">
        <f t="shared" si="53"/>
        <v>30310507.5</v>
      </c>
      <c r="AE96">
        <f t="shared" si="52"/>
        <v>128817561.60000001</v>
      </c>
      <c r="AG96">
        <v>860</v>
      </c>
      <c r="AH96" s="1">
        <f t="shared" si="39"/>
        <v>14310400</v>
      </c>
      <c r="AI96">
        <f t="shared" si="43"/>
        <v>9301760</v>
      </c>
      <c r="AJ96">
        <f t="shared" si="44"/>
        <v>2307552</v>
      </c>
      <c r="AK96" s="1">
        <f t="shared" si="45"/>
        <v>203427840</v>
      </c>
      <c r="AL96">
        <f t="shared" si="46"/>
        <v>70693376</v>
      </c>
      <c r="AM96">
        <f t="shared" si="47"/>
        <v>20550.400000000001</v>
      </c>
      <c r="AN96" s="1">
        <f t="shared" si="48"/>
        <v>19998528.059123848</v>
      </c>
      <c r="AO96">
        <f t="shared" si="49"/>
        <v>12999043.2384305</v>
      </c>
      <c r="AP96">
        <f t="shared" si="50"/>
        <v>7499.4480221714439</v>
      </c>
      <c r="AQ96" s="1">
        <f t="shared" si="51"/>
        <v>17635072</v>
      </c>
      <c r="AR96">
        <f t="shared" si="54"/>
        <v>10375040</v>
      </c>
      <c r="AS96">
        <f t="shared" si="40"/>
        <v>3931.2000000000003</v>
      </c>
    </row>
    <row r="97" spans="22:45" hidden="1">
      <c r="V97">
        <v>96</v>
      </c>
      <c r="W97">
        <f t="shared" si="55"/>
        <v>9216</v>
      </c>
      <c r="X97" s="1">
        <f t="shared" si="41"/>
        <v>17270368.127135996</v>
      </c>
      <c r="Y97">
        <f t="shared" si="35"/>
        <v>8440617369.6000004</v>
      </c>
      <c r="Z97" s="1">
        <f t="shared" si="56"/>
        <v>3592028160</v>
      </c>
      <c r="AA97">
        <f t="shared" si="36"/>
        <v>6368631193.6000004</v>
      </c>
      <c r="AB97" s="1">
        <f t="shared" si="37"/>
        <v>15868704.381407993</v>
      </c>
      <c r="AC97">
        <f t="shared" si="38"/>
        <v>263769292.80000001</v>
      </c>
      <c r="AD97" s="1">
        <f t="shared" si="53"/>
        <v>30951866.400000002</v>
      </c>
      <c r="AE97">
        <f t="shared" si="52"/>
        <v>128817561.60000001</v>
      </c>
      <c r="AG97">
        <v>870</v>
      </c>
      <c r="AH97" s="1">
        <f t="shared" si="39"/>
        <v>14476800</v>
      </c>
      <c r="AI97">
        <f t="shared" si="43"/>
        <v>9409920</v>
      </c>
      <c r="AJ97">
        <f t="shared" si="44"/>
        <v>2334384</v>
      </c>
      <c r="AK97" s="1">
        <f t="shared" si="45"/>
        <v>208020480</v>
      </c>
      <c r="AL97">
        <f t="shared" si="46"/>
        <v>72239232</v>
      </c>
      <c r="AM97">
        <f t="shared" si="47"/>
        <v>20758.400000000001</v>
      </c>
      <c r="AN97" s="1">
        <f t="shared" si="48"/>
        <v>20228239.534631621</v>
      </c>
      <c r="AO97">
        <f t="shared" si="49"/>
        <v>13148355.697510554</v>
      </c>
      <c r="AP97">
        <f t="shared" si="50"/>
        <v>7498.399137837584</v>
      </c>
      <c r="AQ97" s="1">
        <f t="shared" si="51"/>
        <v>17839744</v>
      </c>
      <c r="AR97">
        <f t="shared" si="54"/>
        <v>10495680</v>
      </c>
      <c r="AS97">
        <f t="shared" si="40"/>
        <v>3931.2000000000003</v>
      </c>
    </row>
    <row r="98" spans="22:45" hidden="1">
      <c r="V98">
        <v>97</v>
      </c>
      <c r="W98">
        <f t="shared" si="55"/>
        <v>9409</v>
      </c>
      <c r="X98" s="1">
        <f t="shared" si="41"/>
        <v>17613754.608821973</v>
      </c>
      <c r="Y98">
        <f t="shared" si="35"/>
        <v>8528540467.2000008</v>
      </c>
      <c r="Z98" s="1">
        <f t="shared" si="56"/>
        <v>3743521194</v>
      </c>
      <c r="AA98">
        <f t="shared" si="36"/>
        <v>6500175052.8000002</v>
      </c>
      <c r="AB98" s="1">
        <f t="shared" si="37"/>
        <v>16146163.826465912</v>
      </c>
      <c r="AC98">
        <f t="shared" si="38"/>
        <v>263769292.80000001</v>
      </c>
      <c r="AD98" s="1">
        <f t="shared" si="53"/>
        <v>31599941.099999998</v>
      </c>
      <c r="AE98">
        <f t="shared" si="52"/>
        <v>128817561.60000001</v>
      </c>
      <c r="AG98">
        <v>880</v>
      </c>
      <c r="AH98" s="1">
        <f t="shared" si="39"/>
        <v>14643200</v>
      </c>
      <c r="AI98">
        <f t="shared" si="43"/>
        <v>9518080</v>
      </c>
      <c r="AJ98">
        <f t="shared" si="44"/>
        <v>2361216</v>
      </c>
      <c r="AK98" s="1">
        <f t="shared" si="45"/>
        <v>212664320</v>
      </c>
      <c r="AL98">
        <f t="shared" si="46"/>
        <v>73801728</v>
      </c>
      <c r="AM98">
        <f t="shared" si="47"/>
        <v>20966.400000000001</v>
      </c>
      <c r="AN98" s="1">
        <f t="shared" si="48"/>
        <v>20457918.673159167</v>
      </c>
      <c r="AO98">
        <f t="shared" si="49"/>
        <v>13297647.137553459</v>
      </c>
      <c r="AP98">
        <f t="shared" si="50"/>
        <v>7497.3622410157186</v>
      </c>
      <c r="AQ98" s="1">
        <f t="shared" si="51"/>
        <v>18044416</v>
      </c>
      <c r="AR98">
        <f t="shared" si="54"/>
        <v>10616320</v>
      </c>
      <c r="AS98">
        <f t="shared" si="40"/>
        <v>3931.2000000000003</v>
      </c>
    </row>
    <row r="99" spans="22:45" hidden="1">
      <c r="V99">
        <v>98</v>
      </c>
      <c r="W99">
        <f t="shared" si="55"/>
        <v>9604</v>
      </c>
      <c r="X99" s="1">
        <f t="shared" si="41"/>
        <v>17960322.465425283</v>
      </c>
      <c r="Y99">
        <f t="shared" si="35"/>
        <v>8616463564.8000011</v>
      </c>
      <c r="Z99" s="1">
        <f t="shared" si="56"/>
        <v>3899761824</v>
      </c>
      <c r="AA99">
        <f t="shared" si="36"/>
        <v>6633082060.8000002</v>
      </c>
      <c r="AB99" s="1">
        <f t="shared" si="37"/>
        <v>16425367.396275844</v>
      </c>
      <c r="AC99">
        <f t="shared" si="38"/>
        <v>263769292.80000001</v>
      </c>
      <c r="AD99" s="1">
        <f t="shared" si="53"/>
        <v>32254731.600000001</v>
      </c>
      <c r="AE99">
        <f t="shared" si="52"/>
        <v>128817561.60000001</v>
      </c>
      <c r="AG99">
        <v>890</v>
      </c>
      <c r="AH99" s="1">
        <f t="shared" si="39"/>
        <v>14809600</v>
      </c>
      <c r="AI99">
        <f t="shared" si="43"/>
        <v>9626240</v>
      </c>
      <c r="AJ99">
        <f t="shared" si="44"/>
        <v>2388048</v>
      </c>
      <c r="AK99" s="1">
        <f t="shared" si="45"/>
        <v>217359360</v>
      </c>
      <c r="AL99">
        <f t="shared" si="46"/>
        <v>75380864</v>
      </c>
      <c r="AM99">
        <f t="shared" si="47"/>
        <v>21174.400000000001</v>
      </c>
      <c r="AN99" s="1">
        <f t="shared" si="48"/>
        <v>20687565.842188083</v>
      </c>
      <c r="AO99">
        <f t="shared" si="49"/>
        <v>13446917.797422253</v>
      </c>
      <c r="AP99">
        <f t="shared" si="50"/>
        <v>7496.3370607928719</v>
      </c>
      <c r="AQ99" s="1">
        <f t="shared" si="51"/>
        <v>18249088</v>
      </c>
      <c r="AR99">
        <f t="shared" si="54"/>
        <v>10736960</v>
      </c>
      <c r="AS99">
        <f t="shared" si="40"/>
        <v>3931.2000000000003</v>
      </c>
    </row>
    <row r="100" spans="22:45" hidden="1">
      <c r="V100">
        <v>99</v>
      </c>
      <c r="W100">
        <f t="shared" si="55"/>
        <v>9801</v>
      </c>
      <c r="X100" s="1">
        <f t="shared" si="41"/>
        <v>18310067.849657968</v>
      </c>
      <c r="Y100">
        <f t="shared" si="35"/>
        <v>8704386662.4000015</v>
      </c>
      <c r="Z100" s="1">
        <f t="shared" si="56"/>
        <v>4060848330</v>
      </c>
      <c r="AA100">
        <f t="shared" si="36"/>
        <v>6767352217.6000004</v>
      </c>
      <c r="AB100" s="1">
        <f t="shared" si="37"/>
        <v>16706303.548973901</v>
      </c>
      <c r="AC100">
        <f t="shared" si="38"/>
        <v>263769292.80000001</v>
      </c>
      <c r="AD100" s="1">
        <f t="shared" si="53"/>
        <v>32916237.899999999</v>
      </c>
      <c r="AE100">
        <f t="shared" si="52"/>
        <v>128817561.60000001</v>
      </c>
      <c r="AG100">
        <v>900</v>
      </c>
      <c r="AH100" s="1">
        <f t="shared" si="39"/>
        <v>14976000</v>
      </c>
      <c r="AI100">
        <f t="shared" si="43"/>
        <v>9734400</v>
      </c>
      <c r="AJ100">
        <f t="shared" si="44"/>
        <v>2414880</v>
      </c>
      <c r="AK100" s="1">
        <f t="shared" si="45"/>
        <v>222105600</v>
      </c>
      <c r="AL100">
        <f t="shared" si="46"/>
        <v>76976640</v>
      </c>
      <c r="AM100">
        <f t="shared" si="47"/>
        <v>21382.400000000001</v>
      </c>
      <c r="AN100" s="1">
        <f t="shared" si="48"/>
        <v>20917181.400941409</v>
      </c>
      <c r="AO100">
        <f t="shared" si="49"/>
        <v>13596167.91061192</v>
      </c>
      <c r="AP100">
        <f t="shared" si="50"/>
        <v>7495.323335337338</v>
      </c>
      <c r="AQ100" s="1">
        <f t="shared" si="51"/>
        <v>18453760</v>
      </c>
      <c r="AR100">
        <f t="shared" si="54"/>
        <v>10857600</v>
      </c>
      <c r="AS100">
        <f t="shared" si="40"/>
        <v>3931.2000000000003</v>
      </c>
    </row>
    <row r="101" spans="22:45" hidden="1">
      <c r="V101">
        <v>100</v>
      </c>
      <c r="W101">
        <f t="shared" si="55"/>
        <v>10000</v>
      </c>
      <c r="X101" s="1">
        <f t="shared" si="41"/>
        <v>18662986.953292858</v>
      </c>
      <c r="Y101">
        <f t="shared" si="35"/>
        <v>8792309760</v>
      </c>
      <c r="Z101" s="1">
        <f t="shared" si="56"/>
        <v>4226880000</v>
      </c>
      <c r="AA101">
        <f t="shared" si="36"/>
        <v>6902985523.1999998</v>
      </c>
      <c r="AB101" s="1">
        <f t="shared" si="37"/>
        <v>16988960.859878574</v>
      </c>
      <c r="AC101">
        <f t="shared" si="38"/>
        <v>263769292.80000001</v>
      </c>
      <c r="AD101" s="1">
        <f t="shared" si="53"/>
        <v>33584460</v>
      </c>
      <c r="AE101">
        <f t="shared" si="52"/>
        <v>128817561.60000001</v>
      </c>
      <c r="AG101">
        <v>910</v>
      </c>
      <c r="AH101" s="1">
        <f t="shared" si="39"/>
        <v>15142400</v>
      </c>
      <c r="AI101">
        <f t="shared" si="43"/>
        <v>9842560</v>
      </c>
      <c r="AJ101">
        <f t="shared" si="44"/>
        <v>2441712</v>
      </c>
      <c r="AK101" s="1">
        <f t="shared" si="45"/>
        <v>226903040</v>
      </c>
      <c r="AL101">
        <f t="shared" si="46"/>
        <v>78589056</v>
      </c>
      <c r="AM101">
        <f t="shared" si="47"/>
        <v>21590.400000000001</v>
      </c>
      <c r="AN101" s="1">
        <f t="shared" si="48"/>
        <v>21146765.700658981</v>
      </c>
      <c r="AO101">
        <f t="shared" si="49"/>
        <v>13745397.70542834</v>
      </c>
      <c r="AP101">
        <f t="shared" si="50"/>
        <v>7494.3208114972767</v>
      </c>
      <c r="AQ101" s="1">
        <f t="shared" si="51"/>
        <v>18658432</v>
      </c>
      <c r="AR101">
        <f t="shared" si="54"/>
        <v>10978240</v>
      </c>
      <c r="AS101">
        <f t="shared" si="40"/>
        <v>3931.2000000000003</v>
      </c>
    </row>
    <row r="102" spans="22:45" hidden="1">
      <c r="V102">
        <v>101</v>
      </c>
      <c r="W102">
        <f t="shared" si="55"/>
        <v>10201</v>
      </c>
      <c r="X102" s="1">
        <f t="shared" si="41"/>
        <v>19019076.006378364</v>
      </c>
      <c r="Y102">
        <f t="shared" si="35"/>
        <v>8880232857.6000004</v>
      </c>
      <c r="Z102" s="1">
        <f t="shared" si="56"/>
        <v>4397957130</v>
      </c>
      <c r="AA102">
        <f t="shared" si="36"/>
        <v>7039981977.6000004</v>
      </c>
      <c r="AB102" s="1">
        <f t="shared" si="37"/>
        <v>17273328.019135088</v>
      </c>
      <c r="AC102">
        <f t="shared" si="38"/>
        <v>263769292.80000001</v>
      </c>
      <c r="AD102" s="1">
        <f t="shared" si="53"/>
        <v>34259397.899999999</v>
      </c>
      <c r="AE102">
        <f t="shared" si="52"/>
        <v>128817561.60000001</v>
      </c>
      <c r="AG102">
        <v>920</v>
      </c>
      <c r="AH102" s="1">
        <f t="shared" si="39"/>
        <v>15308800</v>
      </c>
      <c r="AI102">
        <f t="shared" si="43"/>
        <v>9950720</v>
      </c>
      <c r="AJ102">
        <f t="shared" si="44"/>
        <v>2468544</v>
      </c>
      <c r="AK102" s="1">
        <f t="shared" si="45"/>
        <v>231751680</v>
      </c>
      <c r="AL102">
        <f t="shared" si="46"/>
        <v>80218112</v>
      </c>
      <c r="AM102">
        <f t="shared" si="47"/>
        <v>21798.400000000001</v>
      </c>
      <c r="AN102" s="1">
        <f t="shared" si="48"/>
        <v>21376319.084860578</v>
      </c>
      <c r="AO102">
        <f t="shared" si="49"/>
        <v>13894607.405159377</v>
      </c>
      <c r="AP102">
        <f t="shared" si="50"/>
        <v>7493.3292444212357</v>
      </c>
      <c r="AQ102" s="1">
        <f t="shared" si="51"/>
        <v>18863104</v>
      </c>
      <c r="AR102">
        <f t="shared" si="54"/>
        <v>11098880</v>
      </c>
      <c r="AS102">
        <f t="shared" si="40"/>
        <v>3931.2000000000003</v>
      </c>
    </row>
    <row r="103" spans="22:45" hidden="1">
      <c r="V103">
        <v>102</v>
      </c>
      <c r="W103">
        <f t="shared" si="55"/>
        <v>10404</v>
      </c>
      <c r="X103" s="1">
        <f t="shared" si="41"/>
        <v>19378331.276476715</v>
      </c>
      <c r="Y103">
        <f t="shared" si="35"/>
        <v>8968155955.1999989</v>
      </c>
      <c r="Z103" s="1">
        <f t="shared" si="56"/>
        <v>4574181024</v>
      </c>
      <c r="AA103">
        <f t="shared" si="36"/>
        <v>7178341580.8000002</v>
      </c>
      <c r="AB103" s="1">
        <f t="shared" si="37"/>
        <v>17559393.829430141</v>
      </c>
      <c r="AC103">
        <f t="shared" si="38"/>
        <v>263769292.80000001</v>
      </c>
      <c r="AD103" s="1">
        <f t="shared" si="53"/>
        <v>34941051.600000001</v>
      </c>
      <c r="AE103">
        <f t="shared" si="52"/>
        <v>128817561.60000001</v>
      </c>
      <c r="AG103">
        <v>930</v>
      </c>
      <c r="AH103" s="1">
        <f t="shared" si="39"/>
        <v>15475200</v>
      </c>
      <c r="AI103">
        <f t="shared" si="43"/>
        <v>10058880</v>
      </c>
      <c r="AJ103">
        <f t="shared" si="44"/>
        <v>2495376</v>
      </c>
      <c r="AK103" s="1">
        <f t="shared" si="45"/>
        <v>236651520</v>
      </c>
      <c r="AL103">
        <f t="shared" si="46"/>
        <v>81863808</v>
      </c>
      <c r="AM103">
        <f t="shared" si="47"/>
        <v>22006.400000000001</v>
      </c>
      <c r="AN103" s="1">
        <f t="shared" si="48"/>
        <v>21605841.889597736</v>
      </c>
      <c r="AO103">
        <f t="shared" si="49"/>
        <v>14043797.228238527</v>
      </c>
      <c r="AP103">
        <f t="shared" si="50"/>
        <v>7492.3483971992155</v>
      </c>
      <c r="AQ103" s="1">
        <f t="shared" si="51"/>
        <v>19067776</v>
      </c>
      <c r="AR103">
        <f t="shared" si="54"/>
        <v>11219520</v>
      </c>
      <c r="AS103">
        <f t="shared" si="40"/>
        <v>3931.2000000000003</v>
      </c>
    </row>
    <row r="104" spans="22:45" hidden="1">
      <c r="V104">
        <v>103</v>
      </c>
      <c r="W104">
        <f t="shared" si="55"/>
        <v>10609</v>
      </c>
      <c r="X104" s="1">
        <f t="shared" si="41"/>
        <v>19740749.067924719</v>
      </c>
      <c r="Y104">
        <f t="shared" si="35"/>
        <v>9056079052.8000011</v>
      </c>
      <c r="Z104" s="1">
        <f t="shared" si="56"/>
        <v>4755653994</v>
      </c>
      <c r="AA104">
        <f t="shared" si="36"/>
        <v>7318064332.8000002</v>
      </c>
      <c r="AB104" s="1">
        <f t="shared" si="37"/>
        <v>17847147.203774162</v>
      </c>
      <c r="AC104">
        <f t="shared" si="38"/>
        <v>263769292.80000001</v>
      </c>
      <c r="AD104" s="1">
        <f t="shared" si="53"/>
        <v>35629421.099999994</v>
      </c>
      <c r="AE104">
        <f t="shared" si="52"/>
        <v>128817561.60000001</v>
      </c>
      <c r="AG104">
        <v>940</v>
      </c>
      <c r="AH104" s="1">
        <f t="shared" si="39"/>
        <v>15641600</v>
      </c>
      <c r="AI104">
        <f t="shared" si="43"/>
        <v>10167040</v>
      </c>
      <c r="AJ104">
        <f t="shared" si="44"/>
        <v>2522208</v>
      </c>
      <c r="AK104" s="1">
        <f t="shared" si="45"/>
        <v>241602560</v>
      </c>
      <c r="AL104">
        <f t="shared" si="46"/>
        <v>83526144</v>
      </c>
      <c r="AM104">
        <f t="shared" si="47"/>
        <v>22214.400000000001</v>
      </c>
      <c r="AN104" s="1">
        <f t="shared" si="48"/>
        <v>21835334.443694636</v>
      </c>
      <c r="AO104">
        <f t="shared" si="49"/>
        <v>14192967.388401516</v>
      </c>
      <c r="AP104">
        <f t="shared" si="50"/>
        <v>7491.3780405228936</v>
      </c>
      <c r="AQ104" s="1">
        <f t="shared" si="51"/>
        <v>19272448</v>
      </c>
      <c r="AR104">
        <f t="shared" si="54"/>
        <v>11340160</v>
      </c>
      <c r="AS104">
        <f t="shared" si="40"/>
        <v>3931.2000000000003</v>
      </c>
    </row>
    <row r="105" spans="22:45" hidden="1">
      <c r="V105">
        <v>104</v>
      </c>
      <c r="W105">
        <f t="shared" si="55"/>
        <v>10816</v>
      </c>
      <c r="X105" s="1">
        <f t="shared" si="41"/>
        <v>20106325.721116174</v>
      </c>
      <c r="Y105">
        <f t="shared" si="35"/>
        <v>9144002150.4000015</v>
      </c>
      <c r="Z105" s="1">
        <f t="shared" si="56"/>
        <v>4942479360</v>
      </c>
      <c r="AA105">
        <f t="shared" si="36"/>
        <v>7459150233.6000004</v>
      </c>
      <c r="AB105" s="1">
        <f t="shared" si="37"/>
        <v>18136577.163348518</v>
      </c>
      <c r="AC105">
        <f t="shared" si="38"/>
        <v>263769292.80000001</v>
      </c>
      <c r="AD105" s="1">
        <f t="shared" si="53"/>
        <v>36324506.400000006</v>
      </c>
      <c r="AE105">
        <f t="shared" si="52"/>
        <v>128817561.60000001</v>
      </c>
      <c r="AG105">
        <v>950</v>
      </c>
      <c r="AH105" s="1">
        <f t="shared" si="39"/>
        <v>15808000</v>
      </c>
      <c r="AI105">
        <f t="shared" si="43"/>
        <v>10275200</v>
      </c>
      <c r="AJ105">
        <f t="shared" si="44"/>
        <v>2549040</v>
      </c>
      <c r="AK105" s="1">
        <f t="shared" si="45"/>
        <v>246604800</v>
      </c>
      <c r="AL105">
        <f t="shared" si="46"/>
        <v>85205120</v>
      </c>
      <c r="AM105">
        <f t="shared" si="47"/>
        <v>22422.400000000001</v>
      </c>
      <c r="AN105" s="1">
        <f t="shared" si="48"/>
        <v>22064797.068978809</v>
      </c>
      <c r="AO105">
        <f t="shared" si="49"/>
        <v>14342118.094836226</v>
      </c>
      <c r="AP105">
        <f t="shared" si="50"/>
        <v>7490.4179523638595</v>
      </c>
      <c r="AQ105" s="1">
        <f t="shared" si="51"/>
        <v>19477120</v>
      </c>
      <c r="AR105">
        <f t="shared" si="54"/>
        <v>11460800</v>
      </c>
      <c r="AS105">
        <f t="shared" si="40"/>
        <v>3931.2000000000003</v>
      </c>
    </row>
    <row r="106" spans="22:45" hidden="1">
      <c r="V106">
        <v>105</v>
      </c>
      <c r="W106">
        <f t="shared" si="55"/>
        <v>11025</v>
      </c>
      <c r="X106" s="1">
        <f t="shared" si="41"/>
        <v>20475057.611805029</v>
      </c>
      <c r="Y106">
        <f t="shared" si="35"/>
        <v>9231925248</v>
      </c>
      <c r="Z106" s="1">
        <f t="shared" si="56"/>
        <v>5134761450</v>
      </c>
      <c r="AA106">
        <f t="shared" si="36"/>
        <v>7601599283.1999998</v>
      </c>
      <c r="AB106" s="1">
        <f t="shared" si="37"/>
        <v>18427672.835415091</v>
      </c>
      <c r="AC106">
        <f t="shared" si="38"/>
        <v>263769292.80000001</v>
      </c>
      <c r="AD106" s="1">
        <f t="shared" si="53"/>
        <v>37026307.5</v>
      </c>
      <c r="AE106">
        <f t="shared" si="52"/>
        <v>128817561.60000001</v>
      </c>
      <c r="AG106">
        <v>960</v>
      </c>
      <c r="AH106" s="1">
        <f t="shared" si="39"/>
        <v>15974400</v>
      </c>
      <c r="AI106">
        <f t="shared" si="43"/>
        <v>10383360</v>
      </c>
      <c r="AJ106">
        <f t="shared" si="44"/>
        <v>2575872</v>
      </c>
      <c r="AK106" s="1">
        <f t="shared" si="45"/>
        <v>251658240</v>
      </c>
      <c r="AL106">
        <f t="shared" si="46"/>
        <v>86900736</v>
      </c>
      <c r="AM106">
        <f t="shared" si="47"/>
        <v>22630.400000000001</v>
      </c>
      <c r="AN106" s="1">
        <f t="shared" si="48"/>
        <v>22294230.080502085</v>
      </c>
      <c r="AO106">
        <f t="shared" si="49"/>
        <v>14491249.552326357</v>
      </c>
      <c r="AP106">
        <f t="shared" si="50"/>
        <v>7489.4679176686695</v>
      </c>
      <c r="AQ106" s="1">
        <f t="shared" si="51"/>
        <v>19681792</v>
      </c>
      <c r="AR106">
        <f t="shared" si="54"/>
        <v>11581440</v>
      </c>
      <c r="AS106">
        <f t="shared" si="40"/>
        <v>3931.2000000000003</v>
      </c>
    </row>
    <row r="107" spans="22:45" hidden="1">
      <c r="V107">
        <v>106</v>
      </c>
      <c r="W107">
        <f t="shared" si="55"/>
        <v>11236</v>
      </c>
      <c r="X107" s="1">
        <f t="shared" si="41"/>
        <v>20846941.150428627</v>
      </c>
      <c r="Y107">
        <f t="shared" si="35"/>
        <v>9319848345.6000004</v>
      </c>
      <c r="Z107" s="1">
        <f t="shared" si="56"/>
        <v>5332605600</v>
      </c>
      <c r="AA107">
        <f t="shared" si="36"/>
        <v>7745411481.6000004</v>
      </c>
      <c r="AB107" s="1">
        <f t="shared" si="37"/>
        <v>18720423.451285876</v>
      </c>
      <c r="AC107">
        <f t="shared" si="38"/>
        <v>263769292.80000001</v>
      </c>
      <c r="AD107" s="1">
        <f t="shared" si="53"/>
        <v>37734824.400000006</v>
      </c>
      <c r="AE107">
        <f t="shared" si="52"/>
        <v>128817561.60000001</v>
      </c>
      <c r="AG107">
        <v>970</v>
      </c>
      <c r="AH107" s="1">
        <f t="shared" si="39"/>
        <v>16140800</v>
      </c>
      <c r="AI107">
        <f t="shared" si="43"/>
        <v>10491520</v>
      </c>
      <c r="AJ107">
        <f t="shared" si="44"/>
        <v>2602704</v>
      </c>
      <c r="AK107" s="1">
        <f t="shared" si="45"/>
        <v>256762880</v>
      </c>
      <c r="AL107">
        <f t="shared" si="46"/>
        <v>88612992</v>
      </c>
      <c r="AM107">
        <f t="shared" si="47"/>
        <v>22838.400000000001</v>
      </c>
      <c r="AN107" s="1">
        <f t="shared" si="48"/>
        <v>22523633.786752358</v>
      </c>
      <c r="AO107">
        <f t="shared" si="49"/>
        <v>14640361.961389035</v>
      </c>
      <c r="AP107">
        <f t="shared" si="50"/>
        <v>7488.5277280697273</v>
      </c>
      <c r="AQ107" s="1">
        <f t="shared" si="51"/>
        <v>19886464</v>
      </c>
      <c r="AR107">
        <f t="shared" si="54"/>
        <v>11702080</v>
      </c>
      <c r="AS107">
        <f t="shared" si="40"/>
        <v>3931.2000000000003</v>
      </c>
    </row>
    <row r="108" spans="22:45" hidden="1">
      <c r="V108">
        <v>107</v>
      </c>
      <c r="W108">
        <f t="shared" si="55"/>
        <v>11449</v>
      </c>
      <c r="X108" s="1">
        <f t="shared" si="41"/>
        <v>21221972.781450126</v>
      </c>
      <c r="Y108">
        <f t="shared" si="35"/>
        <v>9407771443.1999989</v>
      </c>
      <c r="Z108" s="1">
        <f t="shared" si="56"/>
        <v>5536118154</v>
      </c>
      <c r="AA108">
        <f t="shared" si="36"/>
        <v>7890586828.8000002</v>
      </c>
      <c r="AB108" s="1">
        <f t="shared" si="37"/>
        <v>19014818.344350375</v>
      </c>
      <c r="AC108">
        <f t="shared" si="38"/>
        <v>263769292.80000001</v>
      </c>
      <c r="AD108" s="1">
        <f t="shared" si="53"/>
        <v>38450057.100000001</v>
      </c>
      <c r="AE108">
        <f t="shared" si="52"/>
        <v>128817561.60000001</v>
      </c>
      <c r="AG108">
        <v>980</v>
      </c>
      <c r="AH108" s="1">
        <f t="shared" si="39"/>
        <v>16307200</v>
      </c>
      <c r="AI108">
        <f t="shared" si="43"/>
        <v>10599680</v>
      </c>
      <c r="AJ108">
        <f t="shared" si="44"/>
        <v>2629536</v>
      </c>
      <c r="AK108" s="1">
        <f t="shared" si="45"/>
        <v>261918720</v>
      </c>
      <c r="AL108">
        <f t="shared" si="46"/>
        <v>90341888</v>
      </c>
      <c r="AM108">
        <f t="shared" si="47"/>
        <v>23046.400000000001</v>
      </c>
      <c r="AN108" s="1">
        <f t="shared" si="48"/>
        <v>22753008.489856608</v>
      </c>
      <c r="AO108">
        <f t="shared" si="49"/>
        <v>14789455.518406797</v>
      </c>
      <c r="AP108">
        <f t="shared" si="50"/>
        <v>7487.5971816109768</v>
      </c>
      <c r="AQ108" s="1">
        <f t="shared" si="51"/>
        <v>20091136</v>
      </c>
      <c r="AR108">
        <f t="shared" si="54"/>
        <v>11822720</v>
      </c>
      <c r="AS108">
        <f t="shared" si="40"/>
        <v>3931.2000000000003</v>
      </c>
    </row>
    <row r="109" spans="22:45" hidden="1">
      <c r="V109">
        <v>108</v>
      </c>
      <c r="W109">
        <f t="shared" si="55"/>
        <v>11664</v>
      </c>
      <c r="X109" s="1">
        <f t="shared" si="41"/>
        <v>21600148.982719488</v>
      </c>
      <c r="Y109">
        <f t="shared" si="35"/>
        <v>9495694540.8000011</v>
      </c>
      <c r="Z109" s="1">
        <f t="shared" si="56"/>
        <v>5745406464</v>
      </c>
      <c r="AA109">
        <f t="shared" si="36"/>
        <v>8037125324.8000002</v>
      </c>
      <c r="AB109" s="1">
        <f t="shared" si="37"/>
        <v>19310846.948158469</v>
      </c>
      <c r="AC109">
        <f t="shared" si="38"/>
        <v>263769292.80000001</v>
      </c>
      <c r="AD109" s="1">
        <f t="shared" si="53"/>
        <v>39172005.599999994</v>
      </c>
      <c r="AE109">
        <f t="shared" si="52"/>
        <v>128817561.60000001</v>
      </c>
      <c r="AG109">
        <v>990</v>
      </c>
      <c r="AH109" s="1">
        <f t="shared" si="39"/>
        <v>16473600</v>
      </c>
      <c r="AI109">
        <f t="shared" si="43"/>
        <v>10707840</v>
      </c>
      <c r="AJ109">
        <f t="shared" si="44"/>
        <v>2656368</v>
      </c>
      <c r="AK109" s="1">
        <f t="shared" si="45"/>
        <v>267125760</v>
      </c>
      <c r="AL109">
        <f t="shared" si="46"/>
        <v>92087424</v>
      </c>
      <c r="AM109">
        <f t="shared" si="47"/>
        <v>23254.400000000001</v>
      </c>
      <c r="AN109" s="1">
        <f t="shared" si="48"/>
        <v>22982354.485775627</v>
      </c>
      <c r="AO109">
        <f t="shared" si="49"/>
        <v>14938530.415754158</v>
      </c>
      <c r="AP109">
        <f t="shared" si="50"/>
        <v>7486.6760824875146</v>
      </c>
      <c r="AQ109" s="1">
        <f t="shared" si="51"/>
        <v>20295808</v>
      </c>
      <c r="AR109">
        <f t="shared" si="54"/>
        <v>11943360</v>
      </c>
      <c r="AS109">
        <f t="shared" si="40"/>
        <v>3931.2000000000003</v>
      </c>
    </row>
    <row r="110" spans="22:45">
      <c r="V110">
        <v>109</v>
      </c>
      <c r="W110">
        <f t="shared" si="55"/>
        <v>11881</v>
      </c>
      <c r="X110" s="1">
        <f t="shared" si="41"/>
        <v>21981466.264852297</v>
      </c>
      <c r="Y110">
        <f t="shared" si="35"/>
        <v>9583617638.4000015</v>
      </c>
      <c r="Z110" s="1">
        <f t="shared" si="56"/>
        <v>5960578890</v>
      </c>
      <c r="AA110">
        <f t="shared" si="36"/>
        <v>8185026969.6000004</v>
      </c>
      <c r="AB110" s="1">
        <f t="shared" si="37"/>
        <v>19608498.794556882</v>
      </c>
      <c r="AC110">
        <f t="shared" si="38"/>
        <v>263769292.80000001</v>
      </c>
      <c r="AD110" s="1">
        <f t="shared" si="53"/>
        <v>39900669.899999999</v>
      </c>
      <c r="AE110">
        <f t="shared" si="52"/>
        <v>128817561.60000001</v>
      </c>
      <c r="AG110">
        <v>1000</v>
      </c>
      <c r="AH110" s="1">
        <f t="shared" si="39"/>
        <v>16640000</v>
      </c>
      <c r="AI110">
        <f t="shared" si="43"/>
        <v>10816000</v>
      </c>
      <c r="AJ110">
        <f t="shared" si="44"/>
        <v>2683200</v>
      </c>
      <c r="AK110" s="1">
        <f t="shared" si="45"/>
        <v>272384000</v>
      </c>
      <c r="AL110">
        <f t="shared" si="46"/>
        <v>93849600</v>
      </c>
      <c r="AM110">
        <f t="shared" si="47"/>
        <v>23462.400000000001</v>
      </c>
      <c r="AN110" s="1">
        <f t="shared" si="48"/>
        <v>23211672.064490892</v>
      </c>
      <c r="AO110">
        <f t="shared" si="49"/>
        <v>15087586.841919079</v>
      </c>
      <c r="AP110">
        <f t="shared" si="50"/>
        <v>7485.764240798313</v>
      </c>
      <c r="AQ110" s="1">
        <f t="shared" si="51"/>
        <v>20500480</v>
      </c>
      <c r="AR110">
        <f t="shared" si="54"/>
        <v>12064000</v>
      </c>
      <c r="AS110">
        <f t="shared" si="40"/>
        <v>3931.2000000000003</v>
      </c>
    </row>
    <row r="111" spans="22:45" hidden="1">
      <c r="V111">
        <v>110</v>
      </c>
      <c r="W111">
        <f t="shared" si="55"/>
        <v>12100</v>
      </c>
      <c r="X111" s="1">
        <f t="shared" si="41"/>
        <v>22365921.170625713</v>
      </c>
      <c r="Y111">
        <f t="shared" si="35"/>
        <v>9671540736</v>
      </c>
      <c r="Z111" s="1">
        <f t="shared" si="56"/>
        <v>6181744800</v>
      </c>
      <c r="AA111">
        <f t="shared" si="36"/>
        <v>8334291763.1999998</v>
      </c>
      <c r="AB111" s="1">
        <f t="shared" si="37"/>
        <v>19907763.511877134</v>
      </c>
      <c r="AC111">
        <f t="shared" si="38"/>
        <v>263769292.80000001</v>
      </c>
      <c r="AD111" s="1">
        <f t="shared" si="53"/>
        <v>40636050</v>
      </c>
      <c r="AE111">
        <f t="shared" si="52"/>
        <v>128817561.60000001</v>
      </c>
      <c r="AG111">
        <v>2000</v>
      </c>
      <c r="AH111" s="1">
        <f t="shared" si="39"/>
        <v>33280000</v>
      </c>
      <c r="AI111">
        <f t="shared" si="43"/>
        <v>21632000</v>
      </c>
      <c r="AJ111">
        <f t="shared" si="44"/>
        <v>5366400</v>
      </c>
      <c r="AK111" s="1">
        <f t="shared" si="45"/>
        <v>1056768000</v>
      </c>
      <c r="AL111">
        <f t="shared" si="46"/>
        <v>354099200</v>
      </c>
      <c r="AM111">
        <f t="shared" si="47"/>
        <v>44262.400000000001</v>
      </c>
      <c r="AN111" s="1">
        <f t="shared" si="48"/>
        <v>46033344.128981784</v>
      </c>
      <c r="AO111">
        <f t="shared" si="49"/>
        <v>29921673.683838159</v>
      </c>
      <c r="AP111">
        <f t="shared" si="50"/>
        <v>7422.8767407983132</v>
      </c>
      <c r="AQ111" s="1">
        <f t="shared" si="51"/>
        <v>40967680</v>
      </c>
      <c r="AR111">
        <f t="shared" si="54"/>
        <v>24128000</v>
      </c>
      <c r="AS111">
        <f t="shared" si="40"/>
        <v>3931.2000000000003</v>
      </c>
    </row>
    <row r="112" spans="22:45" hidden="1">
      <c r="V112">
        <v>111</v>
      </c>
      <c r="W112">
        <f t="shared" si="55"/>
        <v>12321</v>
      </c>
      <c r="X112" s="1">
        <f t="shared" si="41"/>
        <v>22753510.274391044</v>
      </c>
      <c r="Y112">
        <f t="shared" si="35"/>
        <v>9759463833.6000004</v>
      </c>
      <c r="Z112" s="1">
        <f t="shared" si="56"/>
        <v>6409014570</v>
      </c>
      <c r="AA112">
        <f t="shared" si="36"/>
        <v>8484919705.6000004</v>
      </c>
      <c r="AB112" s="1">
        <f t="shared" si="37"/>
        <v>20208630.823173132</v>
      </c>
      <c r="AC112">
        <f t="shared" si="38"/>
        <v>263769292.80000001</v>
      </c>
      <c r="AD112" s="1">
        <f t="shared" si="53"/>
        <v>41378145.899999999</v>
      </c>
      <c r="AE112">
        <f t="shared" si="52"/>
        <v>128817561.60000001</v>
      </c>
      <c r="AG112">
        <v>3000</v>
      </c>
      <c r="AH112" s="1">
        <f t="shared" si="39"/>
        <v>49920000</v>
      </c>
      <c r="AI112">
        <f t="shared" ref="AI112:AI119" si="57">2*AG112*128*(1.3/8)*2*130</f>
        <v>32448000</v>
      </c>
      <c r="AJ112">
        <f t="shared" ref="AJ112:AJ119" si="58">AG112*128*(1.3/8)*129</f>
        <v>8049600</v>
      </c>
      <c r="AK112" s="1">
        <f t="shared" ref="AK112:AK119" si="59">AG112*(128+2*AG112)*128</f>
        <v>2353152000</v>
      </c>
      <c r="AL112">
        <f t="shared" ref="AL112:AL119" si="60">2*AG112*128*(1.3/8)*2*(128+AG112)</f>
        <v>780748800</v>
      </c>
      <c r="AM112">
        <f t="shared" ref="AM112:AM119" si="61">128*(1.3/8)*(128+AG112)</f>
        <v>65062.400000000001</v>
      </c>
      <c r="AN112" s="1">
        <f t="shared" ref="AN112:AN119" si="62">1.5*AG112*130*(129-LOG(AG112,2))</f>
        <v>68707813.130550802</v>
      </c>
      <c r="AO112">
        <f t="shared" ref="AO112:AO119" si="63">2*1.5*AG112*(129-LOG(AG112,2))*(1.3/8)*2*130</f>
        <v>44660078.534858026</v>
      </c>
      <c r="AP112">
        <f t="shared" ref="AP112:AP119" si="64">3*(129-LOG(AG112,2))*(1.3/8)*129</f>
        <v>7386.0899115342118</v>
      </c>
      <c r="AQ112" s="1">
        <f t="shared" ref="AQ112:AQ119" si="65">(1.23*AG112+2)*130*128</f>
        <v>61434880</v>
      </c>
      <c r="AR112">
        <f t="shared" ref="AR112:AR119" si="66">2*AG112*128*(1.3/8)*2*130+2*AG112*128*(0.3/8)*130</f>
        <v>36192000</v>
      </c>
      <c r="AS112">
        <f t="shared" si="40"/>
        <v>3931.2000000000003</v>
      </c>
    </row>
    <row r="113" spans="22:45" hidden="1">
      <c r="V113">
        <v>112</v>
      </c>
      <c r="W113">
        <f t="shared" si="55"/>
        <v>12544</v>
      </c>
      <c r="X113" s="1">
        <f t="shared" si="41"/>
        <v>23144230.181502223</v>
      </c>
      <c r="Y113">
        <f t="shared" si="35"/>
        <v>9847386931.1999989</v>
      </c>
      <c r="Z113" s="1">
        <f t="shared" si="56"/>
        <v>6642499584</v>
      </c>
      <c r="AA113">
        <f t="shared" si="36"/>
        <v>8636910796.8000011</v>
      </c>
      <c r="AB113" s="1">
        <f t="shared" si="37"/>
        <v>20511090.544506673</v>
      </c>
      <c r="AC113">
        <f t="shared" si="38"/>
        <v>263769292.80000001</v>
      </c>
      <c r="AD113" s="1">
        <f t="shared" si="53"/>
        <v>42126957.599999994</v>
      </c>
      <c r="AE113">
        <f t="shared" si="52"/>
        <v>128817561.60000001</v>
      </c>
      <c r="AG113">
        <v>4000</v>
      </c>
      <c r="AH113" s="1">
        <f t="shared" si="39"/>
        <v>66560000</v>
      </c>
      <c r="AI113">
        <f t="shared" si="57"/>
        <v>43264000</v>
      </c>
      <c r="AJ113">
        <f t="shared" si="58"/>
        <v>10732800</v>
      </c>
      <c r="AK113" s="1">
        <f t="shared" si="59"/>
        <v>4161536000</v>
      </c>
      <c r="AL113">
        <f t="shared" si="60"/>
        <v>1373798400</v>
      </c>
      <c r="AM113">
        <f t="shared" si="61"/>
        <v>85862.400000000009</v>
      </c>
      <c r="AN113" s="1">
        <f t="shared" si="62"/>
        <v>91286688.257963568</v>
      </c>
      <c r="AO113">
        <f t="shared" si="63"/>
        <v>59336347.367676318</v>
      </c>
      <c r="AP113">
        <f t="shared" si="64"/>
        <v>7359.9892407983134</v>
      </c>
      <c r="AQ113" s="1">
        <f t="shared" si="65"/>
        <v>81902080</v>
      </c>
      <c r="AR113">
        <f t="shared" si="66"/>
        <v>48256000</v>
      </c>
      <c r="AS113">
        <f t="shared" si="40"/>
        <v>3931.2000000000003</v>
      </c>
    </row>
    <row r="114" spans="22:45" hidden="1">
      <c r="V114">
        <v>113</v>
      </c>
      <c r="W114">
        <f t="shared" si="55"/>
        <v>12769</v>
      </c>
      <c r="X114" s="1">
        <f t="shared" si="41"/>
        <v>23538077.52775966</v>
      </c>
      <c r="Y114">
        <f t="shared" si="35"/>
        <v>9935310028.8000011</v>
      </c>
      <c r="Z114" s="1">
        <f t="shared" si="56"/>
        <v>6882312234</v>
      </c>
      <c r="AA114">
        <f t="shared" si="36"/>
        <v>8790265036.8000011</v>
      </c>
      <c r="AB114" s="1">
        <f t="shared" si="37"/>
        <v>20815132.58327898</v>
      </c>
      <c r="AC114">
        <f t="shared" si="38"/>
        <v>263769292.80000001</v>
      </c>
      <c r="AD114" s="1">
        <f t="shared" si="53"/>
        <v>42882485.099999994</v>
      </c>
      <c r="AE114">
        <f t="shared" si="52"/>
        <v>128817561.60000001</v>
      </c>
      <c r="AG114">
        <v>5000</v>
      </c>
      <c r="AH114" s="1">
        <f t="shared" si="39"/>
        <v>83200000</v>
      </c>
      <c r="AI114">
        <f t="shared" si="57"/>
        <v>54080000</v>
      </c>
      <c r="AJ114">
        <f t="shared" si="58"/>
        <v>13416000</v>
      </c>
      <c r="AK114" s="1">
        <f t="shared" si="59"/>
        <v>6481920000</v>
      </c>
      <c r="AL114">
        <f t="shared" si="60"/>
        <v>2133248000</v>
      </c>
      <c r="AM114">
        <f t="shared" si="61"/>
        <v>106662.40000000001</v>
      </c>
      <c r="AN114" s="1">
        <f t="shared" si="62"/>
        <v>113794480.42993928</v>
      </c>
      <c r="AO114">
        <f t="shared" si="63"/>
        <v>73966412.279460549</v>
      </c>
      <c r="AP114">
        <f t="shared" si="64"/>
        <v>7339.7439877310844</v>
      </c>
      <c r="AQ114" s="1">
        <f t="shared" si="65"/>
        <v>102369280</v>
      </c>
      <c r="AR114">
        <f t="shared" si="66"/>
        <v>60320000</v>
      </c>
      <c r="AS114">
        <f t="shared" si="40"/>
        <v>3931.2000000000003</v>
      </c>
    </row>
    <row r="115" spans="22:45" hidden="1">
      <c r="V115">
        <v>114</v>
      </c>
      <c r="W115">
        <f t="shared" si="55"/>
        <v>12996</v>
      </c>
      <c r="X115" s="1">
        <f t="shared" si="41"/>
        <v>23935048.978868958</v>
      </c>
      <c r="Y115">
        <f t="shared" si="35"/>
        <v>10023233126.400002</v>
      </c>
      <c r="Z115" s="1">
        <f t="shared" si="56"/>
        <v>7128565920</v>
      </c>
      <c r="AA115">
        <f t="shared" si="36"/>
        <v>8944982425.6000004</v>
      </c>
      <c r="AB115" s="1">
        <f t="shared" si="37"/>
        <v>21120746.936606858</v>
      </c>
      <c r="AC115">
        <f t="shared" si="38"/>
        <v>263769292.80000001</v>
      </c>
      <c r="AD115" s="1">
        <f t="shared" si="53"/>
        <v>43644728.399999999</v>
      </c>
      <c r="AE115">
        <f t="shared" si="52"/>
        <v>128817561.60000001</v>
      </c>
      <c r="AG115">
        <v>6000</v>
      </c>
      <c r="AH115" s="1">
        <f t="shared" si="39"/>
        <v>99840000</v>
      </c>
      <c r="AI115">
        <f t="shared" si="57"/>
        <v>64896000</v>
      </c>
      <c r="AJ115">
        <f t="shared" si="58"/>
        <v>16099200</v>
      </c>
      <c r="AK115" s="1">
        <f t="shared" si="59"/>
        <v>9314304000</v>
      </c>
      <c r="AL115">
        <f t="shared" si="60"/>
        <v>3059097600</v>
      </c>
      <c r="AM115">
        <f t="shared" si="61"/>
        <v>127462.40000000001</v>
      </c>
      <c r="AN115" s="1">
        <f t="shared" si="62"/>
        <v>136245626.2611016</v>
      </c>
      <c r="AO115">
        <f t="shared" si="63"/>
        <v>88559657.069716051</v>
      </c>
      <c r="AP115">
        <f t="shared" si="64"/>
        <v>7323.2024115342119</v>
      </c>
      <c r="AQ115" s="1">
        <f t="shared" si="65"/>
        <v>122836480</v>
      </c>
      <c r="AR115">
        <f t="shared" si="66"/>
        <v>72384000</v>
      </c>
      <c r="AS115">
        <f t="shared" si="40"/>
        <v>3931.2000000000003</v>
      </c>
    </row>
    <row r="116" spans="22:45" hidden="1">
      <c r="V116">
        <v>115</v>
      </c>
      <c r="W116">
        <f t="shared" si="55"/>
        <v>13225</v>
      </c>
      <c r="X116" s="1">
        <f t="shared" si="41"/>
        <v>24335141.229913887</v>
      </c>
      <c r="Y116">
        <f t="shared" si="35"/>
        <v>10111156224</v>
      </c>
      <c r="Z116" s="1">
        <f t="shared" si="56"/>
        <v>7381375050</v>
      </c>
      <c r="AA116">
        <f t="shared" si="36"/>
        <v>9101062963.2000008</v>
      </c>
      <c r="AB116" s="1">
        <f t="shared" si="37"/>
        <v>21427923.689741652</v>
      </c>
      <c r="AC116">
        <f t="shared" si="38"/>
        <v>263769292.80000001</v>
      </c>
      <c r="AD116" s="1">
        <f t="shared" si="53"/>
        <v>44413687.5</v>
      </c>
      <c r="AE116">
        <f t="shared" si="52"/>
        <v>128817561.60000001</v>
      </c>
      <c r="AG116">
        <v>7000</v>
      </c>
      <c r="AH116" s="1">
        <f t="shared" si="39"/>
        <v>116480000</v>
      </c>
      <c r="AI116">
        <f t="shared" si="57"/>
        <v>75712000</v>
      </c>
      <c r="AJ116">
        <f t="shared" si="58"/>
        <v>18782400</v>
      </c>
      <c r="AK116" s="1">
        <f t="shared" si="59"/>
        <v>12658688000</v>
      </c>
      <c r="AL116">
        <f t="shared" si="60"/>
        <v>4151347200</v>
      </c>
      <c r="AM116">
        <f t="shared" si="61"/>
        <v>148262.39999999999</v>
      </c>
      <c r="AN116" s="1">
        <f t="shared" si="62"/>
        <v>158649664.98282763</v>
      </c>
      <c r="AO116">
        <f t="shared" si="63"/>
        <v>103122282.23883794</v>
      </c>
      <c r="AP116">
        <f t="shared" si="64"/>
        <v>7309.2167081374164</v>
      </c>
      <c r="AQ116" s="1">
        <f t="shared" si="65"/>
        <v>143303680</v>
      </c>
      <c r="AR116">
        <f t="shared" si="66"/>
        <v>84448000</v>
      </c>
      <c r="AS116">
        <f t="shared" si="40"/>
        <v>3931.2000000000003</v>
      </c>
    </row>
    <row r="117" spans="22:45" hidden="1">
      <c r="V117">
        <v>116</v>
      </c>
      <c r="W117">
        <f t="shared" si="55"/>
        <v>13456</v>
      </c>
      <c r="X117" s="1">
        <f t="shared" si="41"/>
        <v>24738351.004843239</v>
      </c>
      <c r="Y117">
        <f t="shared" si="35"/>
        <v>10199079321.6</v>
      </c>
      <c r="Z117" s="1">
        <f t="shared" si="56"/>
        <v>7640855040</v>
      </c>
      <c r="AA117">
        <f t="shared" si="36"/>
        <v>9258506649.6000004</v>
      </c>
      <c r="AB117" s="1">
        <f t="shared" si="37"/>
        <v>21736653.014529724</v>
      </c>
      <c r="AC117">
        <f t="shared" si="38"/>
        <v>263769292.80000001</v>
      </c>
      <c r="AD117" s="1">
        <f t="shared" si="53"/>
        <v>45189362.399999999</v>
      </c>
      <c r="AE117">
        <f t="shared" si="52"/>
        <v>128817561.60000001</v>
      </c>
      <c r="AG117">
        <v>8000</v>
      </c>
      <c r="AH117" s="1">
        <f t="shared" si="39"/>
        <v>133120000</v>
      </c>
      <c r="AI117">
        <f t="shared" si="57"/>
        <v>86528000</v>
      </c>
      <c r="AJ117">
        <f t="shared" si="58"/>
        <v>21465600</v>
      </c>
      <c r="AK117" s="1">
        <f t="shared" si="59"/>
        <v>16515072000</v>
      </c>
      <c r="AL117">
        <f t="shared" si="60"/>
        <v>5409996800</v>
      </c>
      <c r="AM117">
        <f t="shared" si="61"/>
        <v>169062.39999999999</v>
      </c>
      <c r="AN117" s="1">
        <f t="shared" si="62"/>
        <v>181013376.51592714</v>
      </c>
      <c r="AO117">
        <f t="shared" si="63"/>
        <v>117658694.73535264</v>
      </c>
      <c r="AP117">
        <f t="shared" si="64"/>
        <v>7297.1017407983127</v>
      </c>
      <c r="AQ117" s="1">
        <f t="shared" si="65"/>
        <v>163770880</v>
      </c>
      <c r="AR117">
        <f t="shared" si="66"/>
        <v>96512000</v>
      </c>
      <c r="AS117">
        <f t="shared" si="40"/>
        <v>3931.2000000000003</v>
      </c>
    </row>
    <row r="118" spans="22:45" hidden="1">
      <c r="V118">
        <v>117</v>
      </c>
      <c r="W118">
        <f t="shared" si="55"/>
        <v>13689</v>
      </c>
      <c r="X118" s="1">
        <f t="shared" si="41"/>
        <v>25144675.055970959</v>
      </c>
      <c r="Y118">
        <f t="shared" si="35"/>
        <v>10287002419.199999</v>
      </c>
      <c r="Z118" s="1">
        <f t="shared" si="56"/>
        <v>7907122314</v>
      </c>
      <c r="AA118">
        <f t="shared" si="36"/>
        <v>9417313484.8000011</v>
      </c>
      <c r="AB118" s="1">
        <f t="shared" si="37"/>
        <v>22046925.167912882</v>
      </c>
      <c r="AC118">
        <f t="shared" si="38"/>
        <v>263769292.80000001</v>
      </c>
      <c r="AD118" s="1">
        <f t="shared" si="53"/>
        <v>45971753.100000001</v>
      </c>
      <c r="AE118">
        <f t="shared" si="52"/>
        <v>128817561.60000001</v>
      </c>
      <c r="AG118">
        <v>9000</v>
      </c>
      <c r="AH118" s="1">
        <f t="shared" si="39"/>
        <v>149760000</v>
      </c>
      <c r="AI118">
        <f t="shared" si="57"/>
        <v>97344000</v>
      </c>
      <c r="AJ118">
        <f t="shared" si="58"/>
        <v>24148800</v>
      </c>
      <c r="AK118" s="1">
        <f t="shared" si="59"/>
        <v>20883456000</v>
      </c>
      <c r="AL118">
        <f t="shared" si="60"/>
        <v>6835046400</v>
      </c>
      <c r="AM118">
        <f t="shared" si="61"/>
        <v>189862.39999999999</v>
      </c>
      <c r="AN118" s="1">
        <f t="shared" si="62"/>
        <v>203341830.20288679</v>
      </c>
      <c r="AO118">
        <f t="shared" si="63"/>
        <v>132172189.63187639</v>
      </c>
      <c r="AP118">
        <f t="shared" si="64"/>
        <v>7286.4155822701105</v>
      </c>
      <c r="AQ118" s="1">
        <f t="shared" si="65"/>
        <v>184238080</v>
      </c>
      <c r="AR118">
        <f t="shared" si="66"/>
        <v>108576000</v>
      </c>
      <c r="AS118">
        <f t="shared" si="40"/>
        <v>3931.2000000000003</v>
      </c>
    </row>
    <row r="119" spans="22:45">
      <c r="V119">
        <v>118</v>
      </c>
      <c r="W119">
        <f t="shared" si="55"/>
        <v>13924</v>
      </c>
      <c r="X119" s="1">
        <f t="shared" si="41"/>
        <v>25554110.163489144</v>
      </c>
      <c r="Y119">
        <f t="shared" si="35"/>
        <v>10374925516.800001</v>
      </c>
      <c r="Z119" s="1">
        <f t="shared" si="56"/>
        <v>8180294304</v>
      </c>
      <c r="AA119">
        <f t="shared" si="36"/>
        <v>9577483468.8000011</v>
      </c>
      <c r="AB119" s="1">
        <f t="shared" si="37"/>
        <v>22358730.490467437</v>
      </c>
      <c r="AC119">
        <f t="shared" si="38"/>
        <v>263769292.80000001</v>
      </c>
      <c r="AD119" s="1">
        <f t="shared" si="53"/>
        <v>46760859.600000001</v>
      </c>
      <c r="AE119">
        <f t="shared" si="52"/>
        <v>128817561.60000001</v>
      </c>
      <c r="AG119">
        <v>10000</v>
      </c>
      <c r="AH119" s="1">
        <f t="shared" si="39"/>
        <v>166400000</v>
      </c>
      <c r="AI119">
        <f t="shared" si="57"/>
        <v>108160000</v>
      </c>
      <c r="AJ119">
        <f t="shared" si="58"/>
        <v>26832000</v>
      </c>
      <c r="AK119" s="1">
        <f t="shared" si="59"/>
        <v>25763840000</v>
      </c>
      <c r="AL119">
        <f t="shared" si="60"/>
        <v>8426496000</v>
      </c>
      <c r="AM119">
        <f t="shared" si="61"/>
        <v>210662.39999999999</v>
      </c>
      <c r="AN119" s="1">
        <f t="shared" si="62"/>
        <v>225638960.85987857</v>
      </c>
      <c r="AO119">
        <f t="shared" si="63"/>
        <v>146665324.5589211</v>
      </c>
      <c r="AP119">
        <f t="shared" si="64"/>
        <v>7276.8564877310855</v>
      </c>
      <c r="AQ119" s="1">
        <f t="shared" si="65"/>
        <v>204705280</v>
      </c>
      <c r="AR119">
        <f t="shared" si="66"/>
        <v>120640000</v>
      </c>
      <c r="AS119">
        <f t="shared" si="40"/>
        <v>3931.2000000000003</v>
      </c>
    </row>
    <row r="120" spans="22:45" hidden="1">
      <c r="V120">
        <v>119</v>
      </c>
      <c r="W120">
        <f t="shared" si="55"/>
        <v>14161</v>
      </c>
      <c r="X120" s="1">
        <f t="shared" si="41"/>
        <v>25966653.134993508</v>
      </c>
      <c r="Y120">
        <f t="shared" si="35"/>
        <v>10462848614.400002</v>
      </c>
      <c r="Z120" s="1">
        <f t="shared" si="56"/>
        <v>8460489450</v>
      </c>
      <c r="AA120">
        <f t="shared" si="36"/>
        <v>9739016601.6000004</v>
      </c>
      <c r="AB120" s="1">
        <f t="shared" si="37"/>
        <v>22672059.404980522</v>
      </c>
      <c r="AC120">
        <f t="shared" si="38"/>
        <v>263769292.80000001</v>
      </c>
      <c r="AD120" s="1">
        <f t="shared" si="53"/>
        <v>47556681.899999999</v>
      </c>
      <c r="AE120">
        <f t="shared" si="52"/>
        <v>128817561.60000001</v>
      </c>
      <c r="AG120">
        <v>20000</v>
      </c>
      <c r="AH120" s="1">
        <f t="shared" si="39"/>
        <v>332800000</v>
      </c>
      <c r="AI120">
        <f t="shared" ref="AI120:AI128" si="67">2*AG120*128*(1.3/8)*2*130</f>
        <v>216320000</v>
      </c>
      <c r="AJ120">
        <f t="shared" ref="AJ120:AJ128" si="68">AG120*128*(1.3/8)*129</f>
        <v>53664000</v>
      </c>
      <c r="AK120" s="1">
        <f t="shared" ref="AK120:AK128" si="69">AG120*(128+2*AG120)*128</f>
        <v>102727680000</v>
      </c>
      <c r="AL120">
        <f t="shared" ref="AL120:AL128" si="70">2*AG120*128*(1.3/8)*2*(128+AG120)</f>
        <v>33492992000</v>
      </c>
      <c r="AM120">
        <f t="shared" ref="AM120:AM128" si="71">128*(1.3/8)*(128+AG120)</f>
        <v>418662.40000000002</v>
      </c>
      <c r="AN120" s="1">
        <f t="shared" ref="AN120:AN128" si="72">1.5*AG120*130*(129-LOG(AG120,2))</f>
        <v>447377921.71975714</v>
      </c>
      <c r="AO120">
        <f t="shared" ref="AO120:AO128" si="73">2*1.5*AG120*(129-LOG(AG120,2))*(1.3/8)*2*130</f>
        <v>290795649.1178422</v>
      </c>
      <c r="AP120">
        <f t="shared" ref="AP120:AP128" si="74">3*(129-LOG(AG120,2))*(1.3/8)*129</f>
        <v>7213.9689877310848</v>
      </c>
      <c r="AQ120" s="1">
        <f t="shared" ref="AQ120:AQ128" si="75">(1.23*AG120+2)*130*128</f>
        <v>409377280</v>
      </c>
      <c r="AR120">
        <f t="shared" ref="AR120:AR128" si="76">2*AG120*128*(1.3/8)*2*130+2*AG120*128*(0.3/8)*130</f>
        <v>241280000</v>
      </c>
      <c r="AS120">
        <f t="shared" si="40"/>
        <v>3931.2000000000003</v>
      </c>
    </row>
    <row r="121" spans="22:45" hidden="1">
      <c r="V121">
        <v>120</v>
      </c>
      <c r="W121">
        <f t="shared" si="55"/>
        <v>14400</v>
      </c>
      <c r="X121" s="1">
        <f t="shared" si="41"/>
        <v>26382300.80502085</v>
      </c>
      <c r="Y121">
        <f t="shared" si="35"/>
        <v>10550771712</v>
      </c>
      <c r="Z121" s="1">
        <f t="shared" si="56"/>
        <v>8747827200</v>
      </c>
      <c r="AA121">
        <f t="shared" si="36"/>
        <v>9901912883.2000008</v>
      </c>
      <c r="AB121" s="1">
        <f t="shared" si="37"/>
        <v>22986902.415062558</v>
      </c>
      <c r="AC121">
        <f t="shared" si="38"/>
        <v>263769292.80000001</v>
      </c>
      <c r="AD121" s="1">
        <f t="shared" si="53"/>
        <v>48359220</v>
      </c>
      <c r="AE121">
        <f t="shared" si="52"/>
        <v>128817561.60000001</v>
      </c>
      <c r="AG121">
        <v>30000</v>
      </c>
      <c r="AH121" s="1">
        <f t="shared" si="39"/>
        <v>499200000</v>
      </c>
      <c r="AI121">
        <f t="shared" si="67"/>
        <v>324480000</v>
      </c>
      <c r="AJ121">
        <f t="shared" si="68"/>
        <v>80496000</v>
      </c>
      <c r="AK121" s="1">
        <f t="shared" si="69"/>
        <v>230891520000</v>
      </c>
      <c r="AL121">
        <f t="shared" si="70"/>
        <v>75199488000</v>
      </c>
      <c r="AM121">
        <f t="shared" si="71"/>
        <v>626662.40000000002</v>
      </c>
      <c r="AN121" s="1">
        <f t="shared" si="72"/>
        <v>667644851.95041692</v>
      </c>
      <c r="AO121">
        <f t="shared" si="73"/>
        <v>433969153.76777101</v>
      </c>
      <c r="AP121">
        <f t="shared" si="74"/>
        <v>7177.1821584669824</v>
      </c>
      <c r="AQ121" s="1">
        <f t="shared" si="75"/>
        <v>614049280</v>
      </c>
      <c r="AR121">
        <f t="shared" si="76"/>
        <v>361920000</v>
      </c>
      <c r="AS121">
        <f t="shared" si="40"/>
        <v>3931.2000000000003</v>
      </c>
    </row>
    <row r="122" spans="22:45" hidden="1">
      <c r="V122">
        <v>121</v>
      </c>
      <c r="W122">
        <f t="shared" si="55"/>
        <v>14641</v>
      </c>
      <c r="X122" s="1">
        <f t="shared" si="41"/>
        <v>26801050.034598146</v>
      </c>
      <c r="Y122">
        <f t="shared" si="35"/>
        <v>10638694809.6</v>
      </c>
      <c r="Z122" s="1">
        <f t="shared" si="56"/>
        <v>9042428010</v>
      </c>
      <c r="AA122">
        <f t="shared" si="36"/>
        <v>10066172313.6</v>
      </c>
      <c r="AB122" s="1">
        <f t="shared" si="37"/>
        <v>23303250.103794437</v>
      </c>
      <c r="AC122">
        <f t="shared" si="38"/>
        <v>263769292.80000001</v>
      </c>
      <c r="AD122" s="1">
        <f t="shared" si="53"/>
        <v>49168473.899999999</v>
      </c>
      <c r="AE122">
        <f t="shared" si="52"/>
        <v>128817561.60000001</v>
      </c>
      <c r="AG122">
        <v>40000</v>
      </c>
      <c r="AH122" s="1">
        <f t="shared" si="39"/>
        <v>665600000</v>
      </c>
      <c r="AI122">
        <f t="shared" si="67"/>
        <v>432640000</v>
      </c>
      <c r="AJ122">
        <f t="shared" si="68"/>
        <v>107328000</v>
      </c>
      <c r="AK122" s="1">
        <f t="shared" si="69"/>
        <v>410255360000</v>
      </c>
      <c r="AL122">
        <f t="shared" si="70"/>
        <v>133545984000</v>
      </c>
      <c r="AM122">
        <f t="shared" si="71"/>
        <v>834662.40000000002</v>
      </c>
      <c r="AN122" s="1">
        <f t="shared" si="72"/>
        <v>886955843.43951428</v>
      </c>
      <c r="AO122">
        <f t="shared" si="73"/>
        <v>576521298.23568439</v>
      </c>
      <c r="AP122">
        <f t="shared" si="74"/>
        <v>7151.081487731085</v>
      </c>
      <c r="AQ122" s="1">
        <f t="shared" si="75"/>
        <v>818721280</v>
      </c>
      <c r="AR122">
        <f t="shared" si="76"/>
        <v>482560000</v>
      </c>
      <c r="AS122">
        <f t="shared" si="40"/>
        <v>3931.2000000000003</v>
      </c>
    </row>
    <row r="123" spans="22:45" hidden="1">
      <c r="V123">
        <v>122</v>
      </c>
      <c r="W123">
        <f t="shared" si="55"/>
        <v>14884</v>
      </c>
      <c r="X123" s="1">
        <f t="shared" si="41"/>
        <v>27222897.710802823</v>
      </c>
      <c r="Y123">
        <f t="shared" si="35"/>
        <v>10726617907.199999</v>
      </c>
      <c r="Z123" s="1">
        <f t="shared" si="56"/>
        <v>9344413344</v>
      </c>
      <c r="AA123">
        <f t="shared" si="36"/>
        <v>10231794892.800001</v>
      </c>
      <c r="AB123" s="1">
        <f t="shared" si="37"/>
        <v>23621093.132408459</v>
      </c>
      <c r="AC123">
        <f t="shared" si="38"/>
        <v>263769292.80000001</v>
      </c>
      <c r="AD123" s="1">
        <f t="shared" si="53"/>
        <v>49984443.600000001</v>
      </c>
      <c r="AE123">
        <f t="shared" si="52"/>
        <v>128817561.60000001</v>
      </c>
      <c r="AG123">
        <v>50000</v>
      </c>
      <c r="AH123" s="1">
        <f t="shared" si="39"/>
        <v>832000000</v>
      </c>
      <c r="AI123">
        <f t="shared" si="67"/>
        <v>540800000</v>
      </c>
      <c r="AJ123">
        <f t="shared" si="68"/>
        <v>134160000</v>
      </c>
      <c r="AK123" s="1">
        <f t="shared" si="69"/>
        <v>640819200000</v>
      </c>
      <c r="AL123">
        <f t="shared" si="70"/>
        <v>208532480000</v>
      </c>
      <c r="AM123">
        <f t="shared" si="71"/>
        <v>1042662.4</v>
      </c>
      <c r="AN123" s="1">
        <f t="shared" si="72"/>
        <v>1105556005.3742411</v>
      </c>
      <c r="AO123">
        <f t="shared" si="73"/>
        <v>718611403.49325681</v>
      </c>
      <c r="AP123">
        <f t="shared" si="74"/>
        <v>7130.8362346638542</v>
      </c>
      <c r="AQ123" s="1">
        <f t="shared" si="75"/>
        <v>1023393280</v>
      </c>
      <c r="AR123">
        <f t="shared" si="76"/>
        <v>603200000</v>
      </c>
      <c r="AS123">
        <f t="shared" si="40"/>
        <v>3931.2000000000003</v>
      </c>
    </row>
    <row r="124" spans="22:45" hidden="1">
      <c r="V124">
        <v>123</v>
      </c>
      <c r="W124">
        <f t="shared" si="55"/>
        <v>15129</v>
      </c>
      <c r="X124" s="1">
        <f t="shared" si="41"/>
        <v>27647840.746333942</v>
      </c>
      <c r="Y124">
        <f t="shared" si="35"/>
        <v>10814541004.800001</v>
      </c>
      <c r="Z124" s="1">
        <f t="shared" si="56"/>
        <v>9653905674</v>
      </c>
      <c r="AA124">
        <f t="shared" si="36"/>
        <v>10398780620.800001</v>
      </c>
      <c r="AB124" s="1">
        <f t="shared" si="37"/>
        <v>23940422.239001829</v>
      </c>
      <c r="AC124">
        <f t="shared" si="38"/>
        <v>263769292.80000001</v>
      </c>
      <c r="AD124" s="1">
        <f t="shared" si="53"/>
        <v>50807129.099999994</v>
      </c>
      <c r="AE124">
        <f t="shared" si="52"/>
        <v>128817561.60000001</v>
      </c>
      <c r="AG124">
        <v>60000</v>
      </c>
      <c r="AH124" s="1">
        <f t="shared" si="39"/>
        <v>998400000</v>
      </c>
      <c r="AI124">
        <f t="shared" si="67"/>
        <v>648960000</v>
      </c>
      <c r="AJ124">
        <f t="shared" si="68"/>
        <v>160992000</v>
      </c>
      <c r="AK124" s="1">
        <f t="shared" si="69"/>
        <v>922583040000</v>
      </c>
      <c r="AL124">
        <f t="shared" si="70"/>
        <v>300158976000</v>
      </c>
      <c r="AM124">
        <f t="shared" si="71"/>
        <v>1250662.4000000001</v>
      </c>
      <c r="AN124" s="1">
        <f t="shared" si="72"/>
        <v>1323589703.9008338</v>
      </c>
      <c r="AO124">
        <f t="shared" si="73"/>
        <v>860333307.53554201</v>
      </c>
      <c r="AP124">
        <f t="shared" si="74"/>
        <v>7114.2946584669826</v>
      </c>
      <c r="AQ124" s="1">
        <f t="shared" si="75"/>
        <v>1228065280</v>
      </c>
      <c r="AR124">
        <f t="shared" si="76"/>
        <v>723840000</v>
      </c>
      <c r="AS124">
        <f t="shared" si="40"/>
        <v>3931.2000000000003</v>
      </c>
    </row>
    <row r="125" spans="22:45" hidden="1">
      <c r="V125">
        <v>124</v>
      </c>
      <c r="W125">
        <f t="shared" si="55"/>
        <v>15376</v>
      </c>
      <c r="X125" s="1">
        <f t="shared" si="41"/>
        <v>28075876.079093888</v>
      </c>
      <c r="Y125">
        <f t="shared" si="35"/>
        <v>10902464102.400002</v>
      </c>
      <c r="Z125" s="1">
        <f t="shared" si="56"/>
        <v>9971028480</v>
      </c>
      <c r="AA125">
        <f t="shared" si="36"/>
        <v>10567129497.6</v>
      </c>
      <c r="AB125" s="1">
        <f t="shared" si="37"/>
        <v>24261228.23728165</v>
      </c>
      <c r="AC125">
        <f t="shared" si="38"/>
        <v>263769292.80000001</v>
      </c>
      <c r="AD125" s="1">
        <f t="shared" si="53"/>
        <v>51636530.399999999</v>
      </c>
      <c r="AE125">
        <f t="shared" si="52"/>
        <v>128817561.60000001</v>
      </c>
      <c r="AG125">
        <v>70000</v>
      </c>
      <c r="AH125" s="1">
        <f t="shared" si="39"/>
        <v>1164800000</v>
      </c>
      <c r="AI125">
        <f t="shared" si="67"/>
        <v>757120000</v>
      </c>
      <c r="AJ125">
        <f t="shared" si="68"/>
        <v>187824000</v>
      </c>
      <c r="AK125" s="1">
        <f t="shared" si="69"/>
        <v>1255546880000</v>
      </c>
      <c r="AL125">
        <f t="shared" si="70"/>
        <v>408425472000</v>
      </c>
      <c r="AM125">
        <f t="shared" si="71"/>
        <v>1458662.4000000001</v>
      </c>
      <c r="AN125" s="1">
        <f t="shared" si="72"/>
        <v>1541152331.3330636</v>
      </c>
      <c r="AO125">
        <f t="shared" si="73"/>
        <v>1001749015.3664914</v>
      </c>
      <c r="AP125">
        <f t="shared" si="74"/>
        <v>7100.308955070187</v>
      </c>
      <c r="AQ125" s="1">
        <f t="shared" si="75"/>
        <v>1432737280</v>
      </c>
      <c r="AR125">
        <f t="shared" si="76"/>
        <v>844480000</v>
      </c>
      <c r="AS125">
        <f t="shared" si="40"/>
        <v>3931.2000000000003</v>
      </c>
    </row>
    <row r="126" spans="22:45" hidden="1">
      <c r="V126">
        <v>125</v>
      </c>
      <c r="W126">
        <f t="shared" si="55"/>
        <v>15625</v>
      </c>
      <c r="X126" s="1">
        <f t="shared" si="41"/>
        <v>28507000.671780139</v>
      </c>
      <c r="Y126">
        <f t="shared" si="35"/>
        <v>10990387200</v>
      </c>
      <c r="Z126" s="1">
        <f t="shared" si="56"/>
        <v>10295906250</v>
      </c>
      <c r="AA126">
        <f t="shared" si="36"/>
        <v>10736841523.200001</v>
      </c>
      <c r="AB126" s="1">
        <f t="shared" si="37"/>
        <v>24583502.015340406</v>
      </c>
      <c r="AC126">
        <f t="shared" si="38"/>
        <v>263769292.80000001</v>
      </c>
      <c r="AD126" s="1">
        <f t="shared" si="53"/>
        <v>52472647.5</v>
      </c>
      <c r="AE126">
        <f t="shared" si="52"/>
        <v>128817561.60000001</v>
      </c>
      <c r="AG126">
        <v>80000</v>
      </c>
      <c r="AH126" s="1">
        <f t="shared" si="39"/>
        <v>1331200000</v>
      </c>
      <c r="AI126">
        <f t="shared" si="67"/>
        <v>865280000</v>
      </c>
      <c r="AJ126">
        <f t="shared" si="68"/>
        <v>214656000</v>
      </c>
      <c r="AK126" s="1">
        <f t="shared" si="69"/>
        <v>1639710720000</v>
      </c>
      <c r="AL126">
        <f t="shared" si="70"/>
        <v>533331968000</v>
      </c>
      <c r="AM126">
        <f t="shared" si="71"/>
        <v>1666662.4000000001</v>
      </c>
      <c r="AN126" s="1">
        <f t="shared" si="72"/>
        <v>1758311686.8790286</v>
      </c>
      <c r="AO126">
        <f t="shared" si="73"/>
        <v>1142902596.4713688</v>
      </c>
      <c r="AP126">
        <f t="shared" si="74"/>
        <v>7088.1939877310851</v>
      </c>
      <c r="AQ126" s="1">
        <f t="shared" si="75"/>
        <v>1637409280</v>
      </c>
      <c r="AR126">
        <f t="shared" si="76"/>
        <v>965120000</v>
      </c>
      <c r="AS126">
        <f t="shared" si="40"/>
        <v>3931.2000000000003</v>
      </c>
    </row>
    <row r="127" spans="22:45" hidden="1">
      <c r="V127">
        <v>126</v>
      </c>
      <c r="W127">
        <f t="shared" si="55"/>
        <v>15876</v>
      </c>
      <c r="X127" s="1">
        <f t="shared" si="41"/>
        <v>28941211.511486989</v>
      </c>
      <c r="Y127">
        <f t="shared" si="35"/>
        <v>11078310297.6</v>
      </c>
      <c r="Z127" s="1">
        <f t="shared" si="56"/>
        <v>10628664480</v>
      </c>
      <c r="AA127">
        <f t="shared" si="36"/>
        <v>10907916697.6</v>
      </c>
      <c r="AB127" s="1">
        <f t="shared" si="37"/>
        <v>24907234.53446098</v>
      </c>
      <c r="AC127">
        <f t="shared" si="38"/>
        <v>263769292.80000001</v>
      </c>
      <c r="AD127" s="1">
        <f t="shared" si="53"/>
        <v>53315480.399999999</v>
      </c>
      <c r="AE127">
        <f t="shared" si="52"/>
        <v>128817561.60000001</v>
      </c>
      <c r="AG127">
        <v>90000</v>
      </c>
      <c r="AH127" s="1">
        <f t="shared" si="39"/>
        <v>1497600000</v>
      </c>
      <c r="AI127">
        <f t="shared" si="67"/>
        <v>973440000</v>
      </c>
      <c r="AJ127">
        <f t="shared" si="68"/>
        <v>241488000</v>
      </c>
      <c r="AK127" s="1">
        <f t="shared" si="69"/>
        <v>2075074560000</v>
      </c>
      <c r="AL127">
        <f t="shared" si="70"/>
        <v>674878464000</v>
      </c>
      <c r="AM127">
        <f t="shared" si="71"/>
        <v>1874662.4000000001</v>
      </c>
      <c r="AN127" s="1">
        <f t="shared" si="72"/>
        <v>1975118463.9635944</v>
      </c>
      <c r="AO127">
        <f t="shared" si="73"/>
        <v>1283827001.5763366</v>
      </c>
      <c r="AP127">
        <f t="shared" si="74"/>
        <v>7077.5078292028793</v>
      </c>
      <c r="AQ127" s="1">
        <f t="shared" si="75"/>
        <v>1842081280</v>
      </c>
      <c r="AR127">
        <f t="shared" si="76"/>
        <v>1085760000</v>
      </c>
      <c r="AS127">
        <f t="shared" si="40"/>
        <v>3931.2000000000003</v>
      </c>
    </row>
    <row r="128" spans="22:45">
      <c r="V128">
        <v>127</v>
      </c>
      <c r="W128">
        <f t="shared" si="55"/>
        <v>16129</v>
      </c>
      <c r="X128" s="1">
        <f t="shared" si="41"/>
        <v>29378505.609316725</v>
      </c>
      <c r="Y128">
        <f t="shared" si="35"/>
        <v>11166233395.199999</v>
      </c>
      <c r="Z128" s="1">
        <f t="shared" si="56"/>
        <v>10969429674</v>
      </c>
      <c r="AA128">
        <f t="shared" si="36"/>
        <v>11080355020.800001</v>
      </c>
      <c r="AB128" s="1">
        <f t="shared" si="37"/>
        <v>25232416.82795018</v>
      </c>
      <c r="AC128">
        <f t="shared" si="38"/>
        <v>263769292.80000001</v>
      </c>
      <c r="AD128" s="1">
        <f t="shared" si="53"/>
        <v>54165029.099999994</v>
      </c>
      <c r="AE128">
        <f t="shared" si="52"/>
        <v>128817561.60000001</v>
      </c>
      <c r="AG128">
        <v>100000</v>
      </c>
      <c r="AH128" s="1">
        <f t="shared" si="39"/>
        <v>1664000000</v>
      </c>
      <c r="AI128">
        <f t="shared" si="67"/>
        <v>1081600000</v>
      </c>
      <c r="AJ128">
        <f t="shared" si="68"/>
        <v>268320000</v>
      </c>
      <c r="AK128" s="1">
        <f t="shared" si="69"/>
        <v>2561638400000</v>
      </c>
      <c r="AL128">
        <f t="shared" si="70"/>
        <v>833064960000</v>
      </c>
      <c r="AM128">
        <f t="shared" si="71"/>
        <v>2082662.4000000001</v>
      </c>
      <c r="AN128" s="1">
        <f t="shared" si="72"/>
        <v>2191612010.7484822</v>
      </c>
      <c r="AO128">
        <f t="shared" si="73"/>
        <v>1424547806.9865136</v>
      </c>
      <c r="AP128">
        <f t="shared" si="74"/>
        <v>7067.9487346638543</v>
      </c>
      <c r="AQ128" s="1">
        <f t="shared" si="75"/>
        <v>2046753280</v>
      </c>
      <c r="AR128">
        <f t="shared" si="76"/>
        <v>1206400000</v>
      </c>
      <c r="AS128">
        <f t="shared" si="40"/>
        <v>3931.2000000000003</v>
      </c>
    </row>
    <row r="129" spans="22:31">
      <c r="V129">
        <v>128</v>
      </c>
      <c r="W129">
        <f t="shared" si="55"/>
        <v>16384</v>
      </c>
      <c r="X129" s="1">
        <f t="shared" si="41"/>
        <v>29818880</v>
      </c>
      <c r="Y129">
        <f t="shared" si="35"/>
        <v>11254156492.800001</v>
      </c>
      <c r="Z129" s="1">
        <f t="shared" si="56"/>
        <v>11318329344</v>
      </c>
      <c r="AA129">
        <f t="shared" si="36"/>
        <v>11254156492.800001</v>
      </c>
      <c r="AB129" s="1">
        <f t="shared" si="37"/>
        <v>25559040</v>
      </c>
      <c r="AC129">
        <f t="shared" si="38"/>
        <v>263769292.80000001</v>
      </c>
      <c r="AD129" s="1">
        <f t="shared" si="53"/>
        <v>55021293.600000001</v>
      </c>
      <c r="AE129">
        <f t="shared" si="52"/>
        <v>128817561.60000001</v>
      </c>
    </row>
    <row r="130" spans="22:31">
      <c r="V130">
        <v>129</v>
      </c>
      <c r="W130">
        <f t="shared" si="55"/>
        <v>16641</v>
      </c>
      <c r="X130" s="1">
        <f t="shared" si="41"/>
        <v>30262331.74152521</v>
      </c>
      <c r="Y130">
        <f t="shared" si="35"/>
        <v>11342079590.400002</v>
      </c>
      <c r="Z130" s="1">
        <f t="shared" si="56"/>
        <v>11675492010</v>
      </c>
      <c r="AA130">
        <f t="shared" si="36"/>
        <v>11429321113.6</v>
      </c>
      <c r="AB130" s="1">
        <f t="shared" si="37"/>
        <v>25887095.224575631</v>
      </c>
      <c r="AC130">
        <f t="shared" si="38"/>
        <v>263769292.80000001</v>
      </c>
      <c r="AD130" s="1">
        <f t="shared" si="53"/>
        <v>55884273.899999999</v>
      </c>
      <c r="AE130">
        <f t="shared" si="52"/>
        <v>128817561.60000001</v>
      </c>
    </row>
    <row r="131" spans="22:31">
      <c r="V131">
        <v>130</v>
      </c>
      <c r="W131">
        <f t="shared" si="55"/>
        <v>16900</v>
      </c>
      <c r="X131" s="1">
        <f t="shared" si="41"/>
        <v>30708857.914776485</v>
      </c>
      <c r="Y131">
        <f t="shared" si="35"/>
        <v>11430002688</v>
      </c>
      <c r="Z131" s="1">
        <f t="shared" si="56"/>
        <v>12041047200</v>
      </c>
      <c r="AA131">
        <f t="shared" si="36"/>
        <v>11605848883.200001</v>
      </c>
      <c r="AB131" s="1">
        <f t="shared" si="37"/>
        <v>26216573.744329456</v>
      </c>
      <c r="AC131">
        <f t="shared" si="38"/>
        <v>263769292.80000001</v>
      </c>
      <c r="AD131" s="1">
        <f t="shared" si="53"/>
        <v>56753970</v>
      </c>
      <c r="AE131">
        <f t="shared" si="52"/>
        <v>128817561.60000001</v>
      </c>
    </row>
    <row r="132" spans="22:31">
      <c r="V132">
        <v>131</v>
      </c>
      <c r="W132">
        <f t="shared" si="55"/>
        <v>17161</v>
      </c>
      <c r="X132" s="1">
        <f t="shared" si="41"/>
        <v>31158455.623180062</v>
      </c>
      <c r="Y132">
        <f t="shared" si="35"/>
        <v>11517925785.6</v>
      </c>
      <c r="Z132" s="1">
        <f t="shared" si="56"/>
        <v>12415125450</v>
      </c>
      <c r="AA132">
        <f t="shared" si="36"/>
        <v>11783739801.6</v>
      </c>
      <c r="AB132" s="1">
        <f t="shared" si="37"/>
        <v>26547466.86954017</v>
      </c>
      <c r="AC132">
        <f t="shared" si="38"/>
        <v>263769292.80000001</v>
      </c>
      <c r="AD132" s="1">
        <f t="shared" si="53"/>
        <v>57630381.899999999</v>
      </c>
      <c r="AE132">
        <f t="shared" si="52"/>
        <v>128817561.60000001</v>
      </c>
    </row>
    <row r="133" spans="22:31">
      <c r="V133">
        <v>132</v>
      </c>
      <c r="W133">
        <f t="shared" si="55"/>
        <v>17424</v>
      </c>
      <c r="X133" s="1">
        <f t="shared" si="41"/>
        <v>31611121.992358781</v>
      </c>
      <c r="Y133">
        <f t="shared" si="35"/>
        <v>11605848883.199999</v>
      </c>
      <c r="Z133" s="1">
        <f t="shared" si="56"/>
        <v>12797858304</v>
      </c>
      <c r="AA133">
        <f t="shared" si="36"/>
        <v>11962993868.800001</v>
      </c>
      <c r="AB133" s="1">
        <f t="shared" si="37"/>
        <v>26879765.97707634</v>
      </c>
      <c r="AC133">
        <f t="shared" si="38"/>
        <v>263769292.80000001</v>
      </c>
      <c r="AD133" s="1">
        <f t="shared" si="53"/>
        <v>58513509.600000001</v>
      </c>
      <c r="AE133">
        <f t="shared" si="52"/>
        <v>128817561.60000001</v>
      </c>
    </row>
    <row r="134" spans="22:31">
      <c r="V134">
        <v>133</v>
      </c>
      <c r="W134">
        <f t="shared" si="55"/>
        <v>17689</v>
      </c>
      <c r="X134" s="1">
        <f t="shared" si="41"/>
        <v>32066854.16979453</v>
      </c>
      <c r="Y134">
        <f t="shared" ref="Y134:Y197" si="77">2*2^21*V134*(1.3/8)*129</f>
        <v>11693771980.800001</v>
      </c>
      <c r="Z134" s="1">
        <f t="shared" si="56"/>
        <v>13189378314</v>
      </c>
      <c r="AA134">
        <f t="shared" ref="AA134:AA197" si="78">2*2^21*(1.3/8)*(128+W134)</f>
        <v>12143611084.800001</v>
      </c>
      <c r="AB134" s="1">
        <f t="shared" ref="AB134:AB197" si="79">1.5*V134^2*130*LOG(2^22/V134^2,2)</f>
        <v>27213462.509383589</v>
      </c>
      <c r="AC134">
        <f t="shared" ref="AC134:AC197" si="80">3*2^21*(1.3/8)*2*129</f>
        <v>263769292.80000001</v>
      </c>
      <c r="AD134" s="1">
        <f t="shared" si="53"/>
        <v>59403353.100000001</v>
      </c>
      <c r="AE134">
        <f t="shared" si="52"/>
        <v>128817561.60000001</v>
      </c>
    </row>
    <row r="135" spans="22:31">
      <c r="V135">
        <v>134</v>
      </c>
      <c r="W135">
        <f t="shared" si="55"/>
        <v>17956</v>
      </c>
      <c r="X135" s="1">
        <f t="shared" ref="X135:X198" si="81">V135^2*130*LOG((2^21)/V135,2)</f>
        <v>32525649.324498232</v>
      </c>
      <c r="Y135">
        <f t="shared" si="77"/>
        <v>11781695078.400002</v>
      </c>
      <c r="Z135" s="1">
        <f t="shared" si="56"/>
        <v>13589819040</v>
      </c>
      <c r="AA135">
        <f t="shared" si="78"/>
        <v>12325591449.6</v>
      </c>
      <c r="AB135" s="1">
        <f t="shared" si="79"/>
        <v>27548547.973494694</v>
      </c>
      <c r="AC135">
        <f t="shared" si="80"/>
        <v>263769292.80000001</v>
      </c>
      <c r="AD135" s="1">
        <f t="shared" si="53"/>
        <v>60299912.399999999</v>
      </c>
      <c r="AE135">
        <f t="shared" si="52"/>
        <v>128817561.60000001</v>
      </c>
    </row>
    <row r="136" spans="22:31">
      <c r="V136">
        <v>135</v>
      </c>
      <c r="W136">
        <f t="shared" si="55"/>
        <v>18225</v>
      </c>
      <c r="X136" s="1">
        <f t="shared" si="81"/>
        <v>32987504.646687321</v>
      </c>
      <c r="Y136">
        <f t="shared" si="77"/>
        <v>11869618176</v>
      </c>
      <c r="Z136" s="1">
        <f t="shared" si="56"/>
        <v>13999315050</v>
      </c>
      <c r="AA136">
        <f t="shared" si="78"/>
        <v>12508934963.200001</v>
      </c>
      <c r="AB136" s="1">
        <f t="shared" si="79"/>
        <v>27885013.940061957</v>
      </c>
      <c r="AC136">
        <f t="shared" si="80"/>
        <v>263769292.80000001</v>
      </c>
      <c r="AD136" s="1">
        <f t="shared" si="53"/>
        <v>61203187.5</v>
      </c>
      <c r="AE136">
        <f t="shared" si="52"/>
        <v>128817561.60000001</v>
      </c>
    </row>
    <row r="137" spans="22:31">
      <c r="V137">
        <v>136</v>
      </c>
      <c r="W137">
        <f t="shared" si="55"/>
        <v>18496</v>
      </c>
      <c r="X137" s="1">
        <f t="shared" si="81"/>
        <v>33452417.347470388</v>
      </c>
      <c r="Y137">
        <f t="shared" si="77"/>
        <v>11957541273.6</v>
      </c>
      <c r="Z137" s="1">
        <f t="shared" si="56"/>
        <v>14418001920</v>
      </c>
      <c r="AA137">
        <f t="shared" si="78"/>
        <v>12693641625.6</v>
      </c>
      <c r="AB137" s="1">
        <f t="shared" si="79"/>
        <v>28222852.042411152</v>
      </c>
      <c r="AC137">
        <f t="shared" si="80"/>
        <v>263769292.80000001</v>
      </c>
      <c r="AD137" s="1">
        <f t="shared" si="53"/>
        <v>62113178.399999999</v>
      </c>
      <c r="AE137">
        <f t="shared" si="52"/>
        <v>128817561.60000001</v>
      </c>
    </row>
    <row r="138" spans="22:31">
      <c r="V138">
        <v>137</v>
      </c>
      <c r="W138">
        <f t="shared" si="55"/>
        <v>18769</v>
      </c>
      <c r="X138" s="1">
        <f t="shared" si="81"/>
        <v>33920384.658538803</v>
      </c>
      <c r="Y138">
        <f t="shared" si="77"/>
        <v>12045464371.199999</v>
      </c>
      <c r="Z138" s="1">
        <f t="shared" si="56"/>
        <v>14846016234</v>
      </c>
      <c r="AA138">
        <f t="shared" si="78"/>
        <v>12879711436.800001</v>
      </c>
      <c r="AB138" s="1">
        <f t="shared" si="79"/>
        <v>28562053.97561641</v>
      </c>
      <c r="AC138">
        <f t="shared" si="80"/>
        <v>263769292.80000001</v>
      </c>
      <c r="AD138" s="1">
        <f t="shared" si="53"/>
        <v>63029885.100000001</v>
      </c>
      <c r="AE138">
        <f t="shared" ref="AE138:AE201" si="82">2^21*(1.3/8)*2*129+2*2*2^21*(0.3/8)*130</f>
        <v>128817561.60000001</v>
      </c>
    </row>
    <row r="139" spans="22:31">
      <c r="V139">
        <v>138</v>
      </c>
      <c r="W139">
        <f t="shared" si="55"/>
        <v>19044</v>
      </c>
      <c r="X139" s="1">
        <f t="shared" si="81"/>
        <v>34391403.831865154</v>
      </c>
      <c r="Y139">
        <f t="shared" si="77"/>
        <v>12133387468.800001</v>
      </c>
      <c r="Z139" s="1">
        <f t="shared" si="56"/>
        <v>15283495584</v>
      </c>
      <c r="AA139">
        <f t="shared" si="78"/>
        <v>13067144396.800001</v>
      </c>
      <c r="AB139" s="1">
        <f t="shared" si="79"/>
        <v>28902611.495595455</v>
      </c>
      <c r="AC139">
        <f t="shared" si="80"/>
        <v>263769292.80000001</v>
      </c>
      <c r="AD139" s="1">
        <f t="shared" ref="AD139:AD201" si="83">(1.23*V139^2+2)*130*21</f>
        <v>63953307.600000001</v>
      </c>
      <c r="AE139">
        <f t="shared" si="82"/>
        <v>128817561.60000001</v>
      </c>
    </row>
    <row r="140" spans="22:31">
      <c r="V140">
        <v>139</v>
      </c>
      <c r="W140">
        <f t="shared" si="55"/>
        <v>19321</v>
      </c>
      <c r="X140" s="1">
        <f t="shared" si="81"/>
        <v>34865472.139408186</v>
      </c>
      <c r="Y140">
        <f t="shared" si="77"/>
        <v>12221310566.400002</v>
      </c>
      <c r="Z140" s="1">
        <f t="shared" si="56"/>
        <v>15730578570</v>
      </c>
      <c r="AA140">
        <f t="shared" si="78"/>
        <v>13255940505.6</v>
      </c>
      <c r="AB140" s="1">
        <f t="shared" si="79"/>
        <v>29244516.418224551</v>
      </c>
      <c r="AC140">
        <f t="shared" si="80"/>
        <v>263769292.80000001</v>
      </c>
      <c r="AD140" s="1">
        <f t="shared" si="83"/>
        <v>64883445.899999999</v>
      </c>
      <c r="AE140">
        <f t="shared" si="82"/>
        <v>128817561.60000001</v>
      </c>
    </row>
    <row r="141" spans="22:31">
      <c r="V141">
        <v>140</v>
      </c>
      <c r="W141">
        <f t="shared" si="55"/>
        <v>19600</v>
      </c>
      <c r="X141" s="1">
        <f t="shared" si="81"/>
        <v>35342586.872824229</v>
      </c>
      <c r="Y141">
        <f t="shared" si="77"/>
        <v>12309233664</v>
      </c>
      <c r="Z141" s="1">
        <f t="shared" si="56"/>
        <v>16187404800</v>
      </c>
      <c r="AA141">
        <f t="shared" si="78"/>
        <v>13446099763.200001</v>
      </c>
      <c r="AB141" s="1">
        <f t="shared" si="79"/>
        <v>29587760.618472677</v>
      </c>
      <c r="AC141">
        <f t="shared" si="80"/>
        <v>263769292.80000001</v>
      </c>
      <c r="AD141" s="1">
        <f t="shared" si="83"/>
        <v>65820300</v>
      </c>
      <c r="AE141">
        <f t="shared" si="82"/>
        <v>128817561.60000001</v>
      </c>
    </row>
    <row r="142" spans="22:31">
      <c r="V142">
        <v>141</v>
      </c>
      <c r="W142">
        <f t="shared" si="55"/>
        <v>19881</v>
      </c>
      <c r="X142" s="1">
        <f t="shared" si="81"/>
        <v>35822745.343184747</v>
      </c>
      <c r="Y142">
        <f t="shared" si="77"/>
        <v>12397156761.6</v>
      </c>
      <c r="Z142" s="1">
        <f t="shared" si="56"/>
        <v>16654114890</v>
      </c>
      <c r="AA142">
        <f t="shared" si="78"/>
        <v>13637622169.6</v>
      </c>
      <c r="AB142" s="1">
        <f t="shared" si="79"/>
        <v>29932336.029554237</v>
      </c>
      <c r="AC142">
        <f t="shared" si="80"/>
        <v>263769292.80000001</v>
      </c>
      <c r="AD142" s="1">
        <f t="shared" si="83"/>
        <v>66763869.899999999</v>
      </c>
      <c r="AE142">
        <f t="shared" si="82"/>
        <v>128817561.60000001</v>
      </c>
    </row>
    <row r="143" spans="22:31">
      <c r="V143">
        <v>142</v>
      </c>
      <c r="W143">
        <f t="shared" si="55"/>
        <v>20164</v>
      </c>
      <c r="X143" s="1">
        <f t="shared" si="81"/>
        <v>36305944.880699992</v>
      </c>
      <c r="Y143">
        <f t="shared" si="77"/>
        <v>12485079859.199999</v>
      </c>
      <c r="Z143" s="1">
        <f t="shared" si="56"/>
        <v>17130850464</v>
      </c>
      <c r="AA143">
        <f t="shared" si="78"/>
        <v>13830507724.800001</v>
      </c>
      <c r="AB143" s="1">
        <f t="shared" si="79"/>
        <v>30278234.642099962</v>
      </c>
      <c r="AC143">
        <f t="shared" si="80"/>
        <v>263769292.80000001</v>
      </c>
      <c r="AD143" s="1">
        <f t="shared" si="83"/>
        <v>67714155.600000009</v>
      </c>
      <c r="AE143">
        <f t="shared" si="82"/>
        <v>128817561.60000001</v>
      </c>
    </row>
    <row r="144" spans="22:31">
      <c r="V144">
        <v>143</v>
      </c>
      <c r="W144">
        <f t="shared" si="55"/>
        <v>20449</v>
      </c>
      <c r="X144" s="1">
        <f t="shared" si="81"/>
        <v>36792182.834448434</v>
      </c>
      <c r="Y144">
        <f t="shared" si="77"/>
        <v>12573002956.800001</v>
      </c>
      <c r="Z144" s="1">
        <f t="shared" si="56"/>
        <v>17617754154</v>
      </c>
      <c r="AA144">
        <f t="shared" si="78"/>
        <v>14024756428.800001</v>
      </c>
      <c r="AB144" s="1">
        <f t="shared" si="79"/>
        <v>30625448.5033453</v>
      </c>
      <c r="AC144">
        <f t="shared" si="80"/>
        <v>263769292.80000001</v>
      </c>
      <c r="AD144" s="1">
        <f t="shared" si="83"/>
        <v>68671157.100000009</v>
      </c>
      <c r="AE144">
        <f t="shared" si="82"/>
        <v>128817561.60000001</v>
      </c>
    </row>
    <row r="145" spans="22:31">
      <c r="V145">
        <v>144</v>
      </c>
      <c r="W145">
        <f t="shared" si="55"/>
        <v>20736</v>
      </c>
      <c r="X145" s="1">
        <f t="shared" si="81"/>
        <v>37281456.572111987</v>
      </c>
      <c r="Y145">
        <f t="shared" si="77"/>
        <v>12660926054.400002</v>
      </c>
      <c r="Z145" s="1">
        <f t="shared" si="56"/>
        <v>18114969600</v>
      </c>
      <c r="AA145">
        <f t="shared" si="78"/>
        <v>14220368281.6</v>
      </c>
      <c r="AB145" s="1">
        <f t="shared" si="79"/>
        <v>30973969.716335963</v>
      </c>
      <c r="AC145">
        <f t="shared" si="80"/>
        <v>263769292.80000001</v>
      </c>
      <c r="AD145" s="1">
        <f t="shared" si="83"/>
        <v>69634874.399999991</v>
      </c>
      <c r="AE145">
        <f t="shared" si="82"/>
        <v>128817561.60000001</v>
      </c>
    </row>
    <row r="146" spans="22:31">
      <c r="V146">
        <v>145</v>
      </c>
      <c r="W146">
        <f t="shared" ref="W146:W201" si="84">V146^2</f>
        <v>21025</v>
      </c>
      <c r="X146" s="1">
        <f t="shared" si="81"/>
        <v>37773763.479716681</v>
      </c>
      <c r="Y146">
        <f t="shared" si="77"/>
        <v>12748849152</v>
      </c>
      <c r="Z146" s="1">
        <f t="shared" ref="Z146:Z201" si="85">V146^2*(128+2*V146^2)*21</f>
        <v>18622641450</v>
      </c>
      <c r="AA146">
        <f t="shared" si="78"/>
        <v>14417343283.200001</v>
      </c>
      <c r="AB146" s="1">
        <f t="shared" si="79"/>
        <v>31323790.439150039</v>
      </c>
      <c r="AC146">
        <f t="shared" si="80"/>
        <v>263769292.80000001</v>
      </c>
      <c r="AD146" s="1">
        <f t="shared" si="83"/>
        <v>70605307.5</v>
      </c>
      <c r="AE146">
        <f t="shared" si="82"/>
        <v>128817561.60000001</v>
      </c>
    </row>
    <row r="147" spans="22:31">
      <c r="V147">
        <v>146</v>
      </c>
      <c r="W147">
        <f t="shared" si="84"/>
        <v>21316</v>
      </c>
      <c r="X147" s="1">
        <f t="shared" si="81"/>
        <v>38269100.961378768</v>
      </c>
      <c r="Y147">
        <f t="shared" si="77"/>
        <v>12836772249.6</v>
      </c>
      <c r="Z147" s="1">
        <f t="shared" si="85"/>
        <v>19140915360</v>
      </c>
      <c r="AA147">
        <f t="shared" si="78"/>
        <v>14615681433.6</v>
      </c>
      <c r="AB147" s="1">
        <f t="shared" si="79"/>
        <v>31674902.884136289</v>
      </c>
      <c r="AC147">
        <f t="shared" si="80"/>
        <v>263769292.80000001</v>
      </c>
      <c r="AD147" s="1">
        <f t="shared" si="83"/>
        <v>71582456.399999991</v>
      </c>
      <c r="AE147">
        <f t="shared" si="82"/>
        <v>128817561.60000001</v>
      </c>
    </row>
    <row r="148" spans="22:31">
      <c r="V148">
        <v>147</v>
      </c>
      <c r="W148">
        <f t="shared" si="84"/>
        <v>21609</v>
      </c>
      <c r="X148" s="1">
        <f t="shared" si="81"/>
        <v>38767466.439056031</v>
      </c>
      <c r="Y148">
        <f t="shared" si="77"/>
        <v>12924695347.199999</v>
      </c>
      <c r="Z148" s="1">
        <f t="shared" si="85"/>
        <v>19669937994</v>
      </c>
      <c r="AA148">
        <f t="shared" si="78"/>
        <v>14815382732.800001</v>
      </c>
      <c r="AB148" s="1">
        <f t="shared" si="79"/>
        <v>32027299.31716809</v>
      </c>
      <c r="AC148">
        <f t="shared" si="80"/>
        <v>263769292.80000001</v>
      </c>
      <c r="AD148" s="1">
        <f t="shared" si="83"/>
        <v>72566321.100000009</v>
      </c>
      <c r="AE148">
        <f t="shared" si="82"/>
        <v>128817561.60000001</v>
      </c>
    </row>
    <row r="149" spans="22:31">
      <c r="V149">
        <v>148</v>
      </c>
      <c r="W149">
        <f t="shared" si="84"/>
        <v>21904</v>
      </c>
      <c r="X149" s="1">
        <f t="shared" si="81"/>
        <v>39268857.352304257</v>
      </c>
      <c r="Y149">
        <f t="shared" si="77"/>
        <v>13012618444.800001</v>
      </c>
      <c r="Z149" s="1">
        <f t="shared" si="85"/>
        <v>20209857024</v>
      </c>
      <c r="AA149">
        <f t="shared" si="78"/>
        <v>15016447180.800001</v>
      </c>
      <c r="AB149" s="1">
        <f t="shared" si="79"/>
        <v>32380972.056912761</v>
      </c>
      <c r="AC149">
        <f t="shared" si="80"/>
        <v>263769292.80000001</v>
      </c>
      <c r="AD149" s="1">
        <f t="shared" si="83"/>
        <v>73556901.599999994</v>
      </c>
      <c r="AE149">
        <f t="shared" si="82"/>
        <v>128817561.60000001</v>
      </c>
    </row>
    <row r="150" spans="22:31">
      <c r="V150">
        <v>149</v>
      </c>
      <c r="W150">
        <f t="shared" si="84"/>
        <v>22201</v>
      </c>
      <c r="X150" s="1">
        <f t="shared" si="81"/>
        <v>39773271.158038542</v>
      </c>
      <c r="Y150">
        <f t="shared" si="77"/>
        <v>13100541542.400002</v>
      </c>
      <c r="Z150" s="1">
        <f t="shared" si="85"/>
        <v>20760821130</v>
      </c>
      <c r="AA150">
        <f t="shared" si="78"/>
        <v>15218874777.6</v>
      </c>
      <c r="AB150" s="1">
        <f t="shared" si="79"/>
        <v>32735913.474115625</v>
      </c>
      <c r="AC150">
        <f t="shared" si="80"/>
        <v>263769292.80000001</v>
      </c>
      <c r="AD150" s="1">
        <f t="shared" si="83"/>
        <v>74554197.899999991</v>
      </c>
      <c r="AE150">
        <f t="shared" si="82"/>
        <v>128817561.60000001</v>
      </c>
    </row>
    <row r="151" spans="22:31">
      <c r="V151">
        <v>150</v>
      </c>
      <c r="W151">
        <f t="shared" si="84"/>
        <v>22500</v>
      </c>
      <c r="X151" s="1">
        <f t="shared" si="81"/>
        <v>40280705.330299549</v>
      </c>
      <c r="Y151">
        <f t="shared" si="77"/>
        <v>13188464640</v>
      </c>
      <c r="Z151" s="1">
        <f t="shared" si="85"/>
        <v>21322980000</v>
      </c>
      <c r="AA151">
        <f t="shared" si="78"/>
        <v>15422665523.200001</v>
      </c>
      <c r="AB151" s="1">
        <f t="shared" si="79"/>
        <v>33092115.990898646</v>
      </c>
      <c r="AC151">
        <f t="shared" si="80"/>
        <v>263769292.80000001</v>
      </c>
      <c r="AD151" s="1">
        <f t="shared" si="83"/>
        <v>75558210</v>
      </c>
      <c r="AE151">
        <f t="shared" si="82"/>
        <v>128817561.60000001</v>
      </c>
    </row>
    <row r="152" spans="22:31">
      <c r="V152">
        <v>151</v>
      </c>
      <c r="W152">
        <f t="shared" si="84"/>
        <v>22801</v>
      </c>
      <c r="X152" s="1">
        <f t="shared" si="81"/>
        <v>40791157.360024348</v>
      </c>
      <c r="Y152">
        <f t="shared" si="77"/>
        <v>13276387737.6</v>
      </c>
      <c r="Z152" s="1">
        <f t="shared" si="85"/>
        <v>21896484330</v>
      </c>
      <c r="AA152">
        <f t="shared" si="78"/>
        <v>15627819417.6</v>
      </c>
      <c r="AB152" s="1">
        <f t="shared" si="79"/>
        <v>33449572.080073066</v>
      </c>
      <c r="AC152">
        <f t="shared" si="80"/>
        <v>263769292.80000001</v>
      </c>
      <c r="AD152" s="1">
        <f t="shared" si="83"/>
        <v>76568937.899999991</v>
      </c>
      <c r="AE152">
        <f t="shared" si="82"/>
        <v>128817561.60000001</v>
      </c>
    </row>
    <row r="153" spans="22:31">
      <c r="V153">
        <v>152</v>
      </c>
      <c r="W153">
        <f t="shared" si="84"/>
        <v>23104</v>
      </c>
      <c r="X153" s="1">
        <f t="shared" si="81"/>
        <v>41304624.754821926</v>
      </c>
      <c r="Y153">
        <f t="shared" si="77"/>
        <v>13364310835.199999</v>
      </c>
      <c r="Z153" s="1">
        <f t="shared" si="85"/>
        <v>22481485824</v>
      </c>
      <c r="AA153">
        <f t="shared" si="78"/>
        <v>15834336460.800001</v>
      </c>
      <c r="AB153" s="1">
        <f t="shared" si="79"/>
        <v>33808274.264465772</v>
      </c>
      <c r="AC153">
        <f t="shared" si="80"/>
        <v>263769292.80000001</v>
      </c>
      <c r="AD153" s="1">
        <f t="shared" si="83"/>
        <v>77586381.599999994</v>
      </c>
      <c r="AE153">
        <f t="shared" si="82"/>
        <v>128817561.60000001</v>
      </c>
    </row>
    <row r="154" spans="22:31">
      <c r="V154">
        <v>153</v>
      </c>
      <c r="W154">
        <f t="shared" si="84"/>
        <v>23409</v>
      </c>
      <c r="X154" s="1">
        <f t="shared" si="81"/>
        <v>41821105.038753003</v>
      </c>
      <c r="Y154">
        <f t="shared" si="77"/>
        <v>13452233932.800001</v>
      </c>
      <c r="Z154" s="1">
        <f t="shared" si="85"/>
        <v>23078137194</v>
      </c>
      <c r="AA154">
        <f t="shared" si="78"/>
        <v>16042216652.800001</v>
      </c>
      <c r="AB154" s="1">
        <f t="shared" si="79"/>
        <v>34168215.116259009</v>
      </c>
      <c r="AC154">
        <f t="shared" si="80"/>
        <v>263769292.80000001</v>
      </c>
      <c r="AD154" s="1">
        <f t="shared" si="83"/>
        <v>78610541.100000009</v>
      </c>
      <c r="AE154">
        <f t="shared" si="82"/>
        <v>128817561.60000001</v>
      </c>
    </row>
    <row r="155" spans="22:31">
      <c r="V155">
        <v>154</v>
      </c>
      <c r="W155">
        <f t="shared" si="84"/>
        <v>23716</v>
      </c>
      <c r="X155" s="1">
        <f t="shared" si="81"/>
        <v>42340595.752114363</v>
      </c>
      <c r="Y155">
        <f t="shared" si="77"/>
        <v>13540157030.400002</v>
      </c>
      <c r="Z155" s="1">
        <f t="shared" si="85"/>
        <v>23686592160</v>
      </c>
      <c r="AA155">
        <f t="shared" si="78"/>
        <v>16251459993.6</v>
      </c>
      <c r="AB155" s="1">
        <f t="shared" si="79"/>
        <v>34529387.256343096</v>
      </c>
      <c r="AC155">
        <f t="shared" si="80"/>
        <v>263769292.80000001</v>
      </c>
      <c r="AD155" s="1">
        <f t="shared" si="83"/>
        <v>79641416.399999991</v>
      </c>
      <c r="AE155">
        <f t="shared" si="82"/>
        <v>128817561.60000001</v>
      </c>
    </row>
    <row r="156" spans="22:31">
      <c r="V156">
        <v>155</v>
      </c>
      <c r="W156">
        <f t="shared" si="84"/>
        <v>24025</v>
      </c>
      <c r="X156" s="1">
        <f t="shared" si="81"/>
        <v>42863094.45122724</v>
      </c>
      <c r="Y156">
        <f t="shared" si="77"/>
        <v>13628080128</v>
      </c>
      <c r="Z156" s="1">
        <f t="shared" si="85"/>
        <v>24307005450</v>
      </c>
      <c r="AA156">
        <f t="shared" si="78"/>
        <v>16462066483.200001</v>
      </c>
      <c r="AB156" s="1">
        <f t="shared" si="79"/>
        <v>34891783.353681713</v>
      </c>
      <c r="AC156">
        <f t="shared" si="80"/>
        <v>263769292.80000001</v>
      </c>
      <c r="AD156" s="1">
        <f t="shared" si="83"/>
        <v>80679007.5</v>
      </c>
      <c r="AE156">
        <f t="shared" si="82"/>
        <v>128817561.60000001</v>
      </c>
    </row>
    <row r="157" spans="22:31">
      <c r="V157">
        <v>156</v>
      </c>
      <c r="W157">
        <f t="shared" si="84"/>
        <v>24336</v>
      </c>
      <c r="X157" s="1">
        <f t="shared" si="81"/>
        <v>43388598.708229885</v>
      </c>
      <c r="Y157">
        <f t="shared" si="77"/>
        <v>13716003225.6</v>
      </c>
      <c r="Z157" s="1">
        <f t="shared" si="85"/>
        <v>24939532800</v>
      </c>
      <c r="AA157">
        <f t="shared" si="78"/>
        <v>16674036121.6</v>
      </c>
      <c r="AB157" s="1">
        <f t="shared" si="79"/>
        <v>35255396.124689646</v>
      </c>
      <c r="AC157">
        <f t="shared" si="80"/>
        <v>263769292.80000001</v>
      </c>
      <c r="AD157" s="1">
        <f t="shared" si="83"/>
        <v>81723314.399999991</v>
      </c>
      <c r="AE157">
        <f t="shared" si="82"/>
        <v>128817561.60000001</v>
      </c>
    </row>
    <row r="158" spans="22:31">
      <c r="V158">
        <v>157</v>
      </c>
      <c r="W158">
        <f t="shared" si="84"/>
        <v>24649</v>
      </c>
      <c r="X158" s="1">
        <f t="shared" si="81"/>
        <v>43917106.110874139</v>
      </c>
      <c r="Y158">
        <f t="shared" si="77"/>
        <v>13803926323.199999</v>
      </c>
      <c r="Z158" s="1">
        <f t="shared" si="85"/>
        <v>25584330954</v>
      </c>
      <c r="AA158">
        <f t="shared" si="78"/>
        <v>16887368908.800001</v>
      </c>
      <c r="AB158" s="1">
        <f t="shared" si="79"/>
        <v>35620218.332622409</v>
      </c>
      <c r="AC158">
        <f t="shared" si="80"/>
        <v>263769292.80000001</v>
      </c>
      <c r="AD158" s="1">
        <f t="shared" si="83"/>
        <v>82774337.100000009</v>
      </c>
      <c r="AE158">
        <f t="shared" si="82"/>
        <v>128817561.60000001</v>
      </c>
    </row>
    <row r="159" spans="22:31">
      <c r="V159">
        <v>158</v>
      </c>
      <c r="W159">
        <f t="shared" si="84"/>
        <v>24964</v>
      </c>
      <c r="X159" s="1">
        <f t="shared" si="81"/>
        <v>44448614.26232589</v>
      </c>
      <c r="Y159">
        <f t="shared" si="77"/>
        <v>13891849420.800001</v>
      </c>
      <c r="Z159" s="1">
        <f t="shared" si="85"/>
        <v>26241557664</v>
      </c>
      <c r="AA159">
        <f t="shared" si="78"/>
        <v>17102064844.800001</v>
      </c>
      <c r="AB159" s="1">
        <f t="shared" si="79"/>
        <v>35986242.786977656</v>
      </c>
      <c r="AC159">
        <f t="shared" si="80"/>
        <v>263769292.80000001</v>
      </c>
      <c r="AD159" s="1">
        <f t="shared" si="83"/>
        <v>83832075.600000009</v>
      </c>
      <c r="AE159">
        <f t="shared" si="82"/>
        <v>128817561.60000001</v>
      </c>
    </row>
    <row r="160" spans="22:31">
      <c r="V160">
        <v>159</v>
      </c>
      <c r="W160">
        <f t="shared" si="84"/>
        <v>25281</v>
      </c>
      <c r="X160" s="1">
        <f t="shared" si="81"/>
        <v>44983120.780969307</v>
      </c>
      <c r="Y160">
        <f t="shared" si="77"/>
        <v>13979772518.400002</v>
      </c>
      <c r="Z160" s="1">
        <f t="shared" si="85"/>
        <v>26911371690</v>
      </c>
      <c r="AA160">
        <f t="shared" si="78"/>
        <v>17318123929.600002</v>
      </c>
      <c r="AB160" s="1">
        <f t="shared" si="79"/>
        <v>36353462.34290792</v>
      </c>
      <c r="AC160">
        <f t="shared" si="80"/>
        <v>263769292.80000001</v>
      </c>
      <c r="AD160" s="1">
        <f t="shared" si="83"/>
        <v>84896529.899999991</v>
      </c>
      <c r="AE160">
        <f t="shared" si="82"/>
        <v>128817561.60000001</v>
      </c>
    </row>
    <row r="161" spans="22:31">
      <c r="V161">
        <v>160</v>
      </c>
      <c r="W161">
        <f t="shared" si="84"/>
        <v>25600</v>
      </c>
      <c r="X161" s="1">
        <f t="shared" si="81"/>
        <v>45520623.300214857</v>
      </c>
      <c r="Y161">
        <f t="shared" si="77"/>
        <v>14067695616</v>
      </c>
      <c r="Z161" s="1">
        <f t="shared" si="85"/>
        <v>27593932800</v>
      </c>
      <c r="AA161">
        <f t="shared" si="78"/>
        <v>17535546163.200001</v>
      </c>
      <c r="AB161" s="1">
        <f t="shared" si="79"/>
        <v>36721869.900644578</v>
      </c>
      <c r="AC161">
        <f t="shared" si="80"/>
        <v>263769292.80000001</v>
      </c>
      <c r="AD161" s="1">
        <f t="shared" si="83"/>
        <v>85967700</v>
      </c>
      <c r="AE161">
        <f t="shared" si="82"/>
        <v>128817561.60000001</v>
      </c>
    </row>
    <row r="162" spans="22:31">
      <c r="V162">
        <v>161</v>
      </c>
      <c r="W162">
        <f t="shared" si="84"/>
        <v>25921</v>
      </c>
      <c r="X162" s="1">
        <f t="shared" si="81"/>
        <v>46061119.468310833</v>
      </c>
      <c r="Y162">
        <f t="shared" si="77"/>
        <v>14155618713.6</v>
      </c>
      <c r="Z162" s="1">
        <f t="shared" si="85"/>
        <v>28289401770</v>
      </c>
      <c r="AA162">
        <f t="shared" si="78"/>
        <v>17754331545.600002</v>
      </c>
      <c r="AB162" s="1">
        <f t="shared" si="79"/>
        <v>37091458.404932499</v>
      </c>
      <c r="AC162">
        <f t="shared" si="80"/>
        <v>263769292.80000001</v>
      </c>
      <c r="AD162" s="1">
        <f t="shared" si="83"/>
        <v>87045585.899999991</v>
      </c>
      <c r="AE162">
        <f t="shared" si="82"/>
        <v>128817561.60000001</v>
      </c>
    </row>
    <row r="163" spans="22:31">
      <c r="V163">
        <v>162</v>
      </c>
      <c r="W163">
        <f t="shared" si="84"/>
        <v>26244</v>
      </c>
      <c r="X163" s="1">
        <f t="shared" si="81"/>
        <v>46604606.948158473</v>
      </c>
      <c r="Y163">
        <f t="shared" si="77"/>
        <v>14243541811.199999</v>
      </c>
      <c r="Z163" s="1">
        <f t="shared" si="85"/>
        <v>28997940384</v>
      </c>
      <c r="AA163">
        <f t="shared" si="78"/>
        <v>17974480076.799999</v>
      </c>
      <c r="AB163" s="1">
        <f t="shared" si="79"/>
        <v>37462220.844475411</v>
      </c>
      <c r="AC163">
        <f t="shared" si="80"/>
        <v>263769292.80000001</v>
      </c>
      <c r="AD163" s="1">
        <f t="shared" si="83"/>
        <v>88130187.599999994</v>
      </c>
      <c r="AE163">
        <f t="shared" si="82"/>
        <v>128817561.60000001</v>
      </c>
    </row>
    <row r="164" spans="22:31">
      <c r="V164">
        <v>163</v>
      </c>
      <c r="W164">
        <f t="shared" si="84"/>
        <v>26569</v>
      </c>
      <c r="X164" s="1">
        <f t="shared" si="81"/>
        <v>47151083.417130478</v>
      </c>
      <c r="Y164">
        <f t="shared" si="77"/>
        <v>14331464908.800001</v>
      </c>
      <c r="Z164" s="1">
        <f t="shared" si="85"/>
        <v>29719711434</v>
      </c>
      <c r="AA164">
        <f t="shared" si="78"/>
        <v>18195991756.799999</v>
      </c>
      <c r="AB164" s="1">
        <f t="shared" si="79"/>
        <v>37834150.251391456</v>
      </c>
      <c r="AC164">
        <f t="shared" si="80"/>
        <v>263769292.80000001</v>
      </c>
      <c r="AD164" s="1">
        <f t="shared" si="83"/>
        <v>89221505.099999994</v>
      </c>
      <c r="AE164">
        <f t="shared" si="82"/>
        <v>128817561.60000001</v>
      </c>
    </row>
    <row r="165" spans="22:31">
      <c r="V165">
        <v>164</v>
      </c>
      <c r="W165">
        <f t="shared" si="84"/>
        <v>26896</v>
      </c>
      <c r="X165" s="1">
        <f t="shared" si="81"/>
        <v>47700546.566892967</v>
      </c>
      <c r="Y165">
        <f t="shared" si="77"/>
        <v>14419388006.400002</v>
      </c>
      <c r="Z165" s="1">
        <f t="shared" si="85"/>
        <v>30454878720</v>
      </c>
      <c r="AA165">
        <f t="shared" si="78"/>
        <v>18418866585.600002</v>
      </c>
      <c r="AB165" s="1">
        <f t="shared" si="79"/>
        <v>38207239.700678892</v>
      </c>
      <c r="AC165">
        <f t="shared" si="80"/>
        <v>263769292.80000001</v>
      </c>
      <c r="AD165" s="1">
        <f t="shared" si="83"/>
        <v>90319538.400000006</v>
      </c>
      <c r="AE165">
        <f t="shared" si="82"/>
        <v>128817561.60000001</v>
      </c>
    </row>
    <row r="166" spans="22:31">
      <c r="V166">
        <v>165</v>
      </c>
      <c r="W166">
        <f t="shared" si="84"/>
        <v>27225</v>
      </c>
      <c r="X166" s="1">
        <f t="shared" si="81"/>
        <v>48252994.103230499</v>
      </c>
      <c r="Y166">
        <f t="shared" si="77"/>
        <v>14507311104</v>
      </c>
      <c r="Z166" s="1">
        <f t="shared" si="85"/>
        <v>31203607050</v>
      </c>
      <c r="AA166">
        <f t="shared" si="78"/>
        <v>18643104563.200001</v>
      </c>
      <c r="AB166" s="1">
        <f t="shared" si="79"/>
        <v>38581482.309691489</v>
      </c>
      <c r="AC166">
        <f t="shared" si="80"/>
        <v>263769292.80000001</v>
      </c>
      <c r="AD166" s="1">
        <f t="shared" si="83"/>
        <v>91424287.5</v>
      </c>
      <c r="AE166">
        <f t="shared" si="82"/>
        <v>128817561.60000001</v>
      </c>
    </row>
    <row r="167" spans="22:31">
      <c r="V167">
        <v>166</v>
      </c>
      <c r="W167">
        <f t="shared" si="84"/>
        <v>27556</v>
      </c>
      <c r="X167" s="1">
        <f t="shared" si="81"/>
        <v>48808423.745874539</v>
      </c>
      <c r="Y167">
        <f t="shared" si="77"/>
        <v>14595234201.6</v>
      </c>
      <c r="Z167" s="1">
        <f t="shared" si="85"/>
        <v>31966062240</v>
      </c>
      <c r="AA167">
        <f t="shared" si="78"/>
        <v>18868705689.600002</v>
      </c>
      <c r="AB167" s="1">
        <f t="shared" si="79"/>
        <v>38956871.237623617</v>
      </c>
      <c r="AC167">
        <f t="shared" si="80"/>
        <v>263769292.80000001</v>
      </c>
      <c r="AD167" s="1">
        <f t="shared" si="83"/>
        <v>92535752.399999991</v>
      </c>
      <c r="AE167">
        <f t="shared" si="82"/>
        <v>128817561.60000001</v>
      </c>
    </row>
    <row r="168" spans="22:31">
      <c r="V168">
        <v>167</v>
      </c>
      <c r="W168">
        <f t="shared" si="84"/>
        <v>27889</v>
      </c>
      <c r="X168" s="1">
        <f t="shared" si="81"/>
        <v>49366833.228334859</v>
      </c>
      <c r="Y168">
        <f t="shared" si="77"/>
        <v>14683157299.199999</v>
      </c>
      <c r="Z168" s="1">
        <f t="shared" si="85"/>
        <v>32742411114</v>
      </c>
      <c r="AA168">
        <f t="shared" si="78"/>
        <v>19095669964.799999</v>
      </c>
      <c r="AB168" s="1">
        <f t="shared" si="79"/>
        <v>39333399.685004555</v>
      </c>
      <c r="AC168">
        <f t="shared" si="80"/>
        <v>263769292.80000001</v>
      </c>
      <c r="AD168" s="1">
        <f t="shared" si="83"/>
        <v>93653933.100000009</v>
      </c>
      <c r="AE168">
        <f t="shared" si="82"/>
        <v>128817561.60000001</v>
      </c>
    </row>
    <row r="169" spans="22:31">
      <c r="V169">
        <v>168</v>
      </c>
      <c r="W169">
        <f t="shared" si="84"/>
        <v>28224</v>
      </c>
      <c r="X169" s="1">
        <f t="shared" si="81"/>
        <v>49928220.297734</v>
      </c>
      <c r="Y169">
        <f t="shared" si="77"/>
        <v>14771080396.800001</v>
      </c>
      <c r="Z169" s="1">
        <f t="shared" si="85"/>
        <v>33532821504</v>
      </c>
      <c r="AA169">
        <f t="shared" si="78"/>
        <v>19323997388.799999</v>
      </c>
      <c r="AB169" s="1">
        <f t="shared" si="79"/>
        <v>39711060.893201984</v>
      </c>
      <c r="AC169">
        <f t="shared" si="80"/>
        <v>263769292.80000001</v>
      </c>
      <c r="AD169" s="1">
        <f t="shared" si="83"/>
        <v>94778829.599999994</v>
      </c>
      <c r="AE169">
        <f t="shared" si="82"/>
        <v>128817561.60000001</v>
      </c>
    </row>
    <row r="170" spans="22:31">
      <c r="V170">
        <v>169</v>
      </c>
      <c r="W170">
        <f t="shared" si="84"/>
        <v>28561</v>
      </c>
      <c r="X170" s="1">
        <f t="shared" si="81"/>
        <v>50492582.714644782</v>
      </c>
      <c r="Y170">
        <f t="shared" si="77"/>
        <v>14859003494.400002</v>
      </c>
      <c r="Z170" s="1">
        <f t="shared" si="85"/>
        <v>34337462250</v>
      </c>
      <c r="AA170">
        <f t="shared" si="78"/>
        <v>19553687961.600002</v>
      </c>
      <c r="AB170" s="1">
        <f t="shared" si="79"/>
        <v>40089848.143934369</v>
      </c>
      <c r="AC170">
        <f t="shared" si="80"/>
        <v>263769292.80000001</v>
      </c>
      <c r="AD170" s="1">
        <f t="shared" si="83"/>
        <v>95910441.899999991</v>
      </c>
      <c r="AE170">
        <f t="shared" si="82"/>
        <v>128817561.60000001</v>
      </c>
    </row>
    <row r="171" spans="22:31">
      <c r="V171">
        <v>170</v>
      </c>
      <c r="W171">
        <f t="shared" si="84"/>
        <v>28900</v>
      </c>
      <c r="X171" s="1">
        <f t="shared" si="81"/>
        <v>51059918.252930656</v>
      </c>
      <c r="Y171">
        <f t="shared" si="77"/>
        <v>14946926592</v>
      </c>
      <c r="Z171" s="1">
        <f t="shared" si="85"/>
        <v>35156503200</v>
      </c>
      <c r="AA171">
        <f t="shared" si="78"/>
        <v>19784741683.200001</v>
      </c>
      <c r="AB171" s="1">
        <f t="shared" si="79"/>
        <v>40469754.758791968</v>
      </c>
      <c r="AC171">
        <f t="shared" si="80"/>
        <v>263769292.80000001</v>
      </c>
      <c r="AD171" s="1">
        <f t="shared" si="83"/>
        <v>97048770</v>
      </c>
      <c r="AE171">
        <f t="shared" si="82"/>
        <v>128817561.60000001</v>
      </c>
    </row>
    <row r="172" spans="22:31">
      <c r="V172">
        <v>171</v>
      </c>
      <c r="W172">
        <f t="shared" si="84"/>
        <v>29241</v>
      </c>
      <c r="X172" s="1">
        <f t="shared" si="81"/>
        <v>51630224.699588791</v>
      </c>
      <c r="Y172">
        <f t="shared" si="77"/>
        <v>15034849689.6</v>
      </c>
      <c r="Z172" s="1">
        <f t="shared" si="85"/>
        <v>35990115210</v>
      </c>
      <c r="AA172">
        <f t="shared" si="78"/>
        <v>20017158553.600002</v>
      </c>
      <c r="AB172" s="1">
        <f t="shared" si="79"/>
        <v>40850774.098766372</v>
      </c>
      <c r="AC172">
        <f t="shared" si="80"/>
        <v>263769292.80000001</v>
      </c>
      <c r="AD172" s="1">
        <f t="shared" si="83"/>
        <v>98193813.900000006</v>
      </c>
      <c r="AE172">
        <f t="shared" si="82"/>
        <v>128817561.60000001</v>
      </c>
    </row>
    <row r="173" spans="22:31">
      <c r="V173">
        <v>172</v>
      </c>
      <c r="W173">
        <f t="shared" si="84"/>
        <v>29584</v>
      </c>
      <c r="X173" s="1">
        <f t="shared" si="81"/>
        <v>52203499.854596116</v>
      </c>
      <c r="Y173">
        <f t="shared" si="77"/>
        <v>15122772787.199999</v>
      </c>
      <c r="Z173" s="1">
        <f t="shared" si="85"/>
        <v>36838470144</v>
      </c>
      <c r="AA173">
        <f t="shared" si="78"/>
        <v>20250938572.799999</v>
      </c>
      <c r="AB173" s="1">
        <f t="shared" si="79"/>
        <v>41232899.563788325</v>
      </c>
      <c r="AC173">
        <f t="shared" si="80"/>
        <v>263769292.80000001</v>
      </c>
      <c r="AD173" s="1">
        <f t="shared" si="83"/>
        <v>99345573.599999994</v>
      </c>
      <c r="AE173">
        <f t="shared" si="82"/>
        <v>128817561.60000001</v>
      </c>
    </row>
    <row r="174" spans="22:31">
      <c r="V174">
        <v>173</v>
      </c>
      <c r="W174">
        <f t="shared" si="84"/>
        <v>29929</v>
      </c>
      <c r="X174" s="1">
        <f t="shared" si="81"/>
        <v>52779741.530757867</v>
      </c>
      <c r="Y174">
        <f t="shared" si="77"/>
        <v>15210695884.800001</v>
      </c>
      <c r="Z174" s="1">
        <f t="shared" si="85"/>
        <v>37701740874</v>
      </c>
      <c r="AA174">
        <f t="shared" si="78"/>
        <v>20486081740.799999</v>
      </c>
      <c r="AB174" s="1">
        <f t="shared" si="79"/>
        <v>41616124.592273585</v>
      </c>
      <c r="AC174">
        <f t="shared" si="80"/>
        <v>263769292.80000001</v>
      </c>
      <c r="AD174" s="1">
        <f t="shared" si="83"/>
        <v>100504049.09999999</v>
      </c>
      <c r="AE174">
        <f t="shared" si="82"/>
        <v>128817561.60000001</v>
      </c>
    </row>
    <row r="175" spans="22:31">
      <c r="V175">
        <v>174</v>
      </c>
      <c r="W175">
        <f t="shared" si="84"/>
        <v>30276</v>
      </c>
      <c r="X175" s="1">
        <f t="shared" si="81"/>
        <v>53358947.553558916</v>
      </c>
      <c r="Y175">
        <f t="shared" si="77"/>
        <v>15298618982.400002</v>
      </c>
      <c r="Z175" s="1">
        <f t="shared" si="85"/>
        <v>38580101280</v>
      </c>
      <c r="AA175">
        <f t="shared" si="78"/>
        <v>20722588057.600002</v>
      </c>
      <c r="AB175" s="1">
        <f t="shared" si="79"/>
        <v>42000442.660676718</v>
      </c>
      <c r="AC175">
        <f t="shared" si="80"/>
        <v>263769292.80000001</v>
      </c>
      <c r="AD175" s="1">
        <f t="shared" si="83"/>
        <v>101669240.39999999</v>
      </c>
      <c r="AE175">
        <f t="shared" si="82"/>
        <v>128817561.60000001</v>
      </c>
    </row>
    <row r="176" spans="22:31">
      <c r="V176">
        <v>175</v>
      </c>
      <c r="W176">
        <f t="shared" si="84"/>
        <v>30625</v>
      </c>
      <c r="X176" s="1">
        <f t="shared" si="81"/>
        <v>53941115.761017539</v>
      </c>
      <c r="Y176">
        <f t="shared" si="77"/>
        <v>15386542080</v>
      </c>
      <c r="Z176" s="1">
        <f t="shared" si="85"/>
        <v>39473726250</v>
      </c>
      <c r="AA176">
        <f t="shared" si="78"/>
        <v>20960457523.200001</v>
      </c>
      <c r="AB176" s="1">
        <f t="shared" si="79"/>
        <v>42385847.283052623</v>
      </c>
      <c r="AC176">
        <f t="shared" si="80"/>
        <v>263769292.80000001</v>
      </c>
      <c r="AD176" s="1">
        <f t="shared" si="83"/>
        <v>102841147.5</v>
      </c>
      <c r="AE176">
        <f t="shared" si="82"/>
        <v>128817561.60000001</v>
      </c>
    </row>
    <row r="177" spans="22:31">
      <c r="V177">
        <v>176</v>
      </c>
      <c r="W177">
        <f t="shared" si="84"/>
        <v>30976</v>
      </c>
      <c r="X177" s="1">
        <f t="shared" si="81"/>
        <v>54526244.003541835</v>
      </c>
      <c r="Y177">
        <f t="shared" si="77"/>
        <v>15474465177.6</v>
      </c>
      <c r="Z177" s="1">
        <f t="shared" si="85"/>
        <v>40382791680</v>
      </c>
      <c r="AA177">
        <f t="shared" si="78"/>
        <v>21199690137.600002</v>
      </c>
      <c r="AB177" s="1">
        <f t="shared" si="79"/>
        <v>42772332.010625526</v>
      </c>
      <c r="AC177">
        <f t="shared" si="80"/>
        <v>263769292.80000001</v>
      </c>
      <c r="AD177" s="1">
        <f t="shared" si="83"/>
        <v>104019770.39999999</v>
      </c>
      <c r="AE177">
        <f t="shared" si="82"/>
        <v>128817561.60000001</v>
      </c>
    </row>
    <row r="178" spans="22:31">
      <c r="V178">
        <v>177</v>
      </c>
      <c r="W178">
        <f t="shared" si="84"/>
        <v>31329</v>
      </c>
      <c r="X178" s="1">
        <f t="shared" si="81"/>
        <v>55114330.143788464</v>
      </c>
      <c r="Y178">
        <f t="shared" si="77"/>
        <v>15562388275.199999</v>
      </c>
      <c r="Z178" s="1">
        <f t="shared" si="85"/>
        <v>41307474474</v>
      </c>
      <c r="AA178">
        <f t="shared" si="78"/>
        <v>21440285900.799999</v>
      </c>
      <c r="AB178" s="1">
        <f t="shared" si="79"/>
        <v>43159890.431365415</v>
      </c>
      <c r="AC178">
        <f t="shared" si="80"/>
        <v>263769292.80000001</v>
      </c>
      <c r="AD178" s="1">
        <f t="shared" si="83"/>
        <v>105205109.09999999</v>
      </c>
      <c r="AE178">
        <f t="shared" si="82"/>
        <v>128817561.60000001</v>
      </c>
    </row>
    <row r="179" spans="22:31">
      <c r="V179">
        <v>178</v>
      </c>
      <c r="W179">
        <f t="shared" si="84"/>
        <v>31684</v>
      </c>
      <c r="X179" s="1">
        <f t="shared" si="81"/>
        <v>55705372.056523889</v>
      </c>
      <c r="Y179">
        <f t="shared" si="77"/>
        <v>15650311372.800001</v>
      </c>
      <c r="Z179" s="1">
        <f t="shared" si="85"/>
        <v>42247952544</v>
      </c>
      <c r="AA179">
        <f t="shared" si="78"/>
        <v>21682244812.799999</v>
      </c>
      <c r="AB179" s="1">
        <f t="shared" si="79"/>
        <v>43548516.16957166</v>
      </c>
      <c r="AC179">
        <f t="shared" si="80"/>
        <v>263769292.80000001</v>
      </c>
      <c r="AD179" s="1">
        <f t="shared" si="83"/>
        <v>106397163.59999999</v>
      </c>
      <c r="AE179">
        <f t="shared" si="82"/>
        <v>128817561.60000001</v>
      </c>
    </row>
    <row r="180" spans="22:31">
      <c r="V180">
        <v>179</v>
      </c>
      <c r="W180">
        <f t="shared" si="84"/>
        <v>32041</v>
      </c>
      <c r="X180" s="1">
        <f t="shared" si="81"/>
        <v>56299367.628487878</v>
      </c>
      <c r="Y180">
        <f t="shared" si="77"/>
        <v>15738234470.400002</v>
      </c>
      <c r="Z180" s="1">
        <f t="shared" si="85"/>
        <v>43204404810</v>
      </c>
      <c r="AA180">
        <f t="shared" si="78"/>
        <v>21925566873.600002</v>
      </c>
      <c r="AB180" s="1">
        <f t="shared" si="79"/>
        <v>43938202.885463633</v>
      </c>
      <c r="AC180">
        <f t="shared" si="80"/>
        <v>263769292.80000001</v>
      </c>
      <c r="AD180" s="1">
        <f t="shared" si="83"/>
        <v>107595933.90000001</v>
      </c>
      <c r="AE180">
        <f t="shared" si="82"/>
        <v>128817561.60000001</v>
      </c>
    </row>
    <row r="181" spans="22:31">
      <c r="V181">
        <v>180</v>
      </c>
      <c r="W181">
        <f t="shared" si="84"/>
        <v>32400</v>
      </c>
      <c r="X181" s="1">
        <f t="shared" si="81"/>
        <v>56896314.758259416</v>
      </c>
      <c r="Y181">
        <f t="shared" si="77"/>
        <v>15826157568</v>
      </c>
      <c r="Z181" s="1">
        <f t="shared" si="85"/>
        <v>44177011200</v>
      </c>
      <c r="AA181">
        <f t="shared" si="78"/>
        <v>22170252083.200001</v>
      </c>
      <c r="AB181" s="1">
        <f t="shared" si="79"/>
        <v>44328944.274778232</v>
      </c>
      <c r="AC181">
        <f t="shared" si="80"/>
        <v>263769292.80000001</v>
      </c>
      <c r="AD181" s="1">
        <f t="shared" si="83"/>
        <v>108801420</v>
      </c>
      <c r="AE181">
        <f t="shared" si="82"/>
        <v>128817561.60000001</v>
      </c>
    </row>
    <row r="182" spans="22:31">
      <c r="V182">
        <v>181</v>
      </c>
      <c r="W182">
        <f t="shared" si="84"/>
        <v>32761</v>
      </c>
      <c r="X182" s="1">
        <f t="shared" si="81"/>
        <v>57496211.356124729</v>
      </c>
      <c r="Y182">
        <f t="shared" si="77"/>
        <v>15914080665.6</v>
      </c>
      <c r="Z182" s="1">
        <f t="shared" si="85"/>
        <v>45165952650</v>
      </c>
      <c r="AA182">
        <f t="shared" si="78"/>
        <v>22416300441.600002</v>
      </c>
      <c r="AB182" s="1">
        <f t="shared" si="79"/>
        <v>44720734.068374172</v>
      </c>
      <c r="AC182">
        <f t="shared" si="80"/>
        <v>263769292.80000001</v>
      </c>
      <c r="AD182" s="1">
        <f t="shared" si="83"/>
        <v>110013621.89999999</v>
      </c>
      <c r="AE182">
        <f t="shared" si="82"/>
        <v>128817561.60000001</v>
      </c>
    </row>
    <row r="183" spans="22:31">
      <c r="V183">
        <v>182</v>
      </c>
      <c r="W183">
        <f t="shared" si="84"/>
        <v>33124</v>
      </c>
      <c r="X183" s="1">
        <f t="shared" si="81"/>
        <v>58099055.343947597</v>
      </c>
      <c r="Y183">
        <f t="shared" si="77"/>
        <v>16002003763.199999</v>
      </c>
      <c r="Z183" s="1">
        <f t="shared" si="85"/>
        <v>46171411104</v>
      </c>
      <c r="AA183">
        <f t="shared" si="78"/>
        <v>22663711948.799999</v>
      </c>
      <c r="AB183" s="1">
        <f t="shared" si="79"/>
        <v>45113566.031842768</v>
      </c>
      <c r="AC183">
        <f t="shared" si="80"/>
        <v>263769292.80000001</v>
      </c>
      <c r="AD183" s="1">
        <f t="shared" si="83"/>
        <v>111232539.59999999</v>
      </c>
      <c r="AE183">
        <f t="shared" si="82"/>
        <v>128817561.60000001</v>
      </c>
    </row>
    <row r="184" spans="22:31">
      <c r="V184">
        <v>183</v>
      </c>
      <c r="W184">
        <f t="shared" si="84"/>
        <v>33489</v>
      </c>
      <c r="X184" s="1">
        <f t="shared" si="81"/>
        <v>58704844.655041739</v>
      </c>
      <c r="Y184">
        <f t="shared" si="77"/>
        <v>16089926860.800001</v>
      </c>
      <c r="Z184" s="1">
        <f t="shared" si="85"/>
        <v>47193569514</v>
      </c>
      <c r="AA184">
        <f t="shared" si="78"/>
        <v>22912486604.799999</v>
      </c>
      <c r="AB184" s="1">
        <f t="shared" si="79"/>
        <v>45507433.965125225</v>
      </c>
      <c r="AC184">
        <f t="shared" si="80"/>
        <v>263769292.80000001</v>
      </c>
      <c r="AD184" s="1">
        <f t="shared" si="83"/>
        <v>112458173.10000001</v>
      </c>
      <c r="AE184">
        <f t="shared" si="82"/>
        <v>128817561.60000001</v>
      </c>
    </row>
    <row r="185" spans="22:31">
      <c r="V185">
        <v>184</v>
      </c>
      <c r="W185">
        <f t="shared" si="84"/>
        <v>33856</v>
      </c>
      <c r="X185" s="1">
        <f t="shared" si="81"/>
        <v>59313577.234045394</v>
      </c>
      <c r="Y185">
        <f t="shared" si="77"/>
        <v>16177849958.400002</v>
      </c>
      <c r="Z185" s="1">
        <f t="shared" si="85"/>
        <v>48232611840</v>
      </c>
      <c r="AA185">
        <f t="shared" si="78"/>
        <v>23162624409.600002</v>
      </c>
      <c r="AB185" s="1">
        <f t="shared" si="79"/>
        <v>45902331.702136166</v>
      </c>
      <c r="AC185">
        <f t="shared" si="80"/>
        <v>263769292.80000001</v>
      </c>
      <c r="AD185" s="1">
        <f t="shared" si="83"/>
        <v>113690522.39999999</v>
      </c>
      <c r="AE185">
        <f t="shared" si="82"/>
        <v>128817561.60000001</v>
      </c>
    </row>
    <row r="186" spans="22:31">
      <c r="V186">
        <v>185</v>
      </c>
      <c r="W186">
        <f t="shared" si="84"/>
        <v>34225</v>
      </c>
      <c r="X186" s="1">
        <f t="shared" si="81"/>
        <v>59925251.036797799</v>
      </c>
      <c r="Y186">
        <f t="shared" si="77"/>
        <v>16265773056</v>
      </c>
      <c r="Z186" s="1">
        <f t="shared" si="85"/>
        <v>49288723050</v>
      </c>
      <c r="AA186">
        <f t="shared" si="78"/>
        <v>23414125363.200001</v>
      </c>
      <c r="AB186" s="1">
        <f t="shared" si="79"/>
        <v>46298253.110393398</v>
      </c>
      <c r="AC186">
        <f t="shared" si="80"/>
        <v>263769292.80000001</v>
      </c>
      <c r="AD186" s="1">
        <f t="shared" si="83"/>
        <v>114929587.5</v>
      </c>
      <c r="AE186">
        <f t="shared" si="82"/>
        <v>128817561.60000001</v>
      </c>
    </row>
    <row r="187" spans="22:31">
      <c r="V187">
        <v>186</v>
      </c>
      <c r="W187">
        <f t="shared" si="84"/>
        <v>34596</v>
      </c>
      <c r="X187" s="1">
        <f t="shared" si="81"/>
        <v>60539864.030217856</v>
      </c>
      <c r="Y187">
        <f t="shared" si="77"/>
        <v>16353696153.6</v>
      </c>
      <c r="Z187" s="1">
        <f t="shared" si="85"/>
        <v>50362089120</v>
      </c>
      <c r="AA187">
        <f t="shared" si="78"/>
        <v>23666989465.600002</v>
      </c>
      <c r="AB187" s="1">
        <f t="shared" si="79"/>
        <v>46695192.090653561</v>
      </c>
      <c r="AC187">
        <f t="shared" si="80"/>
        <v>263769292.80000001</v>
      </c>
      <c r="AD187" s="1">
        <f t="shared" si="83"/>
        <v>116175368.40000001</v>
      </c>
      <c r="AE187">
        <f t="shared" si="82"/>
        <v>128817561.60000001</v>
      </c>
    </row>
    <row r="188" spans="22:31">
      <c r="V188">
        <v>187</v>
      </c>
      <c r="W188">
        <f t="shared" si="84"/>
        <v>34969</v>
      </c>
      <c r="X188" s="1">
        <f t="shared" si="81"/>
        <v>61157414.192184605</v>
      </c>
      <c r="Y188">
        <f t="shared" si="77"/>
        <v>16441619251.199999</v>
      </c>
      <c r="Z188" s="1">
        <f t="shared" si="85"/>
        <v>51452897034</v>
      </c>
      <c r="AA188">
        <f t="shared" si="78"/>
        <v>23921216716.799999</v>
      </c>
      <c r="AB188" s="1">
        <f t="shared" si="79"/>
        <v>47093142.576553799</v>
      </c>
      <c r="AC188">
        <f t="shared" si="80"/>
        <v>263769292.80000001</v>
      </c>
      <c r="AD188" s="1">
        <f t="shared" si="83"/>
        <v>117427865.10000001</v>
      </c>
      <c r="AE188">
        <f t="shared" si="82"/>
        <v>128817561.60000001</v>
      </c>
    </row>
    <row r="189" spans="22:31">
      <c r="V189">
        <v>188</v>
      </c>
      <c r="W189">
        <f t="shared" si="84"/>
        <v>35344</v>
      </c>
      <c r="X189" s="1">
        <f t="shared" si="81"/>
        <v>61777899.511419728</v>
      </c>
      <c r="Y189">
        <f t="shared" si="77"/>
        <v>16529542348.800001</v>
      </c>
      <c r="Z189" s="1">
        <f t="shared" si="85"/>
        <v>52561334784</v>
      </c>
      <c r="AA189">
        <f t="shared" si="78"/>
        <v>24176807116.799999</v>
      </c>
      <c r="AB189" s="1">
        <f t="shared" si="79"/>
        <v>47492098.534259178</v>
      </c>
      <c r="AC189">
        <f t="shared" si="80"/>
        <v>263769292.80000001</v>
      </c>
      <c r="AD189" s="1">
        <f t="shared" si="83"/>
        <v>118687077.60000001</v>
      </c>
      <c r="AE189">
        <f t="shared" si="82"/>
        <v>128817561.60000001</v>
      </c>
    </row>
    <row r="190" spans="22:31">
      <c r="V190">
        <v>189</v>
      </c>
      <c r="W190">
        <f t="shared" si="84"/>
        <v>35721</v>
      </c>
      <c r="X190" s="1">
        <f t="shared" si="81"/>
        <v>62401317.987371884</v>
      </c>
      <c r="Y190">
        <f t="shared" si="77"/>
        <v>16617465446.400002</v>
      </c>
      <c r="Z190" s="1">
        <f t="shared" si="85"/>
        <v>53687591370</v>
      </c>
      <c r="AA190">
        <f t="shared" si="78"/>
        <v>24433760665.600002</v>
      </c>
      <c r="AB190" s="1">
        <f t="shared" si="79"/>
        <v>47892053.962115631</v>
      </c>
      <c r="AC190">
        <f t="shared" si="80"/>
        <v>263769292.80000001</v>
      </c>
      <c r="AD190" s="1">
        <f t="shared" si="83"/>
        <v>119953005.90000001</v>
      </c>
      <c r="AE190">
        <f t="shared" si="82"/>
        <v>128817561.60000001</v>
      </c>
    </row>
    <row r="191" spans="22:31">
      <c r="V191">
        <v>190</v>
      </c>
      <c r="W191">
        <f t="shared" si="84"/>
        <v>36100</v>
      </c>
      <c r="X191" s="1">
        <f t="shared" si="81"/>
        <v>63027667.630102858</v>
      </c>
      <c r="Y191">
        <f t="shared" si="77"/>
        <v>16705388544</v>
      </c>
      <c r="Z191" s="1">
        <f t="shared" si="85"/>
        <v>54831856800</v>
      </c>
      <c r="AA191">
        <f t="shared" si="78"/>
        <v>24692077363.200001</v>
      </c>
      <c r="AB191" s="1">
        <f t="shared" si="79"/>
        <v>48293002.890308589</v>
      </c>
      <c r="AC191">
        <f t="shared" si="80"/>
        <v>263769292.80000001</v>
      </c>
      <c r="AD191" s="1">
        <f t="shared" si="83"/>
        <v>121225650</v>
      </c>
      <c r="AE191">
        <f t="shared" si="82"/>
        <v>128817561.60000001</v>
      </c>
    </row>
    <row r="192" spans="22:31">
      <c r="V192">
        <v>191</v>
      </c>
      <c r="W192">
        <f t="shared" si="84"/>
        <v>36481</v>
      </c>
      <c r="X192" s="1">
        <f t="shared" si="81"/>
        <v>63656946.460175626</v>
      </c>
      <c r="Y192">
        <f t="shared" si="77"/>
        <v>16793311641.6</v>
      </c>
      <c r="Z192" s="1">
        <f t="shared" si="85"/>
        <v>55994322090</v>
      </c>
      <c r="AA192">
        <f t="shared" si="78"/>
        <v>24951757209.600002</v>
      </c>
      <c r="AB192" s="1">
        <f t="shared" si="79"/>
        <v>48694939.380526863</v>
      </c>
      <c r="AC192">
        <f t="shared" si="80"/>
        <v>263769292.80000001</v>
      </c>
      <c r="AD192" s="1">
        <f t="shared" si="83"/>
        <v>122505009.89999999</v>
      </c>
      <c r="AE192">
        <f t="shared" si="82"/>
        <v>128817561.60000001</v>
      </c>
    </row>
    <row r="193" spans="22:31">
      <c r="V193">
        <v>192</v>
      </c>
      <c r="W193">
        <f t="shared" si="84"/>
        <v>36864</v>
      </c>
      <c r="X193" s="1">
        <f t="shared" si="81"/>
        <v>64289152.508543991</v>
      </c>
      <c r="Y193">
        <f t="shared" si="77"/>
        <v>16881234739.200001</v>
      </c>
      <c r="Z193" s="1">
        <f t="shared" si="85"/>
        <v>57175179264</v>
      </c>
      <c r="AA193">
        <f t="shared" si="78"/>
        <v>25212800204.799999</v>
      </c>
      <c r="AB193" s="1">
        <f t="shared" si="79"/>
        <v>49097857.525631972</v>
      </c>
      <c r="AC193">
        <f t="shared" si="80"/>
        <v>263769292.80000001</v>
      </c>
      <c r="AD193" s="1">
        <f t="shared" si="83"/>
        <v>123791085.60000001</v>
      </c>
      <c r="AE193">
        <f t="shared" si="82"/>
        <v>128817561.60000001</v>
      </c>
    </row>
    <row r="194" spans="22:31">
      <c r="V194">
        <v>193</v>
      </c>
      <c r="W194">
        <f t="shared" si="84"/>
        <v>37249</v>
      </c>
      <c r="X194" s="1">
        <f t="shared" si="81"/>
        <v>64924283.816444166</v>
      </c>
      <c r="Y194">
        <f t="shared" si="77"/>
        <v>16969157836.800001</v>
      </c>
      <c r="Z194" s="1">
        <f t="shared" si="85"/>
        <v>58374621354</v>
      </c>
      <c r="AA194">
        <f t="shared" si="78"/>
        <v>25475206348.799999</v>
      </c>
      <c r="AB194" s="1">
        <f t="shared" si="79"/>
        <v>49501751.449332498</v>
      </c>
      <c r="AC194">
        <f t="shared" si="80"/>
        <v>263769292.80000001</v>
      </c>
      <c r="AD194" s="1">
        <f t="shared" si="83"/>
        <v>125083877.09999999</v>
      </c>
      <c r="AE194">
        <f t="shared" si="82"/>
        <v>128817561.60000001</v>
      </c>
    </row>
    <row r="195" spans="22:31">
      <c r="V195">
        <v>194</v>
      </c>
      <c r="W195">
        <f t="shared" si="84"/>
        <v>37636</v>
      </c>
      <c r="X195" s="1">
        <f t="shared" si="81"/>
        <v>65562338.435287885</v>
      </c>
      <c r="Y195">
        <f t="shared" si="77"/>
        <v>17057080934.400002</v>
      </c>
      <c r="Z195" s="1">
        <f t="shared" si="85"/>
        <v>59592842400</v>
      </c>
      <c r="AA195">
        <f t="shared" si="78"/>
        <v>25738975641.600002</v>
      </c>
      <c r="AB195" s="1">
        <f t="shared" si="79"/>
        <v>49906615.305863656</v>
      </c>
      <c r="AC195">
        <f t="shared" si="80"/>
        <v>263769292.80000001</v>
      </c>
      <c r="AD195" s="1">
        <f t="shared" si="83"/>
        <v>126383384.39999999</v>
      </c>
      <c r="AE195">
        <f t="shared" si="82"/>
        <v>128817561.60000001</v>
      </c>
    </row>
    <row r="196" spans="22:31">
      <c r="V196">
        <v>195</v>
      </c>
      <c r="W196">
        <f t="shared" si="84"/>
        <v>38025</v>
      </c>
      <c r="X196" s="1">
        <f t="shared" si="81"/>
        <v>66203314.426557235</v>
      </c>
      <c r="Y196">
        <f t="shared" si="77"/>
        <v>17145004032</v>
      </c>
      <c r="Z196" s="1">
        <f t="shared" si="85"/>
        <v>60830037450</v>
      </c>
      <c r="AA196">
        <f t="shared" si="78"/>
        <v>26004108083.200001</v>
      </c>
      <c r="AB196" s="1">
        <f t="shared" si="79"/>
        <v>50312443.279671714</v>
      </c>
      <c r="AC196">
        <f t="shared" si="80"/>
        <v>263769292.80000001</v>
      </c>
      <c r="AD196" s="1">
        <f t="shared" si="83"/>
        <v>127689607.5</v>
      </c>
      <c r="AE196">
        <f t="shared" si="82"/>
        <v>128817561.60000001</v>
      </c>
    </row>
    <row r="197" spans="22:31">
      <c r="V197">
        <v>196</v>
      </c>
      <c r="W197">
        <f t="shared" si="84"/>
        <v>38416</v>
      </c>
      <c r="X197" s="1">
        <f t="shared" si="81"/>
        <v>66847209.861701116</v>
      </c>
      <c r="Y197">
        <f t="shared" si="77"/>
        <v>17232927129.600002</v>
      </c>
      <c r="Z197" s="1">
        <f t="shared" si="85"/>
        <v>62086402560</v>
      </c>
      <c r="AA197">
        <f t="shared" si="78"/>
        <v>26270603673.600002</v>
      </c>
      <c r="AB197" s="1">
        <f t="shared" si="79"/>
        <v>50719229.58510337</v>
      </c>
      <c r="AC197">
        <f t="shared" si="80"/>
        <v>263769292.80000001</v>
      </c>
      <c r="AD197" s="1">
        <f t="shared" si="83"/>
        <v>129002546.40000001</v>
      </c>
      <c r="AE197">
        <f t="shared" si="82"/>
        <v>128817561.60000001</v>
      </c>
    </row>
    <row r="198" spans="22:31">
      <c r="V198">
        <v>197</v>
      </c>
      <c r="W198">
        <f t="shared" si="84"/>
        <v>38809</v>
      </c>
      <c r="X198" s="1">
        <f t="shared" si="81"/>
        <v>67494022.822033271</v>
      </c>
      <c r="Y198">
        <f t="shared" ref="Y198:Y201" si="86">2*2^21*V198*(1.3/8)*129</f>
        <v>17320850227.200001</v>
      </c>
      <c r="Z198" s="1">
        <f t="shared" si="85"/>
        <v>63362134794</v>
      </c>
      <c r="AA198">
        <f t="shared" ref="AA198:AA201" si="87">2*2^21*(1.3/8)*(128+W198)</f>
        <v>26538462412.799999</v>
      </c>
      <c r="AB198" s="1">
        <f t="shared" ref="AB198:AB201" si="88">1.5*V198^2*130*LOG(2^22/V198^2,2)</f>
        <v>51126968.466099828</v>
      </c>
      <c r="AC198">
        <f t="shared" ref="AC198:AC201" si="89">3*2^21*(1.3/8)*2*129</f>
        <v>263769292.80000001</v>
      </c>
      <c r="AD198" s="1">
        <f t="shared" si="83"/>
        <v>130322201.09999999</v>
      </c>
      <c r="AE198">
        <f t="shared" si="82"/>
        <v>128817561.60000001</v>
      </c>
    </row>
    <row r="199" spans="22:31">
      <c r="V199">
        <v>198</v>
      </c>
      <c r="W199">
        <f t="shared" si="84"/>
        <v>39204</v>
      </c>
      <c r="X199" s="1">
        <f t="shared" ref="X199:X201" si="90">V199^2*130*LOG((2^21)/V199,2)</f>
        <v>68143751.398631871</v>
      </c>
      <c r="Y199">
        <f t="shared" si="86"/>
        <v>17408773324.800003</v>
      </c>
      <c r="Z199" s="1">
        <f t="shared" si="85"/>
        <v>64657432224</v>
      </c>
      <c r="AA199">
        <f t="shared" si="87"/>
        <v>26807684300.799999</v>
      </c>
      <c r="AB199" s="1">
        <f t="shared" si="88"/>
        <v>51535654.195895605</v>
      </c>
      <c r="AC199">
        <f t="shared" si="89"/>
        <v>263769292.80000001</v>
      </c>
      <c r="AD199" s="1">
        <f t="shared" si="83"/>
        <v>131648571.59999999</v>
      </c>
      <c r="AE199">
        <f t="shared" si="82"/>
        <v>128817561.60000001</v>
      </c>
    </row>
    <row r="200" spans="22:31">
      <c r="V200">
        <v>199</v>
      </c>
      <c r="W200">
        <f t="shared" si="84"/>
        <v>39601</v>
      </c>
      <c r="X200" s="1">
        <f t="shared" si="90"/>
        <v>68796393.692240626</v>
      </c>
      <c r="Y200">
        <f t="shared" si="86"/>
        <v>17496696422.399998</v>
      </c>
      <c r="Z200" s="1">
        <f t="shared" si="85"/>
        <v>65972493930</v>
      </c>
      <c r="AA200">
        <f t="shared" si="87"/>
        <v>27078269337.600002</v>
      </c>
      <c r="AB200" s="1">
        <f t="shared" si="88"/>
        <v>51945281.076721869</v>
      </c>
      <c r="AC200">
        <f t="shared" si="89"/>
        <v>263769292.80000001</v>
      </c>
      <c r="AD200" s="1">
        <f t="shared" si="83"/>
        <v>132981657.89999999</v>
      </c>
      <c r="AE200">
        <f t="shared" si="82"/>
        <v>128817561.60000001</v>
      </c>
    </row>
    <row r="201" spans="22:31">
      <c r="V201">
        <v>200</v>
      </c>
      <c r="W201">
        <f t="shared" si="84"/>
        <v>40000</v>
      </c>
      <c r="X201" s="1">
        <f t="shared" si="90"/>
        <v>69451947.813171431</v>
      </c>
      <c r="Y201">
        <f t="shared" si="86"/>
        <v>17584619520</v>
      </c>
      <c r="Z201" s="1">
        <f t="shared" si="85"/>
        <v>67307520000</v>
      </c>
      <c r="AA201">
        <f t="shared" si="87"/>
        <v>27350217523.200001</v>
      </c>
      <c r="AB201" s="1">
        <f t="shared" si="88"/>
        <v>52355843.439514302</v>
      </c>
      <c r="AC201">
        <f t="shared" si="89"/>
        <v>263769292.80000001</v>
      </c>
      <c r="AD201" s="1">
        <f t="shared" si="83"/>
        <v>134321460</v>
      </c>
      <c r="AE201">
        <f t="shared" si="82"/>
        <v>128817561.60000001</v>
      </c>
    </row>
  </sheetData>
  <sortState xmlns:xlrd2="http://schemas.microsoft.com/office/spreadsheetml/2017/richdata2" ref="A13:P15">
    <sortCondition ref="C13:C15"/>
  </sortState>
  <phoneticPr fontId="1" type="noConversion"/>
  <conditionalFormatting sqref="AG16:AQ16 AS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:AE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Folku</dc:creator>
  <cp:lastModifiedBy>Yaxin Tu</cp:lastModifiedBy>
  <dcterms:created xsi:type="dcterms:W3CDTF">2022-09-18T13:56:45Z</dcterms:created>
  <dcterms:modified xsi:type="dcterms:W3CDTF">2022-11-10T08:03:36Z</dcterms:modified>
</cp:coreProperties>
</file>