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8EAAF168-DA04-44F7-A6C4-A2273E77B971}" xr6:coauthVersionLast="47" xr6:coauthVersionMax="47" xr10:uidLastSave="{00000000-0000-0000-0000-000000000000}"/>
  <bookViews>
    <workbookView xWindow="28680" yWindow="-120" windowWidth="29040" windowHeight="15720" xr2:uid="{00000000-000D-0000-FFFF-FFFF00000000}"/>
  </bookViews>
  <sheets>
    <sheet name="Table of Contents" sheetId="1" r:id="rId1"/>
    <sheet name="Primary Dealer" sheetId="8" r:id="rId2"/>
    <sheet name="GCF Repo" sheetId="6" r:id="rId3"/>
    <sheet name="Triparty Repo" sheetId="9" r:id="rId4"/>
  </sheets>
  <definedNames>
    <definedName name="_xlnm.Print_Area" localSheetId="2">'GCF Repo'!$A$4:$D$15</definedName>
    <definedName name="_xlnm.Print_Area" localSheetId="1">'Primary Dealer'!$A$4:$D$15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7" i="9" l="1"/>
  <c r="N98" i="9"/>
  <c r="N104" i="9"/>
  <c r="N117" i="9"/>
  <c r="N118" i="9"/>
  <c r="N103" i="9"/>
  <c r="N35" i="9"/>
  <c r="N37" i="9" s="1"/>
  <c r="N36" i="9"/>
  <c r="N38" i="9"/>
  <c r="N39" i="9"/>
  <c r="N40" i="9"/>
  <c r="N41" i="9"/>
  <c r="N42" i="9"/>
  <c r="N43" i="9"/>
  <c r="N45" i="9"/>
  <c r="N47" i="9" s="1"/>
  <c r="N46" i="9"/>
  <c r="N48" i="9"/>
  <c r="N49" i="9"/>
  <c r="N50" i="9"/>
  <c r="N51" i="9"/>
  <c r="N52" i="9"/>
  <c r="N53" i="9"/>
  <c r="N54" i="9"/>
  <c r="N55" i="9"/>
  <c r="N32" i="9"/>
  <c r="N56" i="9" s="1"/>
  <c r="N16" i="9"/>
  <c r="AT47" i="8"/>
  <c r="AU47" i="8"/>
  <c r="AV47" i="8"/>
  <c r="AX47" i="8"/>
  <c r="AY47" i="8"/>
  <c r="AZ47" i="8"/>
  <c r="BB47" i="8"/>
  <c r="AR47" i="8"/>
  <c r="AK47" i="8"/>
  <c r="AL47" i="8"/>
  <c r="AN47" i="8"/>
  <c r="AO47" i="8"/>
  <c r="AP47" i="8"/>
  <c r="AJ47" i="8"/>
  <c r="V47" i="6"/>
  <c r="W47" i="6"/>
  <c r="Z47" i="6"/>
  <c r="AA47" i="6"/>
  <c r="O47" i="6"/>
  <c r="R47" i="6"/>
  <c r="S47" i="6"/>
  <c r="N47" i="6"/>
  <c r="M16" i="9"/>
  <c r="M32" i="9"/>
  <c r="M35" i="9"/>
  <c r="M36" i="9"/>
  <c r="M38" i="9"/>
  <c r="M39" i="9"/>
  <c r="M40" i="9"/>
  <c r="M41" i="9"/>
  <c r="M42" i="9"/>
  <c r="M43" i="9"/>
  <c r="M45" i="9"/>
  <c r="M46" i="9"/>
  <c r="M48" i="9"/>
  <c r="M49" i="9"/>
  <c r="M50" i="9"/>
  <c r="M51" i="9"/>
  <c r="M52" i="9"/>
  <c r="M53" i="9"/>
  <c r="M54" i="9"/>
  <c r="M55" i="9"/>
  <c r="M97" i="9"/>
  <c r="M98" i="9"/>
  <c r="M104" i="9"/>
  <c r="M117" i="9"/>
  <c r="M118" i="9"/>
  <c r="N33" i="6"/>
  <c r="O33" i="6"/>
  <c r="R33" i="6"/>
  <c r="S33" i="6"/>
  <c r="V33" i="6"/>
  <c r="W33" i="6"/>
  <c r="Z33" i="6"/>
  <c r="AA33" i="6"/>
  <c r="V46" i="6"/>
  <c r="W46" i="6"/>
  <c r="Z46" i="6"/>
  <c r="AA46" i="6"/>
  <c r="N119" i="9" l="1"/>
  <c r="N99" i="9"/>
  <c r="N44" i="9"/>
  <c r="M47" i="9"/>
  <c r="M119" i="9"/>
  <c r="M99" i="9"/>
  <c r="M44" i="9"/>
  <c r="M37" i="9"/>
  <c r="M56" i="9"/>
  <c r="AJ33" i="8"/>
  <c r="AK33" i="8"/>
  <c r="AL33" i="8"/>
  <c r="AN33" i="8"/>
  <c r="AO33" i="8"/>
  <c r="AP33" i="8"/>
  <c r="AR33" i="8"/>
  <c r="AT33" i="8"/>
  <c r="AU33" i="8"/>
  <c r="AV33" i="8"/>
  <c r="AX33" i="8"/>
  <c r="AY33" i="8"/>
  <c r="AZ33" i="8"/>
  <c r="BB33" i="8"/>
  <c r="AT46" i="8"/>
  <c r="AU46" i="8"/>
  <c r="AV46" i="8"/>
  <c r="AX46" i="8"/>
  <c r="AY46" i="8"/>
  <c r="AZ46" i="8"/>
  <c r="BB46" i="8"/>
  <c r="AT45" i="8"/>
  <c r="AU45" i="8"/>
  <c r="AV45" i="8"/>
  <c r="AX45" i="8"/>
  <c r="AY45" i="8"/>
  <c r="AZ45" i="8"/>
  <c r="BB45" i="8"/>
  <c r="L16" i="9" l="1"/>
  <c r="L32" i="9"/>
  <c r="L35" i="9"/>
  <c r="L36" i="9"/>
  <c r="L37" i="9" s="1"/>
  <c r="L38" i="9"/>
  <c r="L39" i="9"/>
  <c r="L40" i="9"/>
  <c r="L41" i="9"/>
  <c r="L42" i="9"/>
  <c r="L43" i="9"/>
  <c r="L45" i="9"/>
  <c r="L46" i="9"/>
  <c r="L48" i="9"/>
  <c r="L49" i="9"/>
  <c r="L50" i="9"/>
  <c r="L51" i="9"/>
  <c r="L52" i="9"/>
  <c r="L53" i="9"/>
  <c r="L54" i="9"/>
  <c r="L55" i="9"/>
  <c r="L97" i="9"/>
  <c r="L98" i="9"/>
  <c r="L104" i="9"/>
  <c r="L117" i="9"/>
  <c r="L118" i="9"/>
  <c r="L44" i="9" l="1"/>
  <c r="L47" i="9"/>
  <c r="L119" i="9"/>
  <c r="L99" i="9"/>
  <c r="L56" i="9"/>
  <c r="V45" i="6"/>
  <c r="W45" i="6"/>
  <c r="Z45" i="6"/>
  <c r="AA45" i="6"/>
  <c r="K16" i="9"/>
  <c r="K32" i="9"/>
  <c r="K35" i="9"/>
  <c r="K36" i="9"/>
  <c r="K38" i="9"/>
  <c r="K39" i="9"/>
  <c r="K40" i="9"/>
  <c r="K41" i="9"/>
  <c r="K42" i="9"/>
  <c r="K43" i="9"/>
  <c r="K45" i="9"/>
  <c r="K46" i="9"/>
  <c r="K48" i="9"/>
  <c r="K49" i="9"/>
  <c r="K50" i="9"/>
  <c r="K51" i="9"/>
  <c r="K52" i="9"/>
  <c r="K53" i="9"/>
  <c r="K54" i="9"/>
  <c r="K55" i="9"/>
  <c r="K97" i="9"/>
  <c r="K98" i="9"/>
  <c r="K104" i="9"/>
  <c r="K117" i="9"/>
  <c r="K118" i="9"/>
  <c r="AT44" i="8"/>
  <c r="AU44" i="8"/>
  <c r="AV44" i="8"/>
  <c r="AX44" i="8"/>
  <c r="AY44" i="8"/>
  <c r="AZ44" i="8"/>
  <c r="BB44" i="8"/>
  <c r="K119" i="9" l="1"/>
  <c r="K99" i="9"/>
  <c r="K47" i="9"/>
  <c r="K44" i="9"/>
  <c r="K37" i="9"/>
  <c r="K56" i="9"/>
  <c r="V44" i="6" l="1"/>
  <c r="W44" i="6"/>
  <c r="Z44" i="6"/>
  <c r="AA44" i="6"/>
  <c r="C16" i="9" l="1"/>
  <c r="D16" i="9"/>
  <c r="E16" i="9"/>
  <c r="F16" i="9"/>
  <c r="G16" i="9"/>
  <c r="H16" i="9"/>
  <c r="I16" i="9"/>
  <c r="J16" i="9"/>
  <c r="I32" i="9"/>
  <c r="J32" i="9"/>
  <c r="J35" i="9"/>
  <c r="J36" i="9"/>
  <c r="J38" i="9"/>
  <c r="J39" i="9"/>
  <c r="J40" i="9"/>
  <c r="J41" i="9"/>
  <c r="J42" i="9"/>
  <c r="J43" i="9"/>
  <c r="J45" i="9"/>
  <c r="J46" i="9"/>
  <c r="J48" i="9"/>
  <c r="J49" i="9"/>
  <c r="J50" i="9"/>
  <c r="J51" i="9"/>
  <c r="J52" i="9"/>
  <c r="J53" i="9"/>
  <c r="J54" i="9"/>
  <c r="J55" i="9"/>
  <c r="J97" i="9"/>
  <c r="J98" i="9"/>
  <c r="J104" i="9"/>
  <c r="J117" i="9"/>
  <c r="J118" i="9"/>
  <c r="N32" i="6"/>
  <c r="O32" i="6"/>
  <c r="R32" i="6"/>
  <c r="S32" i="6"/>
  <c r="V32" i="6"/>
  <c r="W32" i="6"/>
  <c r="Z32" i="6"/>
  <c r="AA32" i="6"/>
  <c r="AJ32" i="8"/>
  <c r="AK32" i="8"/>
  <c r="AL32" i="8"/>
  <c r="AN32" i="8"/>
  <c r="AO32" i="8"/>
  <c r="AP32" i="8"/>
  <c r="AR32" i="8"/>
  <c r="AT32" i="8"/>
  <c r="AU32" i="8"/>
  <c r="AV32" i="8"/>
  <c r="AX32" i="8"/>
  <c r="AY32" i="8"/>
  <c r="AZ32" i="8"/>
  <c r="BB32" i="8"/>
  <c r="AT43" i="8"/>
  <c r="AU43" i="8"/>
  <c r="AV43" i="8"/>
  <c r="AX43" i="8"/>
  <c r="AY43" i="8"/>
  <c r="AZ43" i="8"/>
  <c r="BB43" i="8"/>
  <c r="J56" i="9" l="1"/>
  <c r="J119" i="9"/>
  <c r="J99" i="9"/>
  <c r="J44" i="9"/>
  <c r="J37" i="9"/>
  <c r="J47" i="9"/>
  <c r="I117" i="9" l="1"/>
  <c r="I118" i="9"/>
  <c r="I104" i="9"/>
  <c r="I97" i="9"/>
  <c r="I98" i="9"/>
  <c r="I35" i="9"/>
  <c r="I36" i="9"/>
  <c r="I38" i="9"/>
  <c r="I39" i="9"/>
  <c r="I40" i="9"/>
  <c r="I41" i="9"/>
  <c r="I42" i="9"/>
  <c r="I43" i="9"/>
  <c r="I45" i="9"/>
  <c r="I46" i="9"/>
  <c r="I48" i="9"/>
  <c r="I49" i="9"/>
  <c r="I50" i="9"/>
  <c r="I51" i="9"/>
  <c r="I52" i="9"/>
  <c r="I53" i="9"/>
  <c r="I54" i="9"/>
  <c r="I55" i="9"/>
  <c r="I56" i="9"/>
  <c r="AT42" i="8"/>
  <c r="AU42" i="8"/>
  <c r="AV42" i="8"/>
  <c r="AX42" i="8"/>
  <c r="AY42" i="8"/>
  <c r="AZ42" i="8"/>
  <c r="BB42" i="8"/>
  <c r="I47" i="9" l="1"/>
  <c r="V42" i="6"/>
  <c r="V43" i="6"/>
  <c r="W43" i="6"/>
  <c r="Z43" i="6"/>
  <c r="AA43" i="6"/>
  <c r="AA42" i="6"/>
  <c r="Z42" i="6"/>
  <c r="I119" i="9"/>
  <c r="W42" i="6"/>
  <c r="I99" i="9"/>
  <c r="I37" i="9"/>
  <c r="I44" i="9"/>
  <c r="AT41" i="8" l="1"/>
  <c r="AU41" i="8"/>
  <c r="AV41" i="8"/>
  <c r="AX41" i="8"/>
  <c r="AY41" i="8"/>
  <c r="AZ41" i="8"/>
  <c r="BB41" i="8"/>
  <c r="H117" i="9" l="1"/>
  <c r="H118" i="9"/>
  <c r="H104" i="9"/>
  <c r="H97" i="9"/>
  <c r="H98" i="9"/>
  <c r="H35" i="9"/>
  <c r="H36" i="9"/>
  <c r="H38" i="9"/>
  <c r="H39" i="9"/>
  <c r="H40" i="9"/>
  <c r="H41" i="9"/>
  <c r="H42" i="9"/>
  <c r="H43" i="9"/>
  <c r="H45" i="9"/>
  <c r="H46" i="9"/>
  <c r="H48" i="9"/>
  <c r="H49" i="9"/>
  <c r="H50" i="9"/>
  <c r="H51" i="9"/>
  <c r="H52" i="9"/>
  <c r="H53" i="9"/>
  <c r="H54" i="9"/>
  <c r="H55" i="9"/>
  <c r="H32" i="9"/>
  <c r="V41" i="6"/>
  <c r="W41" i="6"/>
  <c r="Z41" i="6"/>
  <c r="AA41" i="6"/>
  <c r="G98" i="9"/>
  <c r="G97" i="9"/>
  <c r="G104" i="9"/>
  <c r="G117" i="9"/>
  <c r="G118" i="9"/>
  <c r="G32" i="9"/>
  <c r="G35" i="9"/>
  <c r="G36" i="9"/>
  <c r="G38" i="9"/>
  <c r="G39" i="9"/>
  <c r="G40" i="9"/>
  <c r="G41" i="9"/>
  <c r="G42" i="9"/>
  <c r="G43" i="9"/>
  <c r="G45" i="9"/>
  <c r="G46" i="9"/>
  <c r="G48" i="9"/>
  <c r="G49" i="9"/>
  <c r="G50" i="9"/>
  <c r="G51" i="9"/>
  <c r="G52" i="9"/>
  <c r="G53" i="9"/>
  <c r="G54" i="9"/>
  <c r="G55" i="9"/>
  <c r="V40" i="6"/>
  <c r="W40" i="6"/>
  <c r="Z40" i="6"/>
  <c r="AA40" i="6"/>
  <c r="N31" i="6"/>
  <c r="O31" i="6"/>
  <c r="R31" i="6"/>
  <c r="S31" i="6"/>
  <c r="V31" i="6"/>
  <c r="W31" i="6"/>
  <c r="Z31" i="6"/>
  <c r="AA31" i="6"/>
  <c r="N20" i="6"/>
  <c r="O20" i="6"/>
  <c r="R20" i="6"/>
  <c r="S20" i="6"/>
  <c r="G99" i="9" l="1"/>
  <c r="H56" i="9"/>
  <c r="H44" i="9"/>
  <c r="H99" i="9"/>
  <c r="G47" i="9"/>
  <c r="H47" i="9"/>
  <c r="G44" i="9"/>
  <c r="G56" i="9"/>
  <c r="H119" i="9"/>
  <c r="H37" i="9"/>
  <c r="G37" i="9"/>
  <c r="G119" i="9"/>
  <c r="AT40" i="8"/>
  <c r="AU40" i="8"/>
  <c r="AV40" i="8"/>
  <c r="AX40" i="8"/>
  <c r="AY40" i="8"/>
  <c r="AZ40" i="8"/>
  <c r="BB40" i="8"/>
  <c r="AJ31" i="8"/>
  <c r="AK31" i="8"/>
  <c r="AL31" i="8"/>
  <c r="AN31" i="8"/>
  <c r="AO31" i="8"/>
  <c r="AP31" i="8"/>
  <c r="AR31" i="8"/>
  <c r="AT31" i="8"/>
  <c r="AU31" i="8"/>
  <c r="AV31" i="8"/>
  <c r="AX31" i="8"/>
  <c r="AY31" i="8"/>
  <c r="AZ31" i="8"/>
  <c r="BB31" i="8"/>
  <c r="AJ20" i="8"/>
  <c r="AK20" i="8"/>
  <c r="AL20" i="8"/>
  <c r="AN20" i="8"/>
  <c r="AO20" i="8"/>
  <c r="AP20" i="8"/>
  <c r="AR20" i="8"/>
  <c r="AT39" i="8"/>
  <c r="AU39" i="8"/>
  <c r="AV39" i="8"/>
  <c r="AX39" i="8"/>
  <c r="AY39" i="8"/>
  <c r="AZ39" i="8"/>
  <c r="BB39" i="8"/>
  <c r="V39" i="6" l="1"/>
  <c r="W39" i="6"/>
  <c r="Z39" i="6"/>
  <c r="AA39" i="6"/>
  <c r="E117" i="9" l="1"/>
  <c r="F117" i="9"/>
  <c r="E118" i="9"/>
  <c r="F118" i="9"/>
  <c r="E97" i="9"/>
  <c r="F97" i="9"/>
  <c r="E98" i="9"/>
  <c r="F98" i="9"/>
  <c r="F104" i="9"/>
  <c r="E104" i="9"/>
  <c r="E32" i="9"/>
  <c r="F32" i="9"/>
  <c r="E35" i="9"/>
  <c r="F35" i="9"/>
  <c r="E36" i="9"/>
  <c r="F36" i="9"/>
  <c r="E38" i="9"/>
  <c r="F38" i="9"/>
  <c r="E39" i="9"/>
  <c r="F39" i="9"/>
  <c r="E40" i="9"/>
  <c r="F40" i="9"/>
  <c r="E41" i="9"/>
  <c r="F41" i="9"/>
  <c r="E42" i="9"/>
  <c r="F42" i="9"/>
  <c r="E43" i="9"/>
  <c r="F43" i="9"/>
  <c r="E45" i="9"/>
  <c r="F45" i="9"/>
  <c r="E46" i="9"/>
  <c r="F46" i="9"/>
  <c r="E48" i="9"/>
  <c r="F48" i="9"/>
  <c r="E49" i="9"/>
  <c r="F49" i="9"/>
  <c r="E50" i="9"/>
  <c r="F50" i="9"/>
  <c r="E51" i="9"/>
  <c r="F51" i="9"/>
  <c r="E52" i="9"/>
  <c r="F52" i="9"/>
  <c r="E53" i="9"/>
  <c r="F53" i="9"/>
  <c r="E54" i="9"/>
  <c r="F54" i="9"/>
  <c r="E55" i="9"/>
  <c r="F55" i="9"/>
  <c r="V38" i="6"/>
  <c r="W38" i="6"/>
  <c r="Z38" i="6"/>
  <c r="AA38" i="6"/>
  <c r="E44" i="9" l="1"/>
  <c r="E56" i="9"/>
  <c r="F119" i="9"/>
  <c r="E47" i="9"/>
  <c r="E37" i="9"/>
  <c r="E119" i="9"/>
  <c r="F37" i="9"/>
  <c r="F99" i="9"/>
  <c r="E99" i="9"/>
  <c r="F44" i="9"/>
  <c r="F47" i="9"/>
  <c r="F56" i="9"/>
  <c r="AT38" i="8"/>
  <c r="AU38" i="8"/>
  <c r="AV38" i="8"/>
  <c r="AX38" i="8"/>
  <c r="AY38" i="8"/>
  <c r="AZ38" i="8"/>
  <c r="BB38" i="8"/>
  <c r="AT37" i="8"/>
  <c r="AU37" i="8"/>
  <c r="AV37" i="8"/>
  <c r="AX37" i="8"/>
  <c r="AY37" i="8"/>
  <c r="AZ37" i="8"/>
  <c r="BB37" i="8"/>
  <c r="AJ30" i="8"/>
  <c r="AK30" i="8"/>
  <c r="AL30" i="8"/>
  <c r="AN30" i="8"/>
  <c r="AO30" i="8"/>
  <c r="AP30" i="8"/>
  <c r="AR30" i="8"/>
  <c r="AT30" i="8"/>
  <c r="AU30" i="8"/>
  <c r="AV30" i="8"/>
  <c r="AX30" i="8"/>
  <c r="AY30" i="8"/>
  <c r="AZ30" i="8"/>
  <c r="BB30" i="8"/>
  <c r="V37" i="6" l="1"/>
  <c r="W37" i="6"/>
  <c r="Z37" i="6"/>
  <c r="AA37" i="6"/>
  <c r="N30" i="6"/>
  <c r="O30" i="6"/>
  <c r="R30" i="6"/>
  <c r="S30" i="6"/>
  <c r="V30" i="6"/>
  <c r="W30" i="6"/>
  <c r="Z30" i="6"/>
  <c r="AA30" i="6"/>
  <c r="D104" i="9"/>
  <c r="C117" i="9"/>
  <c r="D117" i="9"/>
  <c r="C118" i="9"/>
  <c r="D118" i="9"/>
  <c r="C104" i="9"/>
  <c r="C97" i="9"/>
  <c r="D97" i="9"/>
  <c r="C98" i="9"/>
  <c r="D98" i="9"/>
  <c r="C32" i="9"/>
  <c r="C56" i="9" s="1"/>
  <c r="D32" i="9"/>
  <c r="C35" i="9"/>
  <c r="D35" i="9"/>
  <c r="C36" i="9"/>
  <c r="D36" i="9"/>
  <c r="C38" i="9"/>
  <c r="D38" i="9"/>
  <c r="C39" i="9"/>
  <c r="D39" i="9"/>
  <c r="C40" i="9"/>
  <c r="D40" i="9"/>
  <c r="C41" i="9"/>
  <c r="D41" i="9"/>
  <c r="C42" i="9"/>
  <c r="D42" i="9"/>
  <c r="C43" i="9"/>
  <c r="D43" i="9"/>
  <c r="C45" i="9"/>
  <c r="D45" i="9"/>
  <c r="C46" i="9"/>
  <c r="D46" i="9"/>
  <c r="C48" i="9"/>
  <c r="D48" i="9"/>
  <c r="C49" i="9"/>
  <c r="D49" i="9"/>
  <c r="C50" i="9"/>
  <c r="D50" i="9"/>
  <c r="C51" i="9"/>
  <c r="D51" i="9"/>
  <c r="C52" i="9"/>
  <c r="D52" i="9"/>
  <c r="C53" i="9"/>
  <c r="D53" i="9"/>
  <c r="C54" i="9"/>
  <c r="D54" i="9"/>
  <c r="C55" i="9"/>
  <c r="D55" i="9"/>
  <c r="AT36" i="8"/>
  <c r="AU36" i="8"/>
  <c r="AV36" i="8"/>
  <c r="AX36" i="8"/>
  <c r="AY36" i="8"/>
  <c r="AZ36" i="8"/>
  <c r="BB36" i="8"/>
  <c r="V36" i="6"/>
  <c r="W36" i="6"/>
  <c r="Z36" i="6"/>
  <c r="AA36" i="6"/>
  <c r="C44" i="9" l="1"/>
  <c r="D44" i="9"/>
  <c r="D47" i="9"/>
  <c r="D56" i="9"/>
  <c r="C99" i="9"/>
  <c r="D37" i="9"/>
  <c r="C37" i="9"/>
  <c r="C47" i="9"/>
  <c r="D119" i="9"/>
  <c r="D99" i="9"/>
  <c r="C119" i="9"/>
  <c r="B117" i="9"/>
  <c r="B118" i="9"/>
  <c r="B104" i="9"/>
  <c r="B97" i="9"/>
  <c r="B98" i="9"/>
  <c r="B35" i="9"/>
  <c r="B36" i="9"/>
  <c r="B38" i="9"/>
  <c r="B39" i="9"/>
  <c r="B40" i="9"/>
  <c r="B41" i="9"/>
  <c r="B42" i="9"/>
  <c r="B43" i="9"/>
  <c r="B45" i="9"/>
  <c r="B46" i="9"/>
  <c r="B48" i="9"/>
  <c r="B49" i="9"/>
  <c r="B50" i="9"/>
  <c r="B51" i="9"/>
  <c r="B52" i="9"/>
  <c r="B53" i="9"/>
  <c r="B54" i="9"/>
  <c r="B55" i="9"/>
  <c r="B32" i="9"/>
  <c r="B16" i="9"/>
  <c r="B37" i="9" l="1"/>
  <c r="B56" i="9"/>
  <c r="B47" i="9"/>
  <c r="B99" i="9"/>
  <c r="B44" i="9"/>
  <c r="B119" i="9"/>
  <c r="AJ29" i="8" l="1"/>
  <c r="AK29" i="8"/>
  <c r="AL29" i="8"/>
  <c r="AN29" i="8"/>
  <c r="AO29" i="8"/>
  <c r="AP29" i="8"/>
  <c r="AR29" i="8"/>
  <c r="AT29" i="8"/>
  <c r="AU29" i="8"/>
  <c r="AV29" i="8"/>
  <c r="AX29" i="8"/>
  <c r="AY29" i="8"/>
  <c r="AZ29" i="8"/>
  <c r="BB29" i="8"/>
  <c r="N29" i="6"/>
  <c r="O29" i="6"/>
  <c r="R29" i="6"/>
  <c r="S29" i="6"/>
  <c r="V29" i="6"/>
  <c r="W29" i="6"/>
  <c r="Z29" i="6"/>
  <c r="AA29" i="6"/>
  <c r="E7" i="1" l="1"/>
  <c r="AT28" i="8" l="1"/>
  <c r="AU28" i="8"/>
  <c r="AV28" i="8"/>
  <c r="AX28" i="8"/>
  <c r="AY28" i="8"/>
  <c r="AZ28" i="8"/>
  <c r="BB28" i="8"/>
  <c r="V28" i="6"/>
  <c r="W28" i="6"/>
  <c r="Z28" i="6"/>
  <c r="AA28" i="6"/>
  <c r="AJ23" i="8" l="1"/>
  <c r="AR23" i="8"/>
  <c r="AP23" i="8"/>
  <c r="AO23" i="8"/>
  <c r="AN23" i="8"/>
  <c r="AL23" i="8"/>
  <c r="AK23" i="8"/>
  <c r="AJ19" i="8"/>
  <c r="AT27" i="8" l="1"/>
  <c r="AU27" i="8"/>
  <c r="AV27" i="8"/>
  <c r="AX27" i="8"/>
  <c r="AY27" i="8"/>
  <c r="AZ27" i="8"/>
  <c r="BB27" i="8"/>
  <c r="AK19" i="8"/>
  <c r="AL19" i="8"/>
  <c r="AN19" i="8"/>
  <c r="AO19" i="8"/>
  <c r="AP19" i="8"/>
  <c r="AR19" i="8"/>
  <c r="V27" i="6" l="1"/>
  <c r="W27" i="6"/>
  <c r="Z27" i="6"/>
  <c r="AA27" i="6"/>
  <c r="N19" i="6"/>
  <c r="O19" i="6"/>
  <c r="R19" i="6"/>
  <c r="S19" i="6"/>
  <c r="N23" i="6" l="1"/>
  <c r="O23" i="6"/>
  <c r="AT26" i="8" l="1"/>
  <c r="AU26" i="8"/>
  <c r="AV26" i="8"/>
  <c r="AX26" i="8"/>
  <c r="AY26" i="8"/>
  <c r="AZ26" i="8"/>
  <c r="BB26" i="8"/>
  <c r="V26" i="6" l="1"/>
  <c r="W26" i="6"/>
  <c r="Z26" i="6"/>
  <c r="AA26" i="6"/>
  <c r="S23" i="6" l="1"/>
  <c r="R23" i="6"/>
  <c r="N18" i="6" l="1"/>
  <c r="O18" i="6"/>
  <c r="R18" i="6"/>
  <c r="S18" i="6"/>
  <c r="R11" i="6" l="1"/>
  <c r="S11" i="6"/>
  <c r="T11" i="6"/>
  <c r="R12" i="6"/>
  <c r="S12" i="6"/>
  <c r="T12" i="6"/>
  <c r="R13" i="6"/>
  <c r="S13" i="6"/>
  <c r="T13" i="6"/>
  <c r="AR18" i="8" l="1"/>
  <c r="AP18" i="8"/>
  <c r="AO18" i="8"/>
  <c r="AN18" i="8"/>
  <c r="AL18" i="8"/>
  <c r="AK18" i="8"/>
  <c r="AJ18" i="8"/>
  <c r="AR17" i="8"/>
  <c r="AP17" i="8"/>
  <c r="AO17" i="8"/>
  <c r="AN17" i="8"/>
  <c r="AL17" i="8"/>
  <c r="AK17" i="8"/>
  <c r="AJ17" i="8"/>
  <c r="AR16" i="8"/>
  <c r="AP16" i="8"/>
  <c r="AO16" i="8"/>
  <c r="AN16" i="8"/>
  <c r="AL16" i="8"/>
  <c r="AK16" i="8"/>
  <c r="AJ16" i="8"/>
  <c r="AR15" i="8"/>
  <c r="AP15" i="8"/>
  <c r="AO15" i="8"/>
  <c r="AN15" i="8"/>
  <c r="AL15" i="8"/>
  <c r="AK15" i="8"/>
  <c r="AJ15" i="8"/>
  <c r="AR14" i="8"/>
  <c r="AP14" i="8"/>
  <c r="AO14" i="8"/>
  <c r="AN14" i="8"/>
  <c r="AL14" i="8"/>
  <c r="AK14" i="8"/>
  <c r="AJ14" i="8"/>
  <c r="AR13" i="8"/>
  <c r="AP13" i="8"/>
  <c r="AO13" i="8"/>
  <c r="AN13" i="8"/>
  <c r="AL13" i="8"/>
  <c r="AK13" i="8"/>
  <c r="AJ13" i="8"/>
  <c r="AR12" i="8"/>
  <c r="AP12" i="8"/>
  <c r="AO12" i="8"/>
  <c r="AN12" i="8"/>
  <c r="AL12" i="8"/>
  <c r="AK12" i="8"/>
  <c r="AJ12" i="8"/>
  <c r="AR11" i="8"/>
  <c r="AP11" i="8"/>
  <c r="AO11" i="8"/>
  <c r="AN11" i="8"/>
  <c r="AL11" i="8"/>
  <c r="AK11" i="8"/>
  <c r="AJ11" i="8"/>
  <c r="S17" i="6"/>
  <c r="R17" i="6"/>
  <c r="S16" i="6"/>
  <c r="R16" i="6"/>
  <c r="S15" i="6"/>
  <c r="R15" i="6"/>
  <c r="S14" i="6"/>
  <c r="R14" i="6"/>
  <c r="N11" i="6"/>
  <c r="O11" i="6"/>
  <c r="P11" i="6"/>
  <c r="N12" i="6"/>
  <c r="O12" i="6"/>
  <c r="P12" i="6"/>
  <c r="N13" i="6"/>
  <c r="O13" i="6"/>
  <c r="P13" i="6"/>
  <c r="N14" i="6"/>
  <c r="O14" i="6"/>
  <c r="N15" i="6"/>
  <c r="O15" i="6"/>
  <c r="N16" i="6"/>
  <c r="O16" i="6"/>
  <c r="N17" i="6"/>
  <c r="O17" i="6"/>
  <c r="B7" i="1" l="1"/>
  <c r="B8" i="1" s="1"/>
</calcChain>
</file>

<file path=xl/sharedStrings.xml><?xml version="1.0" encoding="utf-8"?>
<sst xmlns="http://schemas.openxmlformats.org/spreadsheetml/2006/main" count="894" uniqueCount="124">
  <si>
    <t>Description</t>
  </si>
  <si>
    <t>Contact</t>
  </si>
  <si>
    <t>A, Q, M</t>
  </si>
  <si>
    <t>research@sifma.org</t>
  </si>
  <si>
    <t>Other</t>
  </si>
  <si>
    <t>Tab</t>
  </si>
  <si>
    <t>SIFMA Research</t>
  </si>
  <si>
    <t>Frequency</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</si>
  <si>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</si>
  <si>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</si>
  <si>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</si>
  <si>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</si>
  <si>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</si>
  <si>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</si>
  <si>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If using this data in a published report, please cite SIFMA as the source</t>
  </si>
  <si>
    <t>Security:</t>
  </si>
  <si>
    <t>Units:</t>
  </si>
  <si>
    <t>$ Billion</t>
  </si>
  <si>
    <t>Series:</t>
  </si>
  <si>
    <t>2Q21</t>
  </si>
  <si>
    <t>3Q21</t>
  </si>
  <si>
    <t>4Q21</t>
  </si>
  <si>
    <t>Source:</t>
  </si>
  <si>
    <t>Note:</t>
  </si>
  <si>
    <t>Total</t>
  </si>
  <si>
    <t>US Repurchase Agreements: Triparty</t>
  </si>
  <si>
    <t>US Repurchase Agreements: GCF</t>
  </si>
  <si>
    <t>Federal Reserve Bank of New York</t>
  </si>
  <si>
    <t>GCF Repo data are only overnight rates and dollar amounts. Figures are total nominal value of GCF repos submitted for clearing to FICC. Treasury securities = securities 30-year or less. Agency = debenture securities. MBS = 30Y MBS securities issued by Fannie or Freddie.</t>
  </si>
  <si>
    <t>Depository Trust &amp; Clearing Corporation (DTCC)</t>
  </si>
  <si>
    <t>Agency</t>
  </si>
  <si>
    <t>MBS</t>
  </si>
  <si>
    <t>Rates (%)</t>
  </si>
  <si>
    <t>Average Daily Par Amount (SM)</t>
  </si>
  <si>
    <t>Par Amount</t>
  </si>
  <si>
    <t>Rates</t>
  </si>
  <si>
    <t>UST</t>
  </si>
  <si>
    <t>Total Par Amount ($B)</t>
  </si>
  <si>
    <t>Percent, $ Billion, $ Million</t>
  </si>
  <si>
    <t>Repurchase</t>
  </si>
  <si>
    <t>Reverse Repurchase</t>
  </si>
  <si>
    <t>Overnight</t>
  </si>
  <si>
    <t>Term</t>
  </si>
  <si>
    <t>ABS</t>
  </si>
  <si>
    <t>Corporate</t>
  </si>
  <si>
    <t>Equities</t>
  </si>
  <si>
    <t>TIPS</t>
  </si>
  <si>
    <t>Federal Agency</t>
  </si>
  <si>
    <t>M/M or Q/Q Change</t>
  </si>
  <si>
    <t>US Repurchase Agreements</t>
  </si>
  <si>
    <t>Triparty</t>
  </si>
  <si>
    <t>Primary Dealer</t>
  </si>
  <si>
    <t>US Repurchase Agreements: Primary Dealer</t>
  </si>
  <si>
    <t>General Collateral Financing (GCF)</t>
  </si>
  <si>
    <t>US Repurchase Agreements: Triparty, Primary Dealer, GCF</t>
  </si>
  <si>
    <t>Collateral Value ($ Billions)</t>
  </si>
  <si>
    <t>Fedwire-eligible</t>
  </si>
  <si>
    <t>Agency CMOs</t>
  </si>
  <si>
    <t>Agency Debentures &amp; Strips</t>
  </si>
  <si>
    <t>Agency MBS</t>
  </si>
  <si>
    <t>US Treasuries excluding Strips</t>
  </si>
  <si>
    <t>US Treasury Strips</t>
  </si>
  <si>
    <t>SUBTOTAL</t>
  </si>
  <si>
    <t>Non Fedwire-eligible</t>
  </si>
  <si>
    <t>CDOs</t>
  </si>
  <si>
    <t>International Securities</t>
  </si>
  <si>
    <t>Money Market</t>
  </si>
  <si>
    <t>Municipality Debt</t>
  </si>
  <si>
    <t>Whole Loans</t>
  </si>
  <si>
    <t>Both Fedwire-eligible and non-eligible</t>
  </si>
  <si>
    <t>ABS Total</t>
  </si>
  <si>
    <t>CMO Private Label Total</t>
  </si>
  <si>
    <t>Corporates Total</t>
  </si>
  <si>
    <t>TOTAL</t>
  </si>
  <si>
    <t>Margin (Median)</t>
  </si>
  <si>
    <t>Number of Deals</t>
  </si>
  <si>
    <t># of Individual Repo Deals</t>
  </si>
  <si>
    <t># of Collateral Allocations</t>
  </si>
  <si>
    <t>GCF Repo ($ Billions)</t>
  </si>
  <si>
    <t>Treasury</t>
  </si>
  <si>
    <t>STRIPS (Overnight)</t>
  </si>
  <si>
    <t>TIPS (Overnight)</t>
  </si>
  <si>
    <t>&lt;10 Year (Overnight)</t>
  </si>
  <si>
    <t>&lt;30 year (Overnight)</t>
  </si>
  <si>
    <t>STRIPS (Term)</t>
  </si>
  <si>
    <t>TIPS (Term)</t>
  </si>
  <si>
    <t>&lt;10 Year (Term)</t>
  </si>
  <si>
    <t>&lt;30 year (Term)</t>
  </si>
  <si>
    <t>TOTAL (Overnight)</t>
  </si>
  <si>
    <t>TOTAL (Term)</t>
  </si>
  <si>
    <t>FNMA/FHLMC Fixed Rate (Overnight)</t>
  </si>
  <si>
    <t>FNMA/FHLMC ARM (Overnight)</t>
  </si>
  <si>
    <t>GNMA Fixed Rate (Overnight)</t>
  </si>
  <si>
    <t>GNMA ARM (Overnight)</t>
  </si>
  <si>
    <t>FNMA/FHLMC Fixed Rate (Term)</t>
  </si>
  <si>
    <t>FNMA/FHLMC ARM (Term)</t>
  </si>
  <si>
    <t>GNMA Fixed Rate (Term)</t>
  </si>
  <si>
    <t>GNMA ARM (Term)</t>
  </si>
  <si>
    <t>Memo: Gross total of securities</t>
  </si>
  <si>
    <t>M</t>
  </si>
  <si>
    <t>The underlying data provide a snapshot view of the market on the seventh business day of each month, and are obtained from the two tri-party repo clearing banks, Bank of New York Mellon and JP Morgan Chase, as well as the Government Securities Division (GSD) of the Fixed Income Clearing Corporation (FICC). The tri-party repo statistics cover all transactions in the US tri-party report market (including those involving the Federal Reserve).</t>
  </si>
  <si>
    <t>CMO Private Label IG</t>
  </si>
  <si>
    <t>CMO Private Label Non-IG</t>
  </si>
  <si>
    <t>Corporates IG</t>
  </si>
  <si>
    <t>Corporates Non-IG</t>
  </si>
  <si>
    <t>ABS Non-IG</t>
  </si>
  <si>
    <t>ABS IG</t>
  </si>
  <si>
    <t>Memo: Total amount of securities delivered by participants to FICC-GSD to meet settlement obligations resulting from GCF agreements: ($ Billions)</t>
  </si>
  <si>
    <t>Memo: Total amount of cash borrowed by FICC-GSD participants via GCF Repo agreements: ($ Billions)</t>
  </si>
  <si>
    <t>Average daily amount outstanding. Primary dealer financing values include both triparty and bilateral agreements.  Figures cover financing involving U.S. government, federal agency, corporate and federal agency MBS securities. Beginning in April 2013, figures also include equity and other securities; beginning in January 2015, figures also break out ABS. Daa may include double-couning.</t>
  </si>
  <si>
    <t>RMBS</t>
  </si>
  <si>
    <t>CMBS</t>
  </si>
  <si>
    <t>Repo - MBS</t>
  </si>
  <si>
    <t>Rev Repo - MBS</t>
  </si>
  <si>
    <t>YTD 2022</t>
  </si>
  <si>
    <t>1Q22</t>
  </si>
  <si>
    <t>2Q22</t>
  </si>
  <si>
    <t>3Q22</t>
  </si>
  <si>
    <t>4Q22</t>
  </si>
  <si>
    <t>YTD 2023</t>
  </si>
  <si>
    <t>1Q23</t>
  </si>
  <si>
    <t>2Q23</t>
  </si>
  <si>
    <t>July 2023</t>
  </si>
  <si>
    <t>This workbook is subject to the Terms of Use applicable to SIFMA’s website, available at http://www.sifma.org/legal. Copyright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</si>
</sst>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409]mmm\-yy;@"/>
    <numFmt numFmtId="167" formatCode="#,##0.00000"/>
    <numFmt numFmtId="168" formatCode="m/d/yy;@"/>
    <numFmt numFmtId="169" formatCode="#,##0.000"/>
    <numFmt numFmtId="170" formatCode="_(* #,##0_);_(* \(#,##0\);_(* &quot;-&quot;??_);_(@_)"/>
    <numFmt numFmtId="171" formatCode="_(&quot;$&quot;* #,##0.0_);_(&quot;$&quot;* \(#,##0.0\);_(&quot;$&quot;* &quot;-&quot;??_);_(@_)"/>
  </numFmts>
  <fonts count="74">
    <font>
      <sz val="11"/>
      <color theme="1"/>
      <name val="Arial"/>
      <family val="2"/>
      <scheme val="minor"/>
    </font>
    <font>
      <sz val="9"/>
      <color theme="1"/>
      <name val="Arial"/>
      <family val="2"/>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0"/>
      <color theme="10"/>
      <name val="N Helvetica Narrow"/>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sz val="8"/>
      <color theme="5"/>
      <name val="Arial"/>
      <family val="2"/>
    </font>
    <font>
      <b/>
      <sz val="9"/>
      <name val="Arial"/>
      <family val="2"/>
    </font>
    <font>
      <sz val="9"/>
      <name val="Arial"/>
      <family val="2"/>
    </font>
    <font>
      <b/>
      <sz val="10"/>
      <color theme="5"/>
      <name val="Arial"/>
      <family val="2"/>
    </font>
    <font>
      <u/>
      <sz val="10"/>
      <color theme="10"/>
      <name val="Arial"/>
      <family val="2"/>
      <scheme val="minor"/>
    </font>
    <font>
      <u/>
      <sz val="10"/>
      <color rgb="FF7030A0"/>
      <name val="Arial"/>
      <family val="2"/>
      <scheme val="minor"/>
    </font>
    <font>
      <b/>
      <sz val="9"/>
      <name val="Arial"/>
      <family val="2"/>
      <scheme val="major"/>
    </font>
    <font>
      <sz val="9"/>
      <name val="Arial"/>
      <family val="2"/>
      <scheme val="major"/>
    </font>
    <font>
      <b/>
      <sz val="10"/>
      <color theme="4"/>
      <name val="Arial"/>
      <family val="2"/>
    </font>
    <font>
      <sz val="8"/>
      <color theme="4"/>
      <name val="Arial"/>
      <family val="2"/>
    </font>
    <font>
      <sz val="9"/>
      <color theme="4"/>
      <name val="Arial"/>
      <family val="2"/>
    </font>
    <font>
      <b/>
      <sz val="9"/>
      <color theme="4"/>
      <name val="Arial"/>
      <family val="2"/>
      <scheme val="major"/>
    </font>
    <font>
      <sz val="9"/>
      <color theme="4"/>
      <name val="Arial"/>
      <family val="2"/>
      <scheme val="major"/>
    </font>
    <font>
      <b/>
      <sz val="9"/>
      <color theme="4"/>
      <name val="Arial"/>
      <family val="2"/>
    </font>
    <font>
      <sz val="9"/>
      <name val="Times New Roman"/>
      <family val="1"/>
    </font>
    <font>
      <i/>
      <sz val="9"/>
      <name val="Arial"/>
      <family val="2"/>
    </font>
    <font>
      <sz val="8"/>
      <name val="Arial"/>
      <family val="2"/>
      <scheme val="minor"/>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indexed="64"/>
      </bottom>
      <diagonal/>
    </border>
    <border>
      <left/>
      <right/>
      <top style="thin">
        <color theme="0"/>
      </top>
      <bottom style="double">
        <color indexed="64"/>
      </bottom>
      <diagonal/>
    </border>
    <border>
      <left/>
      <right/>
      <top style="double">
        <color indexed="64"/>
      </top>
      <bottom style="thin">
        <color indexed="64"/>
      </bottom>
      <diagonal/>
    </border>
    <border>
      <left/>
      <right/>
      <top style="thin">
        <color indexed="64"/>
      </top>
      <bottom/>
      <diagonal/>
    </border>
  </borders>
  <cellStyleXfs count="416">
    <xf numFmtId="0" fontId="0" fillId="0" borderId="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2" fillId="3"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 fillId="5"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 fillId="6" borderId="0" applyNumberFormat="0" applyBorder="0" applyAlignment="0" applyProtection="0"/>
    <xf numFmtId="0" fontId="2" fillId="5"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2" fillId="7"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2" fillId="2" borderId="0" applyNumberFormat="0" applyBorder="0" applyAlignment="0" applyProtection="0"/>
    <xf numFmtId="0" fontId="2" fillId="7"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2" fillId="3"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2" fillId="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2" fillId="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2" fillId="7"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2" fillId="10"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2" fillId="5"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2" fillId="5"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2" fillId="1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2" fillId="10"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2" fillId="1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2" fillId="1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2" fillId="1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2" fillId="15" borderId="0" applyNumberFormat="0" applyBorder="0" applyAlignment="0" applyProtection="0"/>
    <xf numFmtId="0" fontId="2" fillId="1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2" fillId="38"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2" borderId="0" applyNumberFormat="0" applyBorder="0" applyAlignment="0" applyProtection="0"/>
    <xf numFmtId="0" fontId="32" fillId="39"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32" fillId="4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3" borderId="0" applyNumberFormat="0" applyBorder="0" applyAlignment="0" applyProtection="0"/>
    <xf numFmtId="0" fontId="32" fillId="41" borderId="0" applyNumberFormat="0" applyBorder="0" applyAlignment="0" applyProtection="0"/>
    <xf numFmtId="0" fontId="5" fillId="10" borderId="0" applyNumberFormat="0" applyBorder="0" applyAlignment="0" applyProtection="0"/>
    <xf numFmtId="0" fontId="5" fillId="17" borderId="0" applyNumberFormat="0" applyBorder="0" applyAlignment="0" applyProtection="0"/>
    <xf numFmtId="0" fontId="5" fillId="10" borderId="0" applyNumberFormat="0" applyBorder="0" applyAlignment="0" applyProtection="0"/>
    <xf numFmtId="0" fontId="32" fillId="4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2" fillId="43" borderId="0" applyNumberFormat="0" applyBorder="0" applyAlignment="0" applyProtection="0"/>
    <xf numFmtId="0" fontId="5" fillId="5" borderId="0" applyNumberFormat="0" applyBorder="0" applyAlignment="0" applyProtection="0"/>
    <xf numFmtId="0" fontId="5" fillId="18" borderId="0" applyNumberFormat="0" applyBorder="0" applyAlignment="0" applyProtection="0"/>
    <xf numFmtId="0" fontId="5" fillId="5" borderId="0" applyNumberFormat="0" applyBorder="0" applyAlignment="0" applyProtection="0"/>
    <xf numFmtId="0" fontId="32" fillId="44"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32" fillId="45"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32" fillId="4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32" fillId="47"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2" borderId="0" applyNumberFormat="0" applyBorder="0" applyAlignment="0" applyProtection="0"/>
    <xf numFmtId="0" fontId="32" fillId="48"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2" fillId="4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50"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34" fillId="51" borderId="15" applyNumberFormat="0" applyAlignment="0" applyProtection="0"/>
    <xf numFmtId="0" fontId="7" fillId="24" borderId="1" applyNumberFormat="0" applyAlignment="0" applyProtection="0"/>
    <xf numFmtId="0" fontId="7" fillId="10" borderId="1" applyNumberFormat="0" applyAlignment="0" applyProtection="0"/>
    <xf numFmtId="0" fontId="7" fillId="24" borderId="1" applyNumberFormat="0" applyAlignment="0" applyProtection="0"/>
    <xf numFmtId="0" fontId="35" fillId="52" borderId="16" applyNumberFormat="0" applyAlignment="0" applyProtection="0"/>
    <xf numFmtId="0" fontId="8" fillId="25" borderId="2" applyNumberFormat="0" applyAlignment="0" applyProtection="0"/>
    <xf numFmtId="0" fontId="8" fillId="25" borderId="2" applyNumberFormat="0" applyAlignment="0" applyProtection="0"/>
    <xf numFmtId="4" fontId="2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 fontId="21"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0" fontId="3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7" fillId="53"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22" fillId="0" borderId="0"/>
    <xf numFmtId="0" fontId="38" fillId="0" borderId="17" applyNumberFormat="0" applyFill="0" applyAlignment="0" applyProtection="0"/>
    <xf numFmtId="0" fontId="23" fillId="0" borderId="3" applyNumberFormat="0" applyFill="0" applyAlignment="0" applyProtection="0"/>
    <xf numFmtId="0" fontId="11" fillId="0" borderId="4" applyNumberFormat="0" applyFill="0" applyAlignment="0" applyProtection="0"/>
    <xf numFmtId="0" fontId="23" fillId="0" borderId="3" applyNumberFormat="0" applyFill="0" applyAlignment="0" applyProtection="0"/>
    <xf numFmtId="0" fontId="39" fillId="0" borderId="18" applyNumberFormat="0" applyFill="0" applyAlignment="0" applyProtection="0"/>
    <xf numFmtId="0" fontId="24" fillId="0" borderId="5" applyNumberFormat="0" applyFill="0" applyAlignment="0" applyProtection="0"/>
    <xf numFmtId="0" fontId="12" fillId="0" borderId="5" applyNumberFormat="0" applyFill="0" applyAlignment="0" applyProtection="0"/>
    <xf numFmtId="0" fontId="24" fillId="0" borderId="5" applyNumberFormat="0" applyFill="0" applyAlignment="0" applyProtection="0"/>
    <xf numFmtId="0" fontId="40" fillId="0" borderId="19" applyNumberFormat="0" applyFill="0" applyAlignment="0" applyProtection="0"/>
    <xf numFmtId="0" fontId="25" fillId="0" borderId="6" applyNumberFormat="0" applyFill="0" applyAlignment="0" applyProtection="0"/>
    <xf numFmtId="0" fontId="13" fillId="0" borderId="7" applyNumberFormat="0" applyFill="0" applyAlignment="0" applyProtection="0"/>
    <xf numFmtId="0" fontId="25" fillId="0" borderId="6" applyNumberFormat="0" applyFill="0" applyAlignment="0" applyProtection="0"/>
    <xf numFmtId="0" fontId="40" fillId="0" borderId="0" applyNumberForma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xf numFmtId="0" fontId="25" fillId="0" borderId="0" applyNumberFormat="0" applyFill="0" applyBorder="0" applyAlignment="0" applyProtection="0"/>
    <xf numFmtId="0" fontId="6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54" borderId="15" applyNumberFormat="0" applyAlignment="0" applyProtection="0"/>
    <xf numFmtId="0" fontId="14" fillId="13" borderId="1" applyNumberFormat="0" applyAlignment="0" applyProtection="0"/>
    <xf numFmtId="0" fontId="14" fillId="3" borderId="1" applyNumberFormat="0" applyAlignment="0" applyProtection="0"/>
    <xf numFmtId="0" fontId="14" fillId="13" borderId="1" applyNumberFormat="0" applyAlignment="0" applyProtection="0"/>
    <xf numFmtId="0" fontId="43" fillId="0" borderId="20"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44" fillId="55"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4" fillId="0" borderId="0"/>
    <xf numFmtId="0" fontId="4" fillId="0" borderId="0"/>
    <xf numFmtId="0" fontId="31" fillId="0" borderId="0"/>
    <xf numFmtId="0" fontId="31"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1" fillId="0" borderId="0"/>
    <xf numFmtId="0" fontId="3" fillId="0" borderId="0"/>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26" fillId="0" borderId="0"/>
    <xf numFmtId="0" fontId="3" fillId="0" borderId="0"/>
    <xf numFmtId="0" fontId="31" fillId="0" borderId="0"/>
    <xf numFmtId="0" fontId="3" fillId="0" borderId="0"/>
    <xf numFmtId="0" fontId="4" fillId="0" borderId="0"/>
    <xf numFmtId="0" fontId="3" fillId="0" borderId="0"/>
    <xf numFmtId="0" fontId="31" fillId="0" borderId="0"/>
    <xf numFmtId="0" fontId="3" fillId="0" borderId="0"/>
    <xf numFmtId="0" fontId="4" fillId="0" borderId="0"/>
    <xf numFmtId="0" fontId="3" fillId="0" borderId="0"/>
    <xf numFmtId="0" fontId="26" fillId="0" borderId="0"/>
    <xf numFmtId="0" fontId="31" fillId="0" borderId="0"/>
    <xf numFmtId="0" fontId="3" fillId="0" borderId="0"/>
    <xf numFmtId="0" fontId="26" fillId="0" borderId="0"/>
    <xf numFmtId="0" fontId="31" fillId="0" borderId="0"/>
    <xf numFmtId="0" fontId="3" fillId="0" borderId="0"/>
    <xf numFmtId="0" fontId="31" fillId="0" borderId="0"/>
    <xf numFmtId="0" fontId="26" fillId="0" borderId="0"/>
    <xf numFmtId="0" fontId="31" fillId="0" borderId="0"/>
    <xf numFmtId="0" fontId="26" fillId="0" borderId="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 fillId="7" borderId="9" applyNumberFormat="0" applyFont="0" applyAlignment="0" applyProtection="0"/>
    <xf numFmtId="0" fontId="31" fillId="56" borderId="21" applyNumberFormat="0" applyFont="0" applyAlignment="0" applyProtection="0"/>
    <xf numFmtId="0" fontId="3" fillId="7" borderId="9"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2" fillId="7" borderId="9" applyNumberFormat="0" applyFont="0" applyAlignment="0" applyProtection="0"/>
    <xf numFmtId="0" fontId="3" fillId="7" borderId="9"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45" fillId="51" borderId="22" applyNumberFormat="0" applyAlignment="0" applyProtection="0"/>
    <xf numFmtId="0" fontId="17" fillId="24" borderId="10" applyNumberFormat="0" applyAlignment="0" applyProtection="0"/>
    <xf numFmtId="0" fontId="17" fillId="10" borderId="10" applyNumberFormat="0" applyAlignment="0" applyProtection="0"/>
    <xf numFmtId="0" fontId="17" fillId="24" borderId="10" applyNumberFormat="0" applyAlignment="0" applyProtection="0"/>
    <xf numFmtId="9" fontId="31" fillId="0" borderId="0" applyFont="0" applyFill="0" applyBorder="0" applyAlignment="0" applyProtection="0"/>
    <xf numFmtId="9" fontId="2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0" fontId="46" fillId="0" borderId="0" applyNumberFormat="0" applyFill="0" applyBorder="0" applyAlignment="0" applyProtection="0"/>
    <xf numFmtId="0" fontId="27" fillId="0" borderId="0" applyNumberFormat="0" applyFill="0" applyBorder="0" applyAlignment="0" applyProtection="0"/>
    <xf numFmtId="0" fontId="18" fillId="0" borderId="0" applyNumberFormat="0" applyFill="0" applyBorder="0" applyAlignment="0" applyProtection="0"/>
    <xf numFmtId="0" fontId="27" fillId="0" borderId="0" applyNumberFormat="0" applyFill="0" applyBorder="0" applyAlignment="0" applyProtection="0"/>
    <xf numFmtId="0" fontId="47" fillId="0" borderId="23" applyNumberFormat="0" applyFill="0" applyAlignment="0" applyProtection="0"/>
    <xf numFmtId="0" fontId="19" fillId="0" borderId="11" applyNumberFormat="0" applyFill="0" applyAlignment="0" applyProtection="0"/>
    <xf numFmtId="0" fontId="19" fillId="0" borderId="12" applyNumberFormat="0" applyFill="0" applyAlignment="0" applyProtection="0"/>
    <xf numFmtId="0" fontId="19" fillId="0" borderId="11" applyNumberFormat="0" applyFill="0" applyAlignment="0" applyProtection="0"/>
    <xf numFmtId="0" fontId="4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2" fillId="0" borderId="0" applyNumberFormat="0" applyFill="0" applyBorder="0" applyAlignment="0" applyProtection="0"/>
    <xf numFmtId="44" fontId="31" fillId="0" borderId="0" applyFont="0" applyFill="0" applyBorder="0" applyAlignment="0" applyProtection="0"/>
    <xf numFmtId="0" fontId="71" fillId="57" borderId="0">
      <alignment horizontal="left" indent="1"/>
    </xf>
    <xf numFmtId="43" fontId="31" fillId="0" borderId="0" applyFont="0" applyFill="0" applyBorder="0" applyAlignment="0" applyProtection="0"/>
  </cellStyleXfs>
  <cellXfs count="165">
    <xf numFmtId="0" fontId="0" fillId="0" borderId="0" xfId="0"/>
    <xf numFmtId="0" fontId="49" fillId="57" borderId="0" xfId="337" applyFont="1" applyFill="1"/>
    <xf numFmtId="0" fontId="50" fillId="57" borderId="0" xfId="337" applyFont="1" applyFill="1"/>
    <xf numFmtId="49" fontId="50" fillId="57" borderId="0" xfId="337" applyNumberFormat="1" applyFont="1" applyFill="1" applyAlignment="1">
      <alignment horizontal="left"/>
    </xf>
    <xf numFmtId="0" fontId="51" fillId="57" borderId="0" xfId="312" applyFont="1" applyFill="1" applyAlignment="1" applyProtection="1"/>
    <xf numFmtId="49" fontId="49" fillId="57" borderId="0" xfId="337" applyNumberFormat="1" applyFont="1" applyFill="1" applyAlignment="1">
      <alignment horizontal="left"/>
    </xf>
    <xf numFmtId="14" fontId="49" fillId="57" borderId="0" xfId="337" applyNumberFormat="1" applyFont="1" applyFill="1" applyAlignment="1">
      <alignment horizontal="left"/>
    </xf>
    <xf numFmtId="0" fontId="51" fillId="57" borderId="0" xfId="313" applyFont="1" applyFill="1" applyAlignment="1" applyProtection="1"/>
    <xf numFmtId="0" fontId="50" fillId="57" borderId="0" xfId="0" applyFont="1" applyFill="1" applyAlignment="1">
      <alignment horizontal="left"/>
    </xf>
    <xf numFmtId="0" fontId="49" fillId="57" borderId="0" xfId="0" applyFont="1" applyFill="1" applyAlignment="1">
      <alignment horizontal="center"/>
    </xf>
    <xf numFmtId="0" fontId="49" fillId="57" borderId="0" xfId="0" applyFont="1" applyFill="1"/>
    <xf numFmtId="0" fontId="52" fillId="57" borderId="0" xfId="340" applyFont="1" applyFill="1" applyAlignment="1">
      <alignment horizontal="left" wrapText="1"/>
    </xf>
    <xf numFmtId="0" fontId="53" fillId="57" borderId="0" xfId="337" applyFont="1" applyFill="1"/>
    <xf numFmtId="0" fontId="29" fillId="57" borderId="0" xfId="340" applyFont="1" applyFill="1" applyAlignment="1">
      <alignment horizontal="left"/>
    </xf>
    <xf numFmtId="0" fontId="53" fillId="57" borderId="0" xfId="0" applyFont="1" applyFill="1"/>
    <xf numFmtId="0" fontId="53" fillId="57" borderId="0" xfId="0" applyFont="1" applyFill="1" applyAlignment="1">
      <alignment horizontal="left" vertical="center"/>
    </xf>
    <xf numFmtId="0" fontId="29" fillId="57" borderId="0" xfId="0" applyFont="1" applyFill="1" applyAlignment="1">
      <alignment horizontal="left" vertical="center"/>
    </xf>
    <xf numFmtId="0" fontId="53" fillId="57" borderId="0" xfId="0" applyFont="1" applyFill="1" applyAlignment="1">
      <alignment horizontal="left"/>
    </xf>
    <xf numFmtId="0" fontId="49" fillId="57" borderId="0" xfId="337" applyFont="1" applyFill="1" applyAlignment="1">
      <alignment horizontal="left"/>
    </xf>
    <xf numFmtId="0" fontId="55" fillId="57" borderId="0" xfId="337" applyFont="1" applyFill="1"/>
    <xf numFmtId="0" fontId="56" fillId="57" borderId="0" xfId="0" applyFont="1" applyFill="1"/>
    <xf numFmtId="0" fontId="56" fillId="57" borderId="0" xfId="0" applyFont="1" applyFill="1" applyAlignment="1">
      <alignment horizontal="left" vertical="center"/>
    </xf>
    <xf numFmtId="0" fontId="56" fillId="57" borderId="0" xfId="0" applyFont="1" applyFill="1" applyAlignment="1">
      <alignment horizontal="left"/>
    </xf>
    <xf numFmtId="164" fontId="56" fillId="57" borderId="0" xfId="392" applyNumberFormat="1" applyFont="1" applyFill="1" applyAlignment="1">
      <alignment horizontal="center" vertical="center"/>
    </xf>
    <xf numFmtId="0" fontId="56" fillId="57" borderId="0" xfId="0" applyFont="1" applyFill="1" applyAlignment="1">
      <alignment horizontal="center" vertical="center"/>
    </xf>
    <xf numFmtId="0" fontId="56" fillId="57" borderId="0" xfId="0" applyFont="1" applyFill="1" applyAlignment="1">
      <alignment horizontal="center"/>
    </xf>
    <xf numFmtId="167" fontId="56" fillId="57" borderId="0" xfId="0" applyNumberFormat="1" applyFont="1" applyFill="1" applyAlignment="1">
      <alignment horizontal="left" vertical="center"/>
    </xf>
    <xf numFmtId="165" fontId="56" fillId="57" borderId="0" xfId="356" applyNumberFormat="1" applyFont="1" applyFill="1" applyAlignment="1">
      <alignment horizontal="center"/>
    </xf>
    <xf numFmtId="0" fontId="57" fillId="57" borderId="0" xfId="0" applyFont="1" applyFill="1"/>
    <xf numFmtId="0" fontId="57" fillId="57" borderId="0" xfId="0" applyFont="1" applyFill="1" applyAlignment="1">
      <alignment horizontal="left" vertical="center"/>
    </xf>
    <xf numFmtId="49" fontId="49" fillId="57" borderId="0" xfId="337" quotePrefix="1" applyNumberFormat="1" applyFont="1" applyFill="1" applyAlignment="1">
      <alignment horizontal="left"/>
    </xf>
    <xf numFmtId="0" fontId="50" fillId="57" borderId="0" xfId="0" applyFont="1" applyFill="1"/>
    <xf numFmtId="0" fontId="54" fillId="57" borderId="0" xfId="0" applyFont="1" applyFill="1" applyAlignment="1">
      <alignment horizontal="center"/>
    </xf>
    <xf numFmtId="0" fontId="54" fillId="57" borderId="0" xfId="0" applyFont="1" applyFill="1"/>
    <xf numFmtId="0" fontId="54" fillId="57" borderId="0" xfId="0" applyFont="1" applyFill="1" applyAlignment="1">
      <alignment horizontal="left"/>
    </xf>
    <xf numFmtId="0" fontId="54" fillId="57" borderId="0" xfId="0" applyFont="1" applyFill="1" applyAlignment="1">
      <alignment horizontal="left" vertical="center"/>
    </xf>
    <xf numFmtId="0" fontId="30" fillId="57" borderId="0" xfId="0" applyFont="1" applyFill="1" applyAlignment="1">
      <alignment horizontal="left" vertical="center"/>
    </xf>
    <xf numFmtId="0" fontId="30" fillId="57" borderId="13" xfId="0" applyFont="1" applyFill="1" applyBorder="1" applyAlignment="1">
      <alignment horizontal="left"/>
    </xf>
    <xf numFmtId="165" fontId="59" fillId="57" borderId="0" xfId="356" applyNumberFormat="1" applyFont="1" applyFill="1" applyAlignment="1">
      <alignment horizontal="center"/>
    </xf>
    <xf numFmtId="0" fontId="59" fillId="57" borderId="0" xfId="0" applyFont="1" applyFill="1" applyAlignment="1">
      <alignment horizontal="left" vertical="center"/>
    </xf>
    <xf numFmtId="166" fontId="59" fillId="57" borderId="0" xfId="326" applyNumberFormat="1" applyFont="1" applyFill="1" applyAlignment="1">
      <alignment horizontal="left"/>
    </xf>
    <xf numFmtId="0" fontId="57" fillId="57" borderId="0" xfId="0" applyFont="1" applyFill="1" applyAlignment="1">
      <alignment horizontal="center"/>
    </xf>
    <xf numFmtId="0" fontId="57" fillId="57" borderId="0" xfId="0" applyFont="1" applyFill="1" applyAlignment="1">
      <alignment horizontal="center" vertical="center"/>
    </xf>
    <xf numFmtId="0" fontId="60" fillId="57" borderId="0" xfId="0" applyFont="1" applyFill="1"/>
    <xf numFmtId="0" fontId="60" fillId="57" borderId="0" xfId="0" applyFont="1" applyFill="1" applyAlignment="1">
      <alignment horizontal="center"/>
    </xf>
    <xf numFmtId="167" fontId="54" fillId="57" borderId="0" xfId="0" applyNumberFormat="1" applyFont="1" applyFill="1" applyAlignment="1">
      <alignment horizontal="left" vertical="center"/>
    </xf>
    <xf numFmtId="0" fontId="60" fillId="57" borderId="0" xfId="0" applyFont="1" applyFill="1" applyAlignment="1">
      <alignment vertical="center"/>
    </xf>
    <xf numFmtId="168" fontId="49" fillId="57" borderId="0" xfId="337" applyNumberFormat="1" applyFont="1" applyFill="1" applyAlignment="1">
      <alignment horizontal="left"/>
    </xf>
    <xf numFmtId="0" fontId="29" fillId="57" borderId="0" xfId="340" applyFont="1" applyFill="1" applyAlignment="1">
      <alignment horizontal="left" vertical="top" wrapText="1"/>
    </xf>
    <xf numFmtId="0" fontId="61" fillId="57" borderId="0" xfId="312" applyFill="1" applyAlignment="1" applyProtection="1"/>
    <xf numFmtId="0" fontId="64" fillId="57" borderId="0" xfId="0" applyFont="1" applyFill="1" applyAlignment="1">
      <alignment horizontal="center"/>
    </xf>
    <xf numFmtId="0" fontId="65" fillId="57" borderId="0" xfId="0" applyFont="1" applyFill="1"/>
    <xf numFmtId="0" fontId="65" fillId="57" borderId="0" xfId="0" applyFont="1" applyFill="1" applyAlignment="1">
      <alignment vertical="center"/>
    </xf>
    <xf numFmtId="0" fontId="65" fillId="57" borderId="0" xfId="0" applyFont="1" applyFill="1" applyAlignment="1">
      <alignment horizontal="center"/>
    </xf>
    <xf numFmtId="0" fontId="66" fillId="57" borderId="0" xfId="0" applyFont="1" applyFill="1" applyAlignment="1">
      <alignment horizontal="center"/>
    </xf>
    <xf numFmtId="0" fontId="66" fillId="57" borderId="0" xfId="0" applyFont="1" applyFill="1"/>
    <xf numFmtId="0" fontId="66" fillId="57" borderId="0" xfId="0" applyFont="1" applyFill="1" applyAlignment="1">
      <alignment horizontal="center" vertical="center"/>
    </xf>
    <xf numFmtId="0" fontId="66" fillId="57" borderId="0" xfId="0" applyFont="1" applyFill="1" applyAlignment="1">
      <alignment horizontal="left" vertical="center"/>
    </xf>
    <xf numFmtId="0" fontId="67" fillId="57" borderId="0" xfId="0" applyFont="1" applyFill="1" applyAlignment="1">
      <alignment horizontal="center" vertical="center"/>
    </xf>
    <xf numFmtId="0" fontId="67" fillId="57" borderId="0" xfId="0" applyFont="1" applyFill="1"/>
    <xf numFmtId="0" fontId="67" fillId="57" borderId="0" xfId="0" applyFont="1" applyFill="1" applyAlignment="1">
      <alignment horizontal="left" vertical="center"/>
    </xf>
    <xf numFmtId="0" fontId="69" fillId="57" borderId="0" xfId="0" applyFont="1" applyFill="1" applyAlignment="1">
      <alignment horizontal="center"/>
    </xf>
    <xf numFmtId="164" fontId="67" fillId="57" borderId="0" xfId="392" applyNumberFormat="1" applyFont="1" applyFill="1" applyAlignment="1">
      <alignment horizontal="center" vertical="center"/>
    </xf>
    <xf numFmtId="0" fontId="67" fillId="57" borderId="0" xfId="0" applyFont="1" applyFill="1" applyAlignment="1">
      <alignment horizontal="center"/>
    </xf>
    <xf numFmtId="169" fontId="63" fillId="57" borderId="25" xfId="394" applyNumberFormat="1" applyFont="1" applyFill="1" applyBorder="1" applyAlignment="1">
      <alignment horizontal="centerContinuous"/>
    </xf>
    <xf numFmtId="169" fontId="63" fillId="57" borderId="25" xfId="394" applyNumberFormat="1" applyFont="1" applyFill="1" applyBorder="1" applyAlignment="1">
      <alignment horizontal="center"/>
    </xf>
    <xf numFmtId="0" fontId="64" fillId="57" borderId="13" xfId="0" applyFont="1" applyFill="1" applyBorder="1" applyAlignment="1">
      <alignment horizontal="center"/>
    </xf>
    <xf numFmtId="0" fontId="56" fillId="57" borderId="13" xfId="0" applyFont="1" applyFill="1" applyBorder="1" applyAlignment="1">
      <alignment horizontal="left"/>
    </xf>
    <xf numFmtId="169" fontId="68" fillId="57" borderId="25" xfId="394" applyNumberFormat="1" applyFont="1" applyFill="1" applyBorder="1" applyAlignment="1">
      <alignment horizontal="centerContinuous"/>
    </xf>
    <xf numFmtId="169" fontId="68" fillId="57" borderId="25" xfId="394" applyNumberFormat="1" applyFont="1" applyFill="1" applyBorder="1" applyAlignment="1">
      <alignment horizontal="center"/>
    </xf>
    <xf numFmtId="0" fontId="69" fillId="57" borderId="13" xfId="0" applyFont="1" applyFill="1" applyBorder="1" applyAlignment="1">
      <alignment horizontal="center"/>
    </xf>
    <xf numFmtId="165" fontId="63" fillId="57" borderId="0" xfId="340" applyNumberFormat="1" applyFont="1" applyFill="1" applyAlignment="1">
      <alignment horizontal="center"/>
    </xf>
    <xf numFmtId="165" fontId="63" fillId="57" borderId="24" xfId="340" applyNumberFormat="1" applyFont="1" applyFill="1" applyBorder="1" applyAlignment="1">
      <alignment horizontal="center"/>
    </xf>
    <xf numFmtId="165" fontId="68" fillId="57" borderId="0" xfId="340" applyNumberFormat="1" applyFont="1" applyFill="1" applyAlignment="1">
      <alignment horizontal="center"/>
    </xf>
    <xf numFmtId="165" fontId="68" fillId="57" borderId="24" xfId="340" applyNumberFormat="1" applyFont="1" applyFill="1" applyBorder="1" applyAlignment="1">
      <alignment horizontal="center"/>
    </xf>
    <xf numFmtId="165" fontId="64" fillId="57" borderId="0" xfId="340" applyNumberFormat="1" applyFont="1" applyFill="1" applyAlignment="1">
      <alignment horizontal="center"/>
    </xf>
    <xf numFmtId="165" fontId="63" fillId="57" borderId="13" xfId="340" applyNumberFormat="1" applyFont="1" applyFill="1" applyBorder="1" applyAlignment="1">
      <alignment horizontal="center" wrapText="1"/>
    </xf>
    <xf numFmtId="14" fontId="59" fillId="57" borderId="0" xfId="0" applyNumberFormat="1" applyFont="1" applyFill="1" applyAlignment="1">
      <alignment horizontal="left"/>
    </xf>
    <xf numFmtId="14" fontId="59" fillId="57" borderId="0" xfId="0" applyNumberFormat="1" applyFont="1" applyFill="1" applyAlignment="1">
      <alignment horizontal="center"/>
    </xf>
    <xf numFmtId="14" fontId="59" fillId="57" borderId="0" xfId="0" applyNumberFormat="1" applyFont="1" applyFill="1" applyAlignment="1">
      <alignment horizontal="left" wrapText="1"/>
    </xf>
    <xf numFmtId="44" fontId="59" fillId="57" borderId="0" xfId="413" applyFont="1" applyFill="1" applyAlignment="1">
      <alignment horizontal="center"/>
    </xf>
    <xf numFmtId="0" fontId="59" fillId="57" borderId="0" xfId="0" applyFont="1" applyFill="1" applyAlignment="1">
      <alignment horizontal="center"/>
    </xf>
    <xf numFmtId="164" fontId="59" fillId="57" borderId="0" xfId="394" applyNumberFormat="1" applyFont="1" applyFill="1" applyAlignment="1">
      <alignment horizontal="left"/>
    </xf>
    <xf numFmtId="164" fontId="59" fillId="57" borderId="0" xfId="394" applyNumberFormat="1" applyFont="1" applyFill="1" applyAlignment="1"/>
    <xf numFmtId="164" fontId="59" fillId="57" borderId="0" xfId="394" applyNumberFormat="1" applyFont="1" applyFill="1" applyAlignment="1">
      <alignment horizontal="center"/>
    </xf>
    <xf numFmtId="170" fontId="59" fillId="57" borderId="0" xfId="279" applyNumberFormat="1" applyFont="1" applyFill="1" applyAlignment="1">
      <alignment horizontal="center"/>
    </xf>
    <xf numFmtId="171" fontId="59" fillId="57" borderId="0" xfId="413" applyNumberFormat="1" applyFont="1" applyFill="1" applyAlignment="1">
      <alignment horizontal="left"/>
    </xf>
    <xf numFmtId="171" fontId="59" fillId="57" borderId="0" xfId="413" applyNumberFormat="1" applyFont="1" applyFill="1" applyAlignment="1">
      <alignment horizontal="center"/>
    </xf>
    <xf numFmtId="14" fontId="59" fillId="57" borderId="0" xfId="0" applyNumberFormat="1" applyFont="1" applyFill="1"/>
    <xf numFmtId="14" fontId="59" fillId="57" borderId="26" xfId="0" applyNumberFormat="1" applyFont="1" applyFill="1" applyBorder="1" applyAlignment="1">
      <alignment horizontal="center"/>
    </xf>
    <xf numFmtId="14" fontId="58" fillId="57" borderId="14" xfId="394" applyNumberFormat="1" applyFont="1" applyFill="1" applyBorder="1" applyAlignment="1">
      <alignment horizontal="left" wrapText="1"/>
    </xf>
    <xf numFmtId="14" fontId="59" fillId="57" borderId="0" xfId="0" applyNumberFormat="1" applyFont="1" applyFill="1" applyAlignment="1">
      <alignment horizontal="left" indent="1"/>
    </xf>
    <xf numFmtId="14" fontId="58" fillId="57" borderId="0" xfId="0" applyNumberFormat="1" applyFont="1" applyFill="1" applyAlignment="1">
      <alignment horizontal="left" indent="1"/>
    </xf>
    <xf numFmtId="0" fontId="59" fillId="57" borderId="0" xfId="414" applyFont="1" applyAlignment="1">
      <alignment horizontal="left" indent="2"/>
    </xf>
    <xf numFmtId="14" fontId="72" fillId="57" borderId="0" xfId="0" applyNumberFormat="1" applyFont="1" applyFill="1" applyAlignment="1">
      <alignment horizontal="left"/>
    </xf>
    <xf numFmtId="44" fontId="72" fillId="57" borderId="0" xfId="413" applyFont="1" applyFill="1" applyAlignment="1">
      <alignment horizontal="center"/>
    </xf>
    <xf numFmtId="14" fontId="72" fillId="57" borderId="0" xfId="0" applyNumberFormat="1" applyFont="1" applyFill="1" applyAlignment="1">
      <alignment horizontal="left" wrapText="1"/>
    </xf>
    <xf numFmtId="14" fontId="72" fillId="57" borderId="0" xfId="0" applyNumberFormat="1" applyFont="1" applyFill="1" applyAlignment="1">
      <alignment horizontal="center"/>
    </xf>
    <xf numFmtId="164" fontId="59" fillId="57" borderId="0" xfId="394" applyNumberFormat="1" applyFont="1" applyFill="1" applyAlignment="1">
      <alignment horizontal="left" indent="1"/>
    </xf>
    <xf numFmtId="164" fontId="72" fillId="57" borderId="0" xfId="394" applyNumberFormat="1" applyFont="1" applyFill="1" applyAlignment="1">
      <alignment horizontal="left"/>
    </xf>
    <xf numFmtId="164" fontId="72" fillId="57" borderId="0" xfId="394" applyNumberFormat="1" applyFont="1" applyFill="1" applyAlignment="1">
      <alignment horizontal="center"/>
    </xf>
    <xf numFmtId="164" fontId="59" fillId="57" borderId="0" xfId="394" applyNumberFormat="1" applyFont="1" applyFill="1" applyBorder="1" applyAlignment="1">
      <alignment horizontal="left"/>
    </xf>
    <xf numFmtId="164" fontId="58" fillId="57" borderId="0" xfId="394" applyNumberFormat="1" applyFont="1" applyFill="1" applyAlignment="1">
      <alignment horizontal="left" indent="1"/>
    </xf>
    <xf numFmtId="14" fontId="59" fillId="57" borderId="0" xfId="0" applyNumberFormat="1" applyFont="1" applyFill="1" applyAlignment="1">
      <alignment wrapText="1"/>
    </xf>
    <xf numFmtId="4" fontId="59" fillId="57" borderId="0" xfId="356" applyNumberFormat="1" applyFont="1" applyFill="1" applyAlignment="1">
      <alignment horizontal="center"/>
    </xf>
    <xf numFmtId="14" fontId="58" fillId="57" borderId="13" xfId="394" applyNumberFormat="1" applyFont="1" applyFill="1" applyBorder="1" applyAlignment="1">
      <alignment horizontal="center" wrapText="1"/>
    </xf>
    <xf numFmtId="14" fontId="58" fillId="57" borderId="13" xfId="0" applyNumberFormat="1" applyFont="1" applyFill="1" applyBorder="1" applyAlignment="1">
      <alignment horizontal="center"/>
    </xf>
    <xf numFmtId="14" fontId="58" fillId="57" borderId="0" xfId="0" applyNumberFormat="1" applyFont="1" applyFill="1" applyAlignment="1">
      <alignment horizontal="center"/>
    </xf>
    <xf numFmtId="3" fontId="59" fillId="57" borderId="0" xfId="356" applyNumberFormat="1" applyFont="1" applyFill="1" applyAlignment="1">
      <alignment horizontal="center"/>
    </xf>
    <xf numFmtId="0" fontId="59" fillId="58" borderId="0" xfId="0" applyFont="1" applyFill="1" applyAlignment="1">
      <alignment horizontal="left" vertical="center"/>
    </xf>
    <xf numFmtId="4" fontId="59" fillId="58" borderId="0" xfId="356" applyNumberFormat="1" applyFont="1" applyFill="1" applyAlignment="1">
      <alignment horizontal="center"/>
    </xf>
    <xf numFmtId="165" fontId="59" fillId="58" borderId="0" xfId="356" applyNumberFormat="1" applyFont="1" applyFill="1" applyAlignment="1">
      <alignment horizontal="center"/>
    </xf>
    <xf numFmtId="167" fontId="56" fillId="58" borderId="0" xfId="0" applyNumberFormat="1" applyFont="1" applyFill="1" applyAlignment="1">
      <alignment horizontal="left" vertical="center"/>
    </xf>
    <xf numFmtId="164" fontId="67" fillId="58" borderId="0" xfId="392" applyNumberFormat="1" applyFont="1" applyFill="1" applyAlignment="1">
      <alignment horizontal="center" vertical="center"/>
    </xf>
    <xf numFmtId="165" fontId="56" fillId="58" borderId="0" xfId="356" applyNumberFormat="1" applyFont="1" applyFill="1" applyAlignment="1">
      <alignment horizontal="center"/>
    </xf>
    <xf numFmtId="0" fontId="56" fillId="58" borderId="0" xfId="0" applyFont="1" applyFill="1"/>
    <xf numFmtId="167" fontId="54" fillId="58" borderId="0" xfId="0" applyNumberFormat="1" applyFont="1" applyFill="1" applyAlignment="1">
      <alignment horizontal="left" vertical="center"/>
    </xf>
    <xf numFmtId="164" fontId="56" fillId="58" borderId="0" xfId="392" applyNumberFormat="1" applyFont="1" applyFill="1" applyAlignment="1">
      <alignment horizontal="center" vertical="center"/>
    </xf>
    <xf numFmtId="3" fontId="59" fillId="57" borderId="27" xfId="356" applyNumberFormat="1" applyFont="1" applyFill="1" applyBorder="1" applyAlignment="1">
      <alignment horizontal="center"/>
    </xf>
    <xf numFmtId="14" fontId="58" fillId="57" borderId="0" xfId="394" applyNumberFormat="1" applyFont="1" applyFill="1" applyBorder="1" applyAlignment="1">
      <alignment horizontal="left" wrapText="1"/>
    </xf>
    <xf numFmtId="164" fontId="72" fillId="57" borderId="27" xfId="394" applyNumberFormat="1" applyFont="1" applyFill="1" applyBorder="1" applyAlignment="1">
      <alignment horizontal="left"/>
    </xf>
    <xf numFmtId="14" fontId="72" fillId="57" borderId="27" xfId="0" applyNumberFormat="1" applyFont="1" applyFill="1" applyBorder="1" applyAlignment="1">
      <alignment horizontal="center"/>
    </xf>
    <xf numFmtId="164" fontId="59" fillId="57" borderId="27" xfId="394" applyNumberFormat="1" applyFont="1" applyFill="1" applyBorder="1" applyAlignment="1">
      <alignment horizontal="left"/>
    </xf>
    <xf numFmtId="170" fontId="59" fillId="57" borderId="27" xfId="279" applyNumberFormat="1" applyFont="1" applyFill="1" applyBorder="1" applyAlignment="1">
      <alignment horizontal="center"/>
    </xf>
    <xf numFmtId="164" fontId="67" fillId="57" borderId="0" xfId="356" applyNumberFormat="1" applyFont="1" applyFill="1" applyAlignment="1">
      <alignment horizontal="center"/>
    </xf>
    <xf numFmtId="164" fontId="56" fillId="57" borderId="0" xfId="356" applyNumberFormat="1" applyFont="1" applyFill="1" applyAlignment="1">
      <alignment horizontal="center"/>
    </xf>
    <xf numFmtId="164" fontId="67" fillId="57" borderId="0" xfId="0" applyNumberFormat="1" applyFont="1" applyFill="1"/>
    <xf numFmtId="164" fontId="56" fillId="57" borderId="0" xfId="0" applyNumberFormat="1" applyFont="1" applyFill="1" applyAlignment="1">
      <alignment horizontal="left" vertical="center"/>
    </xf>
    <xf numFmtId="164" fontId="56" fillId="57" borderId="0" xfId="0" applyNumberFormat="1" applyFont="1" applyFill="1"/>
    <xf numFmtId="164" fontId="56" fillId="58" borderId="0" xfId="356" applyNumberFormat="1" applyFont="1" applyFill="1" applyAlignment="1">
      <alignment horizontal="center"/>
    </xf>
    <xf numFmtId="164" fontId="67" fillId="58" borderId="0" xfId="0" applyNumberFormat="1" applyFont="1" applyFill="1"/>
    <xf numFmtId="164" fontId="56" fillId="58" borderId="0" xfId="0" applyNumberFormat="1" applyFont="1" applyFill="1" applyAlignment="1">
      <alignment horizontal="left" vertical="center"/>
    </xf>
    <xf numFmtId="164" fontId="56" fillId="58" borderId="0" xfId="0" applyNumberFormat="1" applyFont="1" applyFill="1"/>
    <xf numFmtId="164" fontId="67" fillId="57" borderId="0" xfId="0" applyNumberFormat="1" applyFont="1" applyFill="1" applyAlignment="1">
      <alignment horizontal="center" vertical="center"/>
    </xf>
    <xf numFmtId="164" fontId="67" fillId="57" borderId="0" xfId="0" applyNumberFormat="1" applyFont="1" applyFill="1" applyAlignment="1">
      <alignment horizontal="left" vertical="center"/>
    </xf>
    <xf numFmtId="164" fontId="56" fillId="57" borderId="0" xfId="0" applyNumberFormat="1" applyFont="1" applyFill="1" applyAlignment="1">
      <alignment horizontal="center" vertical="center"/>
    </xf>
    <xf numFmtId="0" fontId="1" fillId="57" borderId="0" xfId="0" applyFont="1" applyFill="1"/>
    <xf numFmtId="0" fontId="30" fillId="57" borderId="13" xfId="0" applyFont="1" applyFill="1" applyBorder="1" applyAlignment="1">
      <alignment horizontal="left" wrapText="1"/>
    </xf>
    <xf numFmtId="165" fontId="63" fillId="57" borderId="25" xfId="340" applyNumberFormat="1" applyFont="1" applyFill="1" applyBorder="1" applyAlignment="1">
      <alignment horizontal="center" wrapText="1"/>
    </xf>
    <xf numFmtId="0" fontId="54" fillId="57" borderId="0" xfId="0" applyFont="1" applyFill="1" applyAlignment="1">
      <alignment horizontal="left" wrapText="1"/>
    </xf>
    <xf numFmtId="165" fontId="68" fillId="57" borderId="25" xfId="340" applyNumberFormat="1" applyFont="1" applyFill="1" applyBorder="1" applyAlignment="1">
      <alignment horizontal="center" wrapText="1"/>
    </xf>
    <xf numFmtId="165" fontId="68" fillId="57" borderId="13" xfId="340" applyNumberFormat="1" applyFont="1" applyFill="1" applyBorder="1" applyAlignment="1">
      <alignment horizontal="center" wrapText="1"/>
    </xf>
    <xf numFmtId="0" fontId="67" fillId="57" borderId="0" xfId="0" applyFont="1" applyFill="1" applyAlignment="1">
      <alignment horizontal="left" wrapText="1"/>
    </xf>
    <xf numFmtId="0" fontId="56" fillId="57" borderId="0" xfId="0" applyFont="1" applyFill="1" applyAlignment="1">
      <alignment horizontal="left" wrapText="1"/>
    </xf>
    <xf numFmtId="2" fontId="59" fillId="57" borderId="0" xfId="413" applyNumberFormat="1" applyFont="1" applyFill="1" applyAlignment="1">
      <alignment horizontal="center"/>
    </xf>
    <xf numFmtId="2" fontId="72" fillId="57" borderId="0" xfId="413" applyNumberFormat="1" applyFont="1" applyFill="1" applyAlignment="1">
      <alignment horizontal="center"/>
    </xf>
    <xf numFmtId="0" fontId="59" fillId="57" borderId="0" xfId="413" applyNumberFormat="1" applyFont="1" applyFill="1" applyAlignment="1">
      <alignment horizontal="center"/>
    </xf>
    <xf numFmtId="164" fontId="59" fillId="57" borderId="0" xfId="392" applyNumberFormat="1" applyFont="1" applyFill="1" applyAlignment="1">
      <alignment horizontal="center"/>
    </xf>
    <xf numFmtId="14" fontId="59" fillId="57" borderId="14" xfId="0" applyNumberFormat="1" applyFont="1" applyFill="1" applyBorder="1" applyAlignment="1">
      <alignment horizontal="center"/>
    </xf>
    <xf numFmtId="3" fontId="59" fillId="57" borderId="27" xfId="415" applyNumberFormat="1" applyFont="1" applyFill="1" applyBorder="1" applyAlignment="1">
      <alignment horizontal="center"/>
    </xf>
    <xf numFmtId="3" fontId="59" fillId="57" borderId="0" xfId="415" applyNumberFormat="1" applyFont="1" applyFill="1" applyAlignment="1">
      <alignment horizontal="center"/>
    </xf>
    <xf numFmtId="2" fontId="59" fillId="57" borderId="0" xfId="356" applyNumberFormat="1" applyFont="1" applyFill="1" applyAlignment="1">
      <alignment horizontal="center"/>
    </xf>
    <xf numFmtId="2" fontId="59" fillId="57" borderId="0" xfId="0" applyNumberFormat="1" applyFont="1" applyFill="1" applyAlignment="1">
      <alignment horizontal="center"/>
    </xf>
    <xf numFmtId="0" fontId="50" fillId="57" borderId="0" xfId="337" applyFont="1" applyFill="1"/>
    <xf numFmtId="0" fontId="52" fillId="57" borderId="0" xfId="340" applyFont="1" applyFill="1" applyAlignment="1">
      <alignment horizontal="left" vertical="top" wrapText="1"/>
    </xf>
    <xf numFmtId="0" fontId="29" fillId="57" borderId="0" xfId="340" applyFont="1" applyFill="1" applyAlignment="1">
      <alignment horizontal="left" vertical="top" wrapText="1"/>
    </xf>
    <xf numFmtId="165" fontId="63" fillId="57" borderId="24" xfId="340" applyNumberFormat="1" applyFont="1" applyFill="1" applyBorder="1" applyAlignment="1">
      <alignment horizontal="center"/>
    </xf>
    <xf numFmtId="0" fontId="70" fillId="57" borderId="14" xfId="0" applyFont="1" applyFill="1" applyBorder="1" applyAlignment="1">
      <alignment horizontal="center" vertical="center"/>
    </xf>
    <xf numFmtId="165" fontId="68" fillId="57" borderId="24" xfId="340" applyNumberFormat="1" applyFont="1" applyFill="1" applyBorder="1" applyAlignment="1">
      <alignment horizontal="center"/>
    </xf>
    <xf numFmtId="165" fontId="63" fillId="57" borderId="14" xfId="340" applyNumberFormat="1" applyFont="1" applyFill="1" applyBorder="1" applyAlignment="1">
      <alignment horizontal="center"/>
    </xf>
    <xf numFmtId="169" fontId="68" fillId="57" borderId="24" xfId="394" applyNumberFormat="1" applyFont="1" applyFill="1" applyBorder="1" applyAlignment="1">
      <alignment horizontal="center"/>
    </xf>
    <xf numFmtId="3" fontId="68" fillId="57" borderId="24" xfId="0" applyNumberFormat="1" applyFont="1" applyFill="1" applyBorder="1" applyAlignment="1">
      <alignment horizontal="center"/>
    </xf>
    <xf numFmtId="169" fontId="63" fillId="57" borderId="24" xfId="394" applyNumberFormat="1" applyFont="1" applyFill="1" applyBorder="1" applyAlignment="1">
      <alignment horizontal="center"/>
    </xf>
    <xf numFmtId="3" fontId="63" fillId="57" borderId="24" xfId="0" applyNumberFormat="1" applyFont="1" applyFill="1" applyBorder="1" applyAlignment="1">
      <alignment horizontal="center"/>
    </xf>
    <xf numFmtId="4" fontId="59" fillId="57" borderId="0" xfId="413" applyNumberFormat="1" applyFont="1" applyFill="1" applyAlignment="1">
      <alignment horizontal="center"/>
    </xf>
  </cellXfs>
  <cellStyles count="416">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xfId="415" builtinId="3"/>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Currency" xfId="413" builtinId="4"/>
    <cellStyle name="Explanatory Text 2 2" xfId="289" xr:uid="{00000000-0005-0000-0000-000020010000}"/>
    <cellStyle name="Explanatory Text 2 3" xfId="290" xr:uid="{00000000-0005-0000-0000-000021010000}"/>
    <cellStyle name="Explanatory Text 57" xfId="291" xr:uid="{00000000-0005-0000-0000-000022010000}"/>
    <cellStyle name="Followed Hyperlink" xfId="412" builtinId="9" customBuiltin="1"/>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xfId="312" builtinId="8" customBuiltin="1"/>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xfId="0" builtinId="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xfId="392" builtinId="5"/>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Style 1" xfId="414" xr:uid="{BEF2C9CA-52EB-490B-82CB-16E581563635}"/>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3371850</xdr:colOff>
      <xdr:row>12</xdr:row>
      <xdr:rowOff>0</xdr:rowOff>
    </xdr:from>
    <xdr:to>
      <xdr:col>5</xdr:col>
      <xdr:colOff>0</xdr:colOff>
      <xdr:row>16</xdr:row>
      <xdr:rowOff>95250</xdr:rowOff>
    </xdr:to>
    <xdr:pic>
      <xdr:nvPicPr>
        <xdr:cNvPr id="2" name="Picture 2">
          <a:extLst>
            <a:ext uri="{FF2B5EF4-FFF2-40B4-BE49-F238E27FC236}">
              <a16:creationId xmlns:a16="http://schemas.microsoft.com/office/drawing/2014/main" id="{7295B06D-D55E-4673-A511-A7BAD5C1E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95875" y="1943100"/>
          <a:ext cx="17145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workbookViewId="0"/>
  </sheetViews>
  <sheetFormatPr defaultColWidth="9.125" defaultRowHeight="12.75"/>
  <cols>
    <col min="1" max="1" width="5.125" style="1" customWidth="1"/>
    <col min="2" max="2" width="17.5" style="1" customWidth="1"/>
    <col min="3" max="3" width="44.875" style="1" customWidth="1"/>
    <col min="4" max="4" width="10.5" style="1" customWidth="1"/>
    <col min="5" max="5" width="11.375" style="5" customWidth="1"/>
    <col min="6" max="16384" width="9.125" style="1"/>
  </cols>
  <sheetData>
    <row r="1" spans="2:5">
      <c r="B1" s="153" t="s">
        <v>54</v>
      </c>
      <c r="C1" s="153"/>
      <c r="D1" s="153"/>
      <c r="E1" s="153"/>
    </row>
    <row r="2" spans="2:5">
      <c r="B2" s="1" t="s">
        <v>9</v>
      </c>
      <c r="C2" s="47">
        <v>45142</v>
      </c>
      <c r="D2" s="2"/>
      <c r="E2" s="2"/>
    </row>
    <row r="5" spans="2:5">
      <c r="B5" s="2" t="s">
        <v>5</v>
      </c>
      <c r="C5" s="2" t="s">
        <v>0</v>
      </c>
      <c r="D5" s="2" t="s">
        <v>7</v>
      </c>
      <c r="E5" s="3" t="s">
        <v>8</v>
      </c>
    </row>
    <row r="6" spans="2:5">
      <c r="B6" s="18">
        <v>1</v>
      </c>
      <c r="C6" s="49" t="s">
        <v>52</v>
      </c>
      <c r="D6" s="1" t="s">
        <v>2</v>
      </c>
      <c r="E6" s="30" t="s">
        <v>122</v>
      </c>
    </row>
    <row r="7" spans="2:5">
      <c r="B7" s="18">
        <f>B6+1</f>
        <v>2</v>
      </c>
      <c r="C7" s="49" t="s">
        <v>26</v>
      </c>
      <c r="D7" s="1" t="s">
        <v>2</v>
      </c>
      <c r="E7" s="5" t="str">
        <f>E6</f>
        <v>July 2023</v>
      </c>
    </row>
    <row r="8" spans="2:5">
      <c r="B8" s="18">
        <f>B7+1</f>
        <v>3</v>
      </c>
      <c r="C8" s="49" t="s">
        <v>25</v>
      </c>
      <c r="D8" s="1" t="s">
        <v>99</v>
      </c>
      <c r="E8" s="30" t="s">
        <v>122</v>
      </c>
    </row>
    <row r="11" spans="2:5">
      <c r="B11" s="19" t="s">
        <v>14</v>
      </c>
    </row>
    <row r="13" spans="2:5">
      <c r="C13" s="7"/>
    </row>
    <row r="14" spans="2:5">
      <c r="B14" s="2" t="s">
        <v>1</v>
      </c>
      <c r="E14" s="6"/>
    </row>
    <row r="15" spans="2:5">
      <c r="B15" s="1" t="s">
        <v>6</v>
      </c>
      <c r="C15" s="4" t="s">
        <v>3</v>
      </c>
    </row>
    <row r="19" spans="2:10" s="12" customFormat="1" ht="33.75" customHeight="1">
      <c r="B19" s="154" t="s">
        <v>13</v>
      </c>
      <c r="C19" s="154"/>
      <c r="D19" s="154"/>
      <c r="E19" s="154"/>
      <c r="F19" s="11"/>
      <c r="G19" s="11"/>
      <c r="H19" s="11"/>
      <c r="I19" s="11"/>
      <c r="J19" s="11"/>
    </row>
    <row r="20" spans="2:10" s="12" customFormat="1" ht="11.25" customHeight="1">
      <c r="B20" s="48"/>
      <c r="C20" s="48"/>
      <c r="D20" s="48"/>
      <c r="E20" s="48"/>
      <c r="F20" s="13"/>
      <c r="G20" s="13"/>
      <c r="H20" s="13"/>
      <c r="I20" s="13"/>
      <c r="J20" s="13"/>
    </row>
    <row r="21" spans="2:10" s="12" customFormat="1" ht="67.5" customHeight="1">
      <c r="B21" s="155" t="s">
        <v>12</v>
      </c>
      <c r="C21" s="155"/>
      <c r="D21" s="155"/>
      <c r="E21" s="155"/>
      <c r="F21" s="13"/>
      <c r="G21" s="13"/>
      <c r="H21" s="13"/>
      <c r="I21" s="13"/>
      <c r="J21" s="13"/>
    </row>
    <row r="22" spans="2:10" s="12" customFormat="1" ht="11.25" customHeight="1">
      <c r="B22" s="48"/>
      <c r="C22" s="48"/>
      <c r="D22" s="48"/>
      <c r="E22" s="48"/>
      <c r="F22" s="13"/>
      <c r="G22" s="13"/>
      <c r="H22" s="13"/>
      <c r="I22" s="13"/>
      <c r="J22" s="13"/>
    </row>
    <row r="23" spans="2:10" s="12" customFormat="1" ht="11.25">
      <c r="B23" s="155" t="s">
        <v>123</v>
      </c>
      <c r="C23" s="155"/>
      <c r="D23" s="155"/>
      <c r="E23" s="155"/>
    </row>
  </sheetData>
  <mergeCells count="4">
    <mergeCell ref="B1:E1"/>
    <mergeCell ref="B19:E19"/>
    <mergeCell ref="B21:E21"/>
    <mergeCell ref="B23:E23"/>
  </mergeCells>
  <phoneticPr fontId="28" type="noConversion"/>
  <hyperlinks>
    <hyperlink ref="C15" r:id="rId1" xr:uid="{00000000-0004-0000-0000-000000000000}"/>
    <hyperlink ref="C8" location="'Triparty Repo'!A1" display="US Repurchase Agreements: Triparty" xr:uid="{059BF9B4-1500-4FA0-AA8D-A1A8A80F6224}"/>
    <hyperlink ref="C7" location="'GCF Repo'!A1" display="US Repurchase Agreements: GCF" xr:uid="{C28237C6-44B9-4D10-9850-8597630E1A92}"/>
    <hyperlink ref="C6" location="'Bilateral Repo'!A1" display="US Repurchase Agreements: Bilateral" xr:uid="{578773F6-B296-4FF3-BB8D-E0B277300D9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BC108"/>
  <sheetViews>
    <sheetView zoomScaleNormal="100" workbookViewId="0">
      <pane xSplit="1" ySplit="9" topLeftCell="B21" activePane="bottomRight" state="frozen"/>
      <selection pane="topRight" activeCell="B1" sqref="B1"/>
      <selection pane="bottomLeft" activeCell="A9" sqref="A9"/>
      <selection pane="bottomRight" activeCell="A48" sqref="A48"/>
    </sheetView>
  </sheetViews>
  <sheetFormatPr defaultColWidth="9.125" defaultRowHeight="12"/>
  <cols>
    <col min="1" max="1" width="8.125" style="34" customWidth="1"/>
    <col min="2" max="4" width="8.125" style="33" customWidth="1"/>
    <col min="5" max="5" width="1.625" style="20" customWidth="1"/>
    <col min="6" max="8" width="8.125" style="32" customWidth="1"/>
    <col min="9" max="9" width="1.625" style="20" customWidth="1"/>
    <col min="10" max="10" width="8.125" style="33" customWidth="1"/>
    <col min="11" max="11" width="1.625" style="20" customWidth="1"/>
    <col min="12" max="19" width="8.125" style="33" customWidth="1"/>
    <col min="20" max="20" width="2" style="33" customWidth="1"/>
    <col min="21" max="22" width="8.125" style="33" customWidth="1"/>
    <col min="23" max="23" width="1.625" style="20" customWidth="1"/>
    <col min="24" max="31" width="8.125" style="33" customWidth="1"/>
    <col min="32" max="32" width="2.625" style="33" customWidth="1"/>
    <col min="33" max="34" width="8.125" style="33" customWidth="1"/>
    <col min="35" max="35" width="2.625" style="33" customWidth="1"/>
    <col min="36" max="38" width="7.625" style="25" customWidth="1"/>
    <col min="39" max="39" width="1.625" style="20" customWidth="1"/>
    <col min="40" max="42" width="7.625" style="20" customWidth="1"/>
    <col min="43" max="43" width="1.625" style="20" customWidth="1"/>
    <col min="44" max="44" width="7.625" style="20" customWidth="1"/>
    <col min="45" max="45" width="1.625" style="20" customWidth="1"/>
    <col min="46" max="48" width="7.625" style="25" customWidth="1"/>
    <col min="49" max="49" width="1.625" style="20" customWidth="1"/>
    <col min="50" max="52" width="7.625" style="20" customWidth="1"/>
    <col min="53" max="53" width="1.625" style="20" customWidth="1"/>
    <col min="54" max="54" width="7.625" style="20" customWidth="1"/>
    <col min="55" max="55" width="2.625" style="20" customWidth="1"/>
    <col min="56" max="16384" width="9.125" style="33"/>
  </cols>
  <sheetData>
    <row r="1" spans="1:55" s="31" customFormat="1" ht="12.75">
      <c r="A1" s="31" t="s">
        <v>15</v>
      </c>
      <c r="B1" s="8" t="s">
        <v>49</v>
      </c>
      <c r="E1" s="43"/>
      <c r="F1" s="9"/>
      <c r="G1" s="9"/>
      <c r="H1" s="9"/>
      <c r="I1" s="43"/>
      <c r="J1" s="10"/>
      <c r="K1" s="43"/>
      <c r="L1" s="10"/>
      <c r="M1" s="10"/>
      <c r="N1" s="10"/>
      <c r="O1" s="10"/>
      <c r="P1" s="10"/>
      <c r="Q1" s="10"/>
      <c r="R1" s="10"/>
      <c r="S1" s="10"/>
      <c r="T1" s="10"/>
      <c r="U1" s="10"/>
      <c r="V1" s="10"/>
      <c r="W1" s="43"/>
      <c r="X1" s="10"/>
      <c r="Y1" s="10"/>
      <c r="Z1" s="10"/>
      <c r="AA1" s="10"/>
      <c r="AB1" s="10"/>
      <c r="AC1" s="10"/>
      <c r="AD1" s="10"/>
      <c r="AE1" s="10"/>
      <c r="AF1" s="10"/>
      <c r="AG1" s="10"/>
      <c r="AH1" s="10"/>
      <c r="AI1" s="10"/>
      <c r="AJ1" s="43"/>
      <c r="AK1" s="43"/>
      <c r="AL1" s="43"/>
      <c r="AM1" s="43"/>
      <c r="AN1" s="43"/>
      <c r="AO1" s="43"/>
      <c r="AP1" s="43"/>
      <c r="AQ1" s="43"/>
      <c r="AR1" s="43"/>
      <c r="AS1" s="43"/>
      <c r="AT1" s="43"/>
      <c r="AU1" s="43"/>
      <c r="AV1" s="43"/>
      <c r="AW1" s="43"/>
      <c r="AX1" s="43"/>
      <c r="AY1" s="43"/>
      <c r="AZ1" s="43"/>
      <c r="BA1" s="43"/>
      <c r="BB1" s="43"/>
      <c r="BC1" s="43"/>
    </row>
    <row r="2" spans="1:55" s="31" customFormat="1" ht="12.75">
      <c r="A2" s="31" t="s">
        <v>18</v>
      </c>
      <c r="B2" s="31" t="s">
        <v>51</v>
      </c>
      <c r="E2" s="43"/>
      <c r="F2" s="10"/>
      <c r="G2" s="10"/>
      <c r="H2" s="10"/>
      <c r="I2" s="43"/>
      <c r="J2" s="10"/>
      <c r="K2" s="43"/>
      <c r="L2" s="10"/>
      <c r="M2" s="10"/>
      <c r="N2" s="10"/>
      <c r="O2" s="10"/>
      <c r="P2" s="10"/>
      <c r="Q2" s="10"/>
      <c r="R2" s="10"/>
      <c r="S2" s="10"/>
      <c r="T2" s="10"/>
      <c r="U2" s="10"/>
      <c r="V2" s="10"/>
      <c r="W2" s="43"/>
      <c r="X2" s="10"/>
      <c r="Y2" s="10"/>
      <c r="Z2" s="10"/>
      <c r="AA2" s="10"/>
      <c r="AB2" s="10"/>
      <c r="AC2" s="10"/>
      <c r="AD2" s="10"/>
      <c r="AE2" s="10"/>
      <c r="AF2" s="10"/>
      <c r="AG2" s="10"/>
      <c r="AH2" s="10"/>
      <c r="AI2" s="10"/>
      <c r="AJ2" s="43"/>
      <c r="AK2" s="43"/>
      <c r="AL2" s="43"/>
      <c r="AM2" s="43"/>
      <c r="AN2" s="46"/>
      <c r="AO2" s="46"/>
      <c r="AP2" s="46"/>
      <c r="AQ2" s="46"/>
      <c r="AR2" s="46"/>
      <c r="AS2" s="43"/>
      <c r="AT2" s="43"/>
      <c r="AU2" s="43"/>
      <c r="AV2" s="43"/>
      <c r="AW2" s="43"/>
      <c r="AX2" s="46"/>
      <c r="AY2" s="46"/>
      <c r="AZ2" s="46"/>
      <c r="BA2" s="46"/>
      <c r="BB2" s="46"/>
      <c r="BC2" s="43"/>
    </row>
    <row r="3" spans="1:55" s="31" customFormat="1" ht="12.75">
      <c r="A3" s="8" t="s">
        <v>16</v>
      </c>
      <c r="B3" s="8" t="s">
        <v>17</v>
      </c>
      <c r="E3" s="43"/>
      <c r="F3" s="10"/>
      <c r="G3" s="10"/>
      <c r="H3" s="10"/>
      <c r="I3" s="43"/>
      <c r="J3" s="10"/>
      <c r="K3" s="43"/>
      <c r="L3" s="10"/>
      <c r="M3" s="10"/>
      <c r="N3" s="10"/>
      <c r="O3" s="10"/>
      <c r="P3" s="10"/>
      <c r="Q3" s="10"/>
      <c r="R3" s="10"/>
      <c r="S3" s="10"/>
      <c r="T3" s="10"/>
      <c r="U3" s="10"/>
      <c r="V3" s="10"/>
      <c r="W3" s="43"/>
      <c r="X3" s="10"/>
      <c r="Y3" s="10"/>
      <c r="Z3" s="10"/>
      <c r="AA3" s="10"/>
      <c r="AB3" s="10"/>
      <c r="AC3" s="10"/>
      <c r="AD3" s="10"/>
      <c r="AE3" s="10"/>
      <c r="AF3" s="10"/>
      <c r="AG3" s="10"/>
      <c r="AH3" s="10"/>
      <c r="AI3" s="10"/>
      <c r="AJ3" s="44"/>
      <c r="AK3" s="44"/>
      <c r="AL3" s="44"/>
      <c r="AM3" s="43"/>
      <c r="AN3" s="43"/>
      <c r="AO3" s="43"/>
      <c r="AP3" s="43"/>
      <c r="AQ3" s="43"/>
      <c r="AR3" s="43"/>
      <c r="AS3" s="43"/>
      <c r="AT3" s="44"/>
      <c r="AU3" s="44"/>
      <c r="AV3" s="44"/>
      <c r="AW3" s="43"/>
      <c r="AX3" s="43"/>
      <c r="AY3" s="43"/>
      <c r="AZ3" s="43"/>
      <c r="BA3" s="43"/>
      <c r="BB3" s="43"/>
      <c r="BC3" s="43"/>
    </row>
    <row r="4" spans="1:55" s="14" customFormat="1" ht="11.25">
      <c r="A4" s="17" t="s">
        <v>22</v>
      </c>
      <c r="B4" s="14" t="s">
        <v>27</v>
      </c>
      <c r="E4" s="28"/>
      <c r="I4" s="28"/>
      <c r="K4" s="28"/>
      <c r="W4" s="28"/>
      <c r="AJ4" s="41"/>
      <c r="AK4" s="41"/>
      <c r="AL4" s="41"/>
      <c r="AM4" s="28"/>
      <c r="AN4" s="28"/>
      <c r="AO4" s="28"/>
      <c r="AP4" s="28"/>
      <c r="AQ4" s="28"/>
      <c r="AR4" s="28"/>
      <c r="AS4" s="28"/>
      <c r="AT4" s="41"/>
      <c r="AU4" s="41"/>
      <c r="AV4" s="41"/>
      <c r="AW4" s="28"/>
      <c r="AX4" s="28"/>
      <c r="AY4" s="28"/>
      <c r="AZ4" s="28"/>
      <c r="BA4" s="28"/>
      <c r="BB4" s="28"/>
      <c r="BC4" s="28"/>
    </row>
    <row r="5" spans="1:55" s="14" customFormat="1" ht="11.25">
      <c r="A5" s="15" t="s">
        <v>23</v>
      </c>
      <c r="B5" s="14" t="s">
        <v>109</v>
      </c>
      <c r="E5" s="29"/>
      <c r="F5" s="15"/>
      <c r="G5" s="15"/>
      <c r="H5" s="15"/>
      <c r="I5" s="29"/>
      <c r="J5" s="15"/>
      <c r="K5" s="29"/>
      <c r="L5" s="15"/>
      <c r="M5" s="15"/>
      <c r="N5" s="15"/>
      <c r="O5" s="15"/>
      <c r="P5" s="15"/>
      <c r="Q5" s="15"/>
      <c r="R5" s="15"/>
      <c r="S5" s="15"/>
      <c r="T5" s="15"/>
      <c r="U5" s="15"/>
      <c r="V5" s="15"/>
      <c r="W5" s="29"/>
      <c r="X5" s="15"/>
      <c r="Y5" s="15"/>
      <c r="Z5" s="15"/>
      <c r="AA5" s="15"/>
      <c r="AB5" s="15"/>
      <c r="AC5" s="15"/>
      <c r="AD5" s="15"/>
      <c r="AE5" s="15"/>
      <c r="AF5" s="15"/>
      <c r="AG5" s="15"/>
      <c r="AH5" s="15"/>
      <c r="AI5" s="15"/>
      <c r="AJ5" s="42"/>
      <c r="AK5" s="42"/>
      <c r="AL5" s="42"/>
      <c r="AM5" s="28"/>
      <c r="AN5" s="29"/>
      <c r="AO5" s="29"/>
      <c r="AP5" s="29"/>
      <c r="AQ5" s="28"/>
      <c r="AR5" s="29"/>
      <c r="AS5" s="29"/>
      <c r="AT5" s="42"/>
      <c r="AU5" s="42"/>
      <c r="AV5" s="42"/>
      <c r="AW5" s="28"/>
      <c r="AX5" s="29"/>
      <c r="AY5" s="29"/>
      <c r="AZ5" s="29"/>
      <c r="BA5" s="28"/>
      <c r="BB5" s="29"/>
      <c r="BC5" s="29"/>
    </row>
    <row r="6" spans="1:55">
      <c r="A6" s="35"/>
      <c r="E6" s="21"/>
      <c r="F6" s="35"/>
      <c r="G6" s="35"/>
      <c r="H6" s="35"/>
      <c r="I6" s="21"/>
      <c r="J6" s="35"/>
      <c r="K6" s="21"/>
      <c r="L6" s="35"/>
      <c r="M6" s="35"/>
      <c r="N6" s="35"/>
      <c r="O6" s="35"/>
      <c r="P6" s="35"/>
      <c r="Q6" s="35"/>
      <c r="R6" s="35"/>
      <c r="S6" s="35"/>
      <c r="T6" s="35"/>
      <c r="U6" s="35"/>
      <c r="V6" s="35"/>
      <c r="W6" s="21"/>
      <c r="X6" s="35"/>
      <c r="Y6" s="35"/>
      <c r="Z6" s="35"/>
      <c r="AA6" s="35"/>
      <c r="AB6" s="35"/>
      <c r="AC6" s="35"/>
      <c r="AD6" s="35"/>
      <c r="AE6" s="35"/>
      <c r="AF6" s="35"/>
      <c r="AG6" s="35"/>
      <c r="AH6" s="35"/>
      <c r="AI6" s="35"/>
      <c r="AJ6" s="24"/>
      <c r="AK6" s="24"/>
      <c r="AL6" s="24"/>
      <c r="AN6" s="21"/>
      <c r="AO6" s="21"/>
      <c r="AP6" s="21"/>
      <c r="AR6" s="21"/>
      <c r="AS6" s="21"/>
      <c r="AT6" s="24"/>
      <c r="AU6" s="24"/>
      <c r="AV6" s="24"/>
      <c r="AX6" s="21"/>
      <c r="AY6" s="21"/>
      <c r="AZ6" s="21"/>
      <c r="BB6" s="21"/>
      <c r="BC6" s="21"/>
    </row>
    <row r="7" spans="1:55">
      <c r="F7" s="33"/>
      <c r="G7" s="33"/>
      <c r="H7" s="33"/>
      <c r="AJ7" s="157" t="s">
        <v>10</v>
      </c>
      <c r="AK7" s="157"/>
      <c r="AL7" s="157"/>
      <c r="AM7" s="157"/>
      <c r="AN7" s="157"/>
      <c r="AO7" s="157"/>
      <c r="AP7" s="157"/>
      <c r="AQ7" s="157"/>
      <c r="AR7" s="157"/>
      <c r="AS7" s="60"/>
      <c r="AT7" s="157" t="s">
        <v>48</v>
      </c>
      <c r="AU7" s="157"/>
      <c r="AV7" s="157"/>
      <c r="AW7" s="157"/>
      <c r="AX7" s="157"/>
      <c r="AY7" s="157"/>
      <c r="AZ7" s="157"/>
      <c r="BA7" s="157"/>
      <c r="BB7" s="157"/>
    </row>
    <row r="8" spans="1:55" s="35" customFormat="1">
      <c r="A8" s="36"/>
      <c r="B8" s="156" t="s">
        <v>39</v>
      </c>
      <c r="C8" s="156"/>
      <c r="D8" s="156"/>
      <c r="E8" s="71"/>
      <c r="F8" s="156" t="s">
        <v>40</v>
      </c>
      <c r="G8" s="156"/>
      <c r="H8" s="156"/>
      <c r="I8" s="71"/>
      <c r="J8" s="72" t="s">
        <v>24</v>
      </c>
      <c r="K8" s="71"/>
      <c r="L8" s="159" t="s">
        <v>39</v>
      </c>
      <c r="M8" s="159"/>
      <c r="N8" s="159"/>
      <c r="O8" s="159"/>
      <c r="P8" s="159"/>
      <c r="Q8" s="159"/>
      <c r="R8" s="159"/>
      <c r="S8" s="159"/>
      <c r="T8" s="71"/>
      <c r="U8" s="159" t="s">
        <v>112</v>
      </c>
      <c r="V8" s="159"/>
      <c r="W8" s="75"/>
      <c r="X8" s="159" t="s">
        <v>40</v>
      </c>
      <c r="Y8" s="159"/>
      <c r="Z8" s="159"/>
      <c r="AA8" s="159"/>
      <c r="AB8" s="159"/>
      <c r="AC8" s="159"/>
      <c r="AD8" s="159"/>
      <c r="AE8" s="159"/>
      <c r="AG8" s="159" t="s">
        <v>113</v>
      </c>
      <c r="AH8" s="159"/>
      <c r="AJ8" s="158" t="s">
        <v>39</v>
      </c>
      <c r="AK8" s="158"/>
      <c r="AL8" s="158"/>
      <c r="AM8" s="73"/>
      <c r="AN8" s="158" t="s">
        <v>40</v>
      </c>
      <c r="AO8" s="158"/>
      <c r="AP8" s="158"/>
      <c r="AQ8" s="73"/>
      <c r="AR8" s="74" t="s">
        <v>24</v>
      </c>
      <c r="AS8" s="60"/>
      <c r="AT8" s="158" t="s">
        <v>39</v>
      </c>
      <c r="AU8" s="158"/>
      <c r="AV8" s="158"/>
      <c r="AW8" s="73"/>
      <c r="AX8" s="158" t="s">
        <v>40</v>
      </c>
      <c r="AY8" s="158"/>
      <c r="AZ8" s="158"/>
      <c r="BA8" s="73"/>
      <c r="BB8" s="74" t="s">
        <v>24</v>
      </c>
      <c r="BC8" s="21"/>
    </row>
    <row r="9" spans="1:55" s="139" customFormat="1" ht="24.75" thickBot="1">
      <c r="A9" s="137"/>
      <c r="B9" s="138" t="s">
        <v>41</v>
      </c>
      <c r="C9" s="138" t="s">
        <v>42</v>
      </c>
      <c r="D9" s="138" t="s">
        <v>24</v>
      </c>
      <c r="E9" s="76"/>
      <c r="F9" s="138" t="s">
        <v>41</v>
      </c>
      <c r="G9" s="138" t="s">
        <v>42</v>
      </c>
      <c r="H9" s="138" t="s">
        <v>24</v>
      </c>
      <c r="I9" s="76"/>
      <c r="J9" s="138"/>
      <c r="K9" s="76"/>
      <c r="L9" s="76" t="s">
        <v>43</v>
      </c>
      <c r="M9" s="76" t="s">
        <v>47</v>
      </c>
      <c r="N9" s="76" t="s">
        <v>44</v>
      </c>
      <c r="O9" s="76" t="s">
        <v>45</v>
      </c>
      <c r="P9" s="76" t="s">
        <v>31</v>
      </c>
      <c r="Q9" s="76" t="s">
        <v>4</v>
      </c>
      <c r="R9" s="76" t="s">
        <v>46</v>
      </c>
      <c r="S9" s="76" t="s">
        <v>36</v>
      </c>
      <c r="T9" s="76"/>
      <c r="U9" s="76" t="s">
        <v>110</v>
      </c>
      <c r="V9" s="76" t="s">
        <v>111</v>
      </c>
      <c r="W9" s="76"/>
      <c r="X9" s="76" t="s">
        <v>43</v>
      </c>
      <c r="Y9" s="76" t="s">
        <v>47</v>
      </c>
      <c r="Z9" s="76" t="s">
        <v>44</v>
      </c>
      <c r="AA9" s="76" t="s">
        <v>45</v>
      </c>
      <c r="AB9" s="76" t="s">
        <v>31</v>
      </c>
      <c r="AC9" s="76" t="s">
        <v>4</v>
      </c>
      <c r="AD9" s="76" t="s">
        <v>46</v>
      </c>
      <c r="AE9" s="76" t="s">
        <v>36</v>
      </c>
      <c r="AG9" s="76" t="s">
        <v>110</v>
      </c>
      <c r="AH9" s="76" t="s">
        <v>111</v>
      </c>
      <c r="AJ9" s="140" t="s">
        <v>41</v>
      </c>
      <c r="AK9" s="140" t="s">
        <v>42</v>
      </c>
      <c r="AL9" s="140" t="s">
        <v>24</v>
      </c>
      <c r="AM9" s="141"/>
      <c r="AN9" s="140" t="s">
        <v>41</v>
      </c>
      <c r="AO9" s="140" t="s">
        <v>42</v>
      </c>
      <c r="AP9" s="140" t="s">
        <v>24</v>
      </c>
      <c r="AQ9" s="141"/>
      <c r="AR9" s="140"/>
      <c r="AS9" s="142"/>
      <c r="AT9" s="140" t="s">
        <v>41</v>
      </c>
      <c r="AU9" s="140" t="s">
        <v>42</v>
      </c>
      <c r="AV9" s="140" t="s">
        <v>24</v>
      </c>
      <c r="AW9" s="141"/>
      <c r="AX9" s="140" t="s">
        <v>41</v>
      </c>
      <c r="AY9" s="140" t="s">
        <v>42</v>
      </c>
      <c r="AZ9" s="140" t="s">
        <v>24</v>
      </c>
      <c r="BA9" s="141"/>
      <c r="BB9" s="140"/>
      <c r="BC9" s="143"/>
    </row>
    <row r="10" spans="1:55" ht="12.75" customHeight="1" thickTop="1">
      <c r="A10" s="39">
        <v>2012</v>
      </c>
      <c r="B10" s="38">
        <v>1809.9976730769231</v>
      </c>
      <c r="C10" s="38">
        <v>922.22571153846161</v>
      </c>
      <c r="D10" s="38">
        <v>2732.2233846153849</v>
      </c>
      <c r="E10" s="26"/>
      <c r="F10" s="38">
        <v>858.53907692307689</v>
      </c>
      <c r="G10" s="38">
        <v>1295.1510000000001</v>
      </c>
      <c r="H10" s="38">
        <v>2153.690076923077</v>
      </c>
      <c r="I10" s="26"/>
      <c r="J10" s="38">
        <v>4885.9134615384619</v>
      </c>
      <c r="K10" s="26"/>
      <c r="L10" s="38" t="s">
        <v>11</v>
      </c>
      <c r="M10" s="38" t="s">
        <v>11</v>
      </c>
      <c r="N10" s="38" t="s">
        <v>11</v>
      </c>
      <c r="O10" s="38" t="s">
        <v>11</v>
      </c>
      <c r="P10" s="38" t="s">
        <v>11</v>
      </c>
      <c r="Q10" s="38" t="s">
        <v>11</v>
      </c>
      <c r="R10" s="38" t="s">
        <v>11</v>
      </c>
      <c r="S10" s="38" t="s">
        <v>11</v>
      </c>
      <c r="T10" s="38"/>
      <c r="U10" s="38" t="s">
        <v>11</v>
      </c>
      <c r="V10" s="38" t="s">
        <v>11</v>
      </c>
      <c r="W10" s="38"/>
      <c r="X10" s="38" t="s">
        <v>11</v>
      </c>
      <c r="Y10" s="38" t="s">
        <v>11</v>
      </c>
      <c r="Z10" s="38" t="s">
        <v>11</v>
      </c>
      <c r="AA10" s="38" t="s">
        <v>11</v>
      </c>
      <c r="AB10" s="38" t="s">
        <v>11</v>
      </c>
      <c r="AC10" s="38" t="s">
        <v>11</v>
      </c>
      <c r="AD10" s="38" t="s">
        <v>11</v>
      </c>
      <c r="AE10" s="38" t="s">
        <v>11</v>
      </c>
      <c r="AF10" s="45"/>
      <c r="AG10" s="38" t="s">
        <v>11</v>
      </c>
      <c r="AH10" s="38" t="s">
        <v>11</v>
      </c>
      <c r="AI10" s="45"/>
      <c r="AJ10" s="27" t="s">
        <v>11</v>
      </c>
      <c r="AK10" s="27" t="s">
        <v>11</v>
      </c>
      <c r="AL10" s="27" t="s">
        <v>11</v>
      </c>
      <c r="AN10" s="27" t="s">
        <v>11</v>
      </c>
      <c r="AO10" s="27" t="s">
        <v>11</v>
      </c>
      <c r="AP10" s="27" t="s">
        <v>11</v>
      </c>
      <c r="AR10" s="27" t="s">
        <v>11</v>
      </c>
      <c r="AS10" s="26"/>
      <c r="AT10" s="27" t="s">
        <v>11</v>
      </c>
      <c r="AU10" s="27" t="s">
        <v>11</v>
      </c>
      <c r="AV10" s="27" t="s">
        <v>11</v>
      </c>
      <c r="AX10" s="27" t="s">
        <v>11</v>
      </c>
      <c r="AY10" s="27" t="s">
        <v>11</v>
      </c>
      <c r="AZ10" s="27" t="s">
        <v>11</v>
      </c>
      <c r="BB10" s="27" t="s">
        <v>11</v>
      </c>
      <c r="BC10" s="26"/>
    </row>
    <row r="11" spans="1:55" ht="12.75" customHeight="1">
      <c r="A11" s="39">
        <v>2013</v>
      </c>
      <c r="B11" s="38">
        <v>1720.1075384615385</v>
      </c>
      <c r="C11" s="38">
        <v>933.58142307692299</v>
      </c>
      <c r="D11" s="38">
        <v>2653.6889615384616</v>
      </c>
      <c r="E11" s="26"/>
      <c r="F11" s="38">
        <v>812.08798076923074</v>
      </c>
      <c r="G11" s="38">
        <v>1208.8093461538463</v>
      </c>
      <c r="H11" s="38">
        <v>2020.8973269230769</v>
      </c>
      <c r="I11" s="26"/>
      <c r="J11" s="38">
        <v>4674.5862884615381</v>
      </c>
      <c r="K11" s="26"/>
      <c r="L11" s="38" t="s">
        <v>11</v>
      </c>
      <c r="M11" s="38">
        <v>112.93176923076923</v>
      </c>
      <c r="N11" s="38">
        <v>69.56256410256411</v>
      </c>
      <c r="O11" s="38">
        <v>61.390846153846155</v>
      </c>
      <c r="P11" s="38">
        <v>641.8127435897436</v>
      </c>
      <c r="Q11" s="38">
        <v>95.497435897435906</v>
      </c>
      <c r="R11" s="38">
        <v>163.18543589743589</v>
      </c>
      <c r="S11" s="38">
        <v>1509.3939487179487</v>
      </c>
      <c r="T11" s="38"/>
      <c r="U11" s="38" t="s">
        <v>11</v>
      </c>
      <c r="V11" s="38" t="s">
        <v>11</v>
      </c>
      <c r="W11" s="26"/>
      <c r="X11" s="38" t="s">
        <v>11</v>
      </c>
      <c r="Y11" s="38">
        <v>61.216128205128207</v>
      </c>
      <c r="Z11" s="38">
        <v>20.226461538461539</v>
      </c>
      <c r="AA11" s="38">
        <v>0.57315384615384624</v>
      </c>
      <c r="AB11" s="38">
        <v>447.66107692307691</v>
      </c>
      <c r="AC11" s="38">
        <v>55.363282051282056</v>
      </c>
      <c r="AD11" s="38">
        <v>132.34812820512821</v>
      </c>
      <c r="AE11" s="38">
        <v>1279.0560512820514</v>
      </c>
      <c r="AF11" s="45"/>
      <c r="AG11" s="38" t="s">
        <v>11</v>
      </c>
      <c r="AH11" s="38" t="s">
        <v>11</v>
      </c>
      <c r="AI11" s="45"/>
      <c r="AJ11" s="23">
        <f t="shared" ref="AJ11:AJ18" si="0">B11/B10-1</f>
        <v>-4.9663121645109665E-2</v>
      </c>
      <c r="AK11" s="23">
        <f t="shared" ref="AK11:AK18" si="1">C11/C10-1</f>
        <v>1.2313375561301187E-2</v>
      </c>
      <c r="AL11" s="23">
        <f t="shared" ref="AL11:AL18" si="2">D11/D10-1</f>
        <v>-2.874377824270713E-2</v>
      </c>
      <c r="AN11" s="23">
        <f t="shared" ref="AN11:AN18" si="3">F11/F10-1</f>
        <v>-5.4104812934459012E-2</v>
      </c>
      <c r="AO11" s="23">
        <f t="shared" ref="AO11:AO18" si="4">G11/G10-1</f>
        <v>-6.6665318442524324E-2</v>
      </c>
      <c r="AP11" s="23">
        <f t="shared" ref="AP11:AP18" si="5">H11/H10-1</f>
        <v>-6.1658244806382601E-2</v>
      </c>
      <c r="AR11" s="23">
        <f t="shared" ref="AR11:AR18" si="6">J11/J10-1</f>
        <v>-4.3252336485382958E-2</v>
      </c>
      <c r="AS11" s="26"/>
      <c r="AT11" s="27" t="s">
        <v>11</v>
      </c>
      <c r="AU11" s="27" t="s">
        <v>11</v>
      </c>
      <c r="AV11" s="27" t="s">
        <v>11</v>
      </c>
      <c r="AX11" s="27" t="s">
        <v>11</v>
      </c>
      <c r="AY11" s="27" t="s">
        <v>11</v>
      </c>
      <c r="AZ11" s="27" t="s">
        <v>11</v>
      </c>
      <c r="BB11" s="27" t="s">
        <v>11</v>
      </c>
      <c r="BC11" s="26"/>
    </row>
    <row r="12" spans="1:55">
      <c r="A12" s="39">
        <v>2014</v>
      </c>
      <c r="B12" s="38">
        <v>1475.2239622641509</v>
      </c>
      <c r="C12" s="38">
        <v>930.27284905660383</v>
      </c>
      <c r="D12" s="38">
        <v>2405.4968113207547</v>
      </c>
      <c r="E12" s="26"/>
      <c r="F12" s="38">
        <v>727.67539622641516</v>
      </c>
      <c r="G12" s="38">
        <v>1108.3103773584905</v>
      </c>
      <c r="H12" s="38">
        <v>1835.9857735849057</v>
      </c>
      <c r="I12" s="26"/>
      <c r="J12" s="38">
        <v>4241.4825849056606</v>
      </c>
      <c r="K12" s="26"/>
      <c r="L12" s="38" t="s">
        <v>11</v>
      </c>
      <c r="M12" s="38">
        <v>83.57098113207546</v>
      </c>
      <c r="N12" s="38">
        <v>75.157811320754718</v>
      </c>
      <c r="O12" s="38">
        <v>77.003716981132072</v>
      </c>
      <c r="P12" s="38">
        <v>500.43941509433961</v>
      </c>
      <c r="Q12" s="38">
        <v>101.59964150943397</v>
      </c>
      <c r="R12" s="38">
        <v>166.91409433962264</v>
      </c>
      <c r="S12" s="38">
        <v>1400.8111509433961</v>
      </c>
      <c r="T12" s="38"/>
      <c r="U12" s="38" t="s">
        <v>11</v>
      </c>
      <c r="V12" s="38" t="s">
        <v>11</v>
      </c>
      <c r="W12" s="26"/>
      <c r="X12" s="38" t="s">
        <v>11</v>
      </c>
      <c r="Y12" s="38">
        <v>40.213981132075467</v>
      </c>
      <c r="Z12" s="38">
        <v>21.894547169811322</v>
      </c>
      <c r="AA12" s="38">
        <v>0.19984905660377358</v>
      </c>
      <c r="AB12" s="38">
        <v>344.3993773584906</v>
      </c>
      <c r="AC12" s="38">
        <v>58.117792452830187</v>
      </c>
      <c r="AD12" s="38">
        <v>147.00098113207545</v>
      </c>
      <c r="AE12" s="38">
        <v>1224.1592452830189</v>
      </c>
      <c r="AF12" s="45"/>
      <c r="AG12" s="38" t="s">
        <v>11</v>
      </c>
      <c r="AH12" s="38" t="s">
        <v>11</v>
      </c>
      <c r="AI12" s="45"/>
      <c r="AJ12" s="23">
        <f t="shared" si="0"/>
        <v>-0.14236527119485276</v>
      </c>
      <c r="AK12" s="23">
        <f t="shared" si="1"/>
        <v>-3.5439587148324847E-3</v>
      </c>
      <c r="AL12" s="23">
        <f t="shared" si="2"/>
        <v>-9.3527219585606169E-2</v>
      </c>
      <c r="AN12" s="23">
        <f t="shared" si="3"/>
        <v>-0.10394512237806774</v>
      </c>
      <c r="AO12" s="23">
        <f t="shared" si="4"/>
        <v>-8.3138808543398834E-2</v>
      </c>
      <c r="AP12" s="23">
        <f t="shared" si="5"/>
        <v>-9.1499726816754667E-2</v>
      </c>
      <c r="AR12" s="23">
        <f t="shared" si="6"/>
        <v>-9.2650702507069749E-2</v>
      </c>
      <c r="AS12" s="26"/>
      <c r="AT12" s="27" t="s">
        <v>11</v>
      </c>
      <c r="AU12" s="27" t="s">
        <v>11</v>
      </c>
      <c r="AV12" s="27" t="s">
        <v>11</v>
      </c>
      <c r="AX12" s="27" t="s">
        <v>11</v>
      </c>
      <c r="AY12" s="27" t="s">
        <v>11</v>
      </c>
      <c r="AZ12" s="27" t="s">
        <v>11</v>
      </c>
      <c r="BB12" s="27" t="s">
        <v>11</v>
      </c>
      <c r="BC12" s="26"/>
    </row>
    <row r="13" spans="1:55" ht="12.75" customHeight="1">
      <c r="A13" s="39">
        <v>2015</v>
      </c>
      <c r="B13" s="38">
        <v>1399.512826923077</v>
      </c>
      <c r="C13" s="38">
        <v>802.84828846153846</v>
      </c>
      <c r="D13" s="38">
        <v>2202.3611153846155</v>
      </c>
      <c r="E13" s="26"/>
      <c r="F13" s="38">
        <v>737.98974999999996</v>
      </c>
      <c r="G13" s="38">
        <v>1016.7394615384615</v>
      </c>
      <c r="H13" s="38">
        <v>1754.7292115384614</v>
      </c>
      <c r="I13" s="26"/>
      <c r="J13" s="38">
        <v>3957.0903269230766</v>
      </c>
      <c r="K13" s="26"/>
      <c r="L13" s="38">
        <v>31.421903846153846</v>
      </c>
      <c r="M13" s="38">
        <v>61.191692307692307</v>
      </c>
      <c r="N13" s="38">
        <v>70.381923076923073</v>
      </c>
      <c r="O13" s="38">
        <v>77.547380000000004</v>
      </c>
      <c r="P13" s="38">
        <v>400.10301923076923</v>
      </c>
      <c r="Q13" s="38">
        <v>84.083115384615382</v>
      </c>
      <c r="R13" s="38">
        <v>160.12590384615385</v>
      </c>
      <c r="S13" s="38">
        <v>1320.4887692307691</v>
      </c>
      <c r="T13" s="38"/>
      <c r="U13" s="38" t="s">
        <v>11</v>
      </c>
      <c r="V13" s="38" t="s">
        <v>11</v>
      </c>
      <c r="W13" s="26"/>
      <c r="X13" s="38">
        <v>20.224384615384615</v>
      </c>
      <c r="Y13" s="38">
        <v>27.305173076923076</v>
      </c>
      <c r="Z13" s="38">
        <v>22.941865384615387</v>
      </c>
      <c r="AA13" s="38">
        <v>0.40971153846153846</v>
      </c>
      <c r="AB13" s="38">
        <v>281.69703846153845</v>
      </c>
      <c r="AC13" s="38">
        <v>54.529230769230772</v>
      </c>
      <c r="AD13" s="38">
        <v>152.34830769230769</v>
      </c>
      <c r="AE13" s="38">
        <v>1195.2735</v>
      </c>
      <c r="AF13" s="45"/>
      <c r="AG13" s="38" t="s">
        <v>11</v>
      </c>
      <c r="AH13" s="38" t="s">
        <v>11</v>
      </c>
      <c r="AI13" s="45"/>
      <c r="AJ13" s="23">
        <f t="shared" si="0"/>
        <v>-5.1321790641790876E-2</v>
      </c>
      <c r="AK13" s="23">
        <f t="shared" si="1"/>
        <v>-0.13697546985735154</v>
      </c>
      <c r="AL13" s="23">
        <f t="shared" si="2"/>
        <v>-8.4446462360765362E-2</v>
      </c>
      <c r="AN13" s="23">
        <f t="shared" si="3"/>
        <v>1.417438850766839E-2</v>
      </c>
      <c r="AO13" s="23">
        <f t="shared" si="4"/>
        <v>-8.2622086457654675E-2</v>
      </c>
      <c r="AP13" s="23">
        <f t="shared" si="5"/>
        <v>-4.4257729670630575E-2</v>
      </c>
      <c r="AR13" s="23">
        <f t="shared" si="6"/>
        <v>-6.7050200558328887E-2</v>
      </c>
      <c r="AS13" s="26"/>
      <c r="AT13" s="27" t="s">
        <v>11</v>
      </c>
      <c r="AU13" s="27" t="s">
        <v>11</v>
      </c>
      <c r="AV13" s="27" t="s">
        <v>11</v>
      </c>
      <c r="AX13" s="27" t="s">
        <v>11</v>
      </c>
      <c r="AY13" s="27" t="s">
        <v>11</v>
      </c>
      <c r="AZ13" s="27" t="s">
        <v>11</v>
      </c>
      <c r="BB13" s="27" t="s">
        <v>11</v>
      </c>
      <c r="BC13" s="26"/>
    </row>
    <row r="14" spans="1:55">
      <c r="A14" s="39">
        <v>2016</v>
      </c>
      <c r="B14" s="38">
        <v>1448.8628269230769</v>
      </c>
      <c r="C14" s="38">
        <v>739.95992307692302</v>
      </c>
      <c r="D14" s="38">
        <v>2188.8227499999998</v>
      </c>
      <c r="E14" s="26"/>
      <c r="F14" s="38">
        <v>755.231576923077</v>
      </c>
      <c r="G14" s="38">
        <v>1051.3714615384615</v>
      </c>
      <c r="H14" s="38">
        <v>1806.6030384615385</v>
      </c>
      <c r="I14" s="26"/>
      <c r="J14" s="38">
        <v>3995.4257884615381</v>
      </c>
      <c r="K14" s="26"/>
      <c r="L14" s="38">
        <v>24.543769230769232</v>
      </c>
      <c r="M14" s="38">
        <v>36.986288461538464</v>
      </c>
      <c r="N14" s="38">
        <v>61.794115384615381</v>
      </c>
      <c r="O14" s="38">
        <v>39.598576923076926</v>
      </c>
      <c r="P14" s="38">
        <v>361.39365384615388</v>
      </c>
      <c r="Q14" s="38">
        <v>68.922307692307697</v>
      </c>
      <c r="R14" s="38">
        <v>157.06976923076923</v>
      </c>
      <c r="S14" s="38">
        <v>1438.5142692307693</v>
      </c>
      <c r="T14" s="38"/>
      <c r="U14" s="38" t="s">
        <v>11</v>
      </c>
      <c r="V14" s="38" t="s">
        <v>11</v>
      </c>
      <c r="W14" s="26"/>
      <c r="X14" s="38">
        <v>16.107115384615387</v>
      </c>
      <c r="Y14" s="38">
        <v>17.03603846153846</v>
      </c>
      <c r="Z14" s="38">
        <v>17.71846153846154</v>
      </c>
      <c r="AA14" s="38">
        <v>0</v>
      </c>
      <c r="AB14" s="38">
        <v>226.34365384615387</v>
      </c>
      <c r="AC14" s="38">
        <v>43.75421153846154</v>
      </c>
      <c r="AD14" s="38">
        <v>163.07826923076922</v>
      </c>
      <c r="AE14" s="38">
        <v>1322.5652884615386</v>
      </c>
      <c r="AF14" s="45"/>
      <c r="AG14" s="38" t="s">
        <v>11</v>
      </c>
      <c r="AH14" s="38" t="s">
        <v>11</v>
      </c>
      <c r="AI14" s="45"/>
      <c r="AJ14" s="23">
        <f t="shared" si="0"/>
        <v>3.5262270592045342E-2</v>
      </c>
      <c r="AK14" s="23">
        <f t="shared" si="1"/>
        <v>-7.8331568103764071E-2</v>
      </c>
      <c r="AL14" s="23">
        <f t="shared" si="2"/>
        <v>-6.1472050564475023E-3</v>
      </c>
      <c r="AN14" s="23">
        <f t="shared" si="3"/>
        <v>2.3363233599215993E-2</v>
      </c>
      <c r="AO14" s="23">
        <f t="shared" si="4"/>
        <v>3.4061823416981607E-2</v>
      </c>
      <c r="AP14" s="23">
        <f t="shared" si="5"/>
        <v>2.9562297465599574E-2</v>
      </c>
      <c r="AR14" s="23">
        <f t="shared" si="6"/>
        <v>9.687790363954063E-3</v>
      </c>
      <c r="AS14" s="26"/>
      <c r="AT14" s="27" t="s">
        <v>11</v>
      </c>
      <c r="AU14" s="27" t="s">
        <v>11</v>
      </c>
      <c r="AV14" s="27" t="s">
        <v>11</v>
      </c>
      <c r="AX14" s="27" t="s">
        <v>11</v>
      </c>
      <c r="AY14" s="27" t="s">
        <v>11</v>
      </c>
      <c r="AZ14" s="27" t="s">
        <v>11</v>
      </c>
      <c r="BB14" s="27" t="s">
        <v>11</v>
      </c>
      <c r="BC14" s="26"/>
    </row>
    <row r="15" spans="1:55" ht="12.75" customHeight="1">
      <c r="A15" s="39">
        <v>2017</v>
      </c>
      <c r="B15" s="38">
        <v>1494.8621346153848</v>
      </c>
      <c r="C15" s="38">
        <v>723.13067307692302</v>
      </c>
      <c r="D15" s="38">
        <v>2217.9928076923079</v>
      </c>
      <c r="E15" s="26"/>
      <c r="F15" s="38">
        <v>778.75746153846148</v>
      </c>
      <c r="G15" s="38">
        <v>983.9963076923076</v>
      </c>
      <c r="H15" s="38">
        <v>1762.7537692307692</v>
      </c>
      <c r="I15" s="26"/>
      <c r="J15" s="38">
        <v>3980.7465769230771</v>
      </c>
      <c r="K15" s="26"/>
      <c r="L15" s="38">
        <v>19.771230769230769</v>
      </c>
      <c r="M15" s="38">
        <v>29.867173076923077</v>
      </c>
      <c r="N15" s="38">
        <v>69.672711538461542</v>
      </c>
      <c r="O15" s="38">
        <v>49.151134615384613</v>
      </c>
      <c r="P15" s="38">
        <v>379.74432692307698</v>
      </c>
      <c r="Q15" s="38">
        <v>48.021788461538456</v>
      </c>
      <c r="R15" s="38">
        <v>161.23778846153846</v>
      </c>
      <c r="S15" s="38">
        <v>1460.5266538461537</v>
      </c>
      <c r="T15" s="38"/>
      <c r="U15" s="38" t="s">
        <v>11</v>
      </c>
      <c r="V15" s="38" t="s">
        <v>11</v>
      </c>
      <c r="W15" s="26"/>
      <c r="X15" s="38">
        <v>11.5665</v>
      </c>
      <c r="Y15" s="38">
        <v>9.7414038461538457</v>
      </c>
      <c r="Z15" s="38">
        <v>15.604942307692308</v>
      </c>
      <c r="AA15" s="38">
        <v>2.1365384615384616E-2</v>
      </c>
      <c r="AB15" s="38">
        <v>210.30067307692309</v>
      </c>
      <c r="AC15" s="38">
        <v>27.61419230769231</v>
      </c>
      <c r="AD15" s="38">
        <v>169.54046153846153</v>
      </c>
      <c r="AE15" s="38">
        <v>1318.3642307692307</v>
      </c>
      <c r="AF15" s="45"/>
      <c r="AG15" s="38" t="s">
        <v>11</v>
      </c>
      <c r="AH15" s="38" t="s">
        <v>11</v>
      </c>
      <c r="AI15" s="45"/>
      <c r="AJ15" s="23">
        <f t="shared" si="0"/>
        <v>3.1748559516842523E-2</v>
      </c>
      <c r="AK15" s="23">
        <f t="shared" si="1"/>
        <v>-2.2743461470210558E-2</v>
      </c>
      <c r="AL15" s="23">
        <f t="shared" si="2"/>
        <v>1.3326824975804064E-2</v>
      </c>
      <c r="AN15" s="23">
        <f t="shared" si="3"/>
        <v>3.1150557437272797E-2</v>
      </c>
      <c r="AO15" s="23">
        <f t="shared" si="4"/>
        <v>-6.4083110785187691E-2</v>
      </c>
      <c r="AP15" s="23">
        <f t="shared" si="5"/>
        <v>-2.4271668040650618E-2</v>
      </c>
      <c r="AR15" s="23">
        <f t="shared" si="6"/>
        <v>-3.6740043028338221E-3</v>
      </c>
      <c r="AS15" s="26"/>
      <c r="AT15" s="27" t="s">
        <v>11</v>
      </c>
      <c r="AU15" s="27" t="s">
        <v>11</v>
      </c>
      <c r="AV15" s="27" t="s">
        <v>11</v>
      </c>
      <c r="AX15" s="27" t="s">
        <v>11</v>
      </c>
      <c r="AY15" s="27" t="s">
        <v>11</v>
      </c>
      <c r="AZ15" s="27" t="s">
        <v>11</v>
      </c>
      <c r="BB15" s="27" t="s">
        <v>11</v>
      </c>
      <c r="BC15" s="26"/>
    </row>
    <row r="16" spans="1:55" ht="12.75" customHeight="1">
      <c r="A16" s="39">
        <v>2018</v>
      </c>
      <c r="B16" s="38">
        <v>1496.1293269230771</v>
      </c>
      <c r="C16" s="38">
        <v>692.03101923076918</v>
      </c>
      <c r="D16" s="38">
        <v>2188.1603461538461</v>
      </c>
      <c r="E16" s="26"/>
      <c r="F16" s="38">
        <v>763.47330769230769</v>
      </c>
      <c r="G16" s="38">
        <v>925.97080769230774</v>
      </c>
      <c r="H16" s="38">
        <v>1689.4441153846155</v>
      </c>
      <c r="I16" s="26"/>
      <c r="J16" s="38">
        <v>3877.6044615384617</v>
      </c>
      <c r="K16" s="26"/>
      <c r="L16" s="38">
        <v>18.253903846153847</v>
      </c>
      <c r="M16" s="38">
        <v>28.051038461538461</v>
      </c>
      <c r="N16" s="38">
        <v>67.393807692307689</v>
      </c>
      <c r="O16" s="38">
        <v>61.186423076923077</v>
      </c>
      <c r="P16" s="38">
        <v>395.77513461538462</v>
      </c>
      <c r="Q16" s="38">
        <v>42.691692307692307</v>
      </c>
      <c r="R16" s="38">
        <v>140.76940384615384</v>
      </c>
      <c r="S16" s="38">
        <v>1434.0389423076922</v>
      </c>
      <c r="T16" s="38"/>
      <c r="U16" s="38" t="s">
        <v>11</v>
      </c>
      <c r="V16" s="38" t="s">
        <v>11</v>
      </c>
      <c r="W16" s="26"/>
      <c r="X16" s="38">
        <v>9.5207692307692309</v>
      </c>
      <c r="Y16" s="38">
        <v>9.283038461538462</v>
      </c>
      <c r="Z16" s="38">
        <v>15.4375</v>
      </c>
      <c r="AA16" s="38">
        <v>0</v>
      </c>
      <c r="AB16" s="38">
        <v>215.86061538461539</v>
      </c>
      <c r="AC16" s="38">
        <v>22.728038461538461</v>
      </c>
      <c r="AD16" s="38">
        <v>146.71451923076921</v>
      </c>
      <c r="AE16" s="38">
        <v>1269.8996346153847</v>
      </c>
      <c r="AF16" s="45"/>
      <c r="AG16" s="38" t="s">
        <v>11</v>
      </c>
      <c r="AH16" s="38" t="s">
        <v>11</v>
      </c>
      <c r="AI16" s="45"/>
      <c r="AJ16" s="23">
        <f t="shared" si="0"/>
        <v>8.4769844546128681E-4</v>
      </c>
      <c r="AK16" s="23">
        <f t="shared" si="1"/>
        <v>-4.3006962647324509E-2</v>
      </c>
      <c r="AL16" s="23">
        <f t="shared" si="2"/>
        <v>-1.3450206616991145E-2</v>
      </c>
      <c r="AN16" s="23">
        <f t="shared" si="3"/>
        <v>-1.9626333744474755E-2</v>
      </c>
      <c r="AO16" s="23">
        <f t="shared" si="4"/>
        <v>-5.896922533793103E-2</v>
      </c>
      <c r="AP16" s="23">
        <f t="shared" si="5"/>
        <v>-4.1588141875393392E-2</v>
      </c>
      <c r="AR16" s="23">
        <f t="shared" si="6"/>
        <v>-2.591024406892517E-2</v>
      </c>
      <c r="AS16" s="26"/>
      <c r="AT16" s="27" t="s">
        <v>11</v>
      </c>
      <c r="AU16" s="27" t="s">
        <v>11</v>
      </c>
      <c r="AV16" s="27" t="s">
        <v>11</v>
      </c>
      <c r="AX16" s="27" t="s">
        <v>11</v>
      </c>
      <c r="AY16" s="27" t="s">
        <v>11</v>
      </c>
      <c r="AZ16" s="27" t="s">
        <v>11</v>
      </c>
      <c r="BB16" s="27" t="s">
        <v>11</v>
      </c>
      <c r="BC16" s="26"/>
    </row>
    <row r="17" spans="1:55" ht="12.75" customHeight="1">
      <c r="A17" s="39">
        <v>2019</v>
      </c>
      <c r="B17" s="38">
        <v>1804.7872692307692</v>
      </c>
      <c r="C17" s="38">
        <v>743.270076923077</v>
      </c>
      <c r="D17" s="38">
        <v>2548.0573461538461</v>
      </c>
      <c r="E17" s="26"/>
      <c r="F17" s="38">
        <v>884.01501923076933</v>
      </c>
      <c r="G17" s="38">
        <v>1071.1243076923076</v>
      </c>
      <c r="H17" s="38">
        <v>1955.1393269230771</v>
      </c>
      <c r="I17" s="26"/>
      <c r="J17" s="38">
        <v>4503.1966730769236</v>
      </c>
      <c r="K17" s="26"/>
      <c r="L17" s="38">
        <v>17.913134615384614</v>
      </c>
      <c r="M17" s="38">
        <v>24.544692307692308</v>
      </c>
      <c r="N17" s="38">
        <v>62.280942307692307</v>
      </c>
      <c r="O17" s="38">
        <v>52.032673076923075</v>
      </c>
      <c r="P17" s="38">
        <v>463.63540384615385</v>
      </c>
      <c r="Q17" s="38">
        <v>42.899884615384615</v>
      </c>
      <c r="R17" s="38">
        <v>155.68198076923076</v>
      </c>
      <c r="S17" s="38">
        <v>1729.0686346153848</v>
      </c>
      <c r="T17" s="38"/>
      <c r="U17" s="38" t="s">
        <v>11</v>
      </c>
      <c r="V17" s="38" t="s">
        <v>11</v>
      </c>
      <c r="W17" s="26"/>
      <c r="X17" s="38">
        <v>9.0494230769230768</v>
      </c>
      <c r="Y17" s="38">
        <v>8.4678076923076926</v>
      </c>
      <c r="Z17" s="38">
        <v>13.945173076923076</v>
      </c>
      <c r="AA17" s="38">
        <v>2.5000000000000001E-2</v>
      </c>
      <c r="AB17" s="38">
        <v>241.89463461538463</v>
      </c>
      <c r="AC17" s="38">
        <v>24.336307692307692</v>
      </c>
      <c r="AD17" s="38">
        <v>159.56928846153843</v>
      </c>
      <c r="AE17" s="38">
        <v>1497.8516923076922</v>
      </c>
      <c r="AF17" s="45"/>
      <c r="AG17" s="38" t="s">
        <v>11</v>
      </c>
      <c r="AH17" s="38" t="s">
        <v>11</v>
      </c>
      <c r="AI17" s="45"/>
      <c r="AJ17" s="23">
        <f t="shared" si="0"/>
        <v>0.20630431925458925</v>
      </c>
      <c r="AK17" s="23">
        <f t="shared" si="1"/>
        <v>7.404156210983559E-2</v>
      </c>
      <c r="AL17" s="23">
        <f t="shared" si="2"/>
        <v>0.16447469246602275</v>
      </c>
      <c r="AN17" s="23">
        <f t="shared" si="3"/>
        <v>0.15788595399990313</v>
      </c>
      <c r="AO17" s="23">
        <f t="shared" si="4"/>
        <v>0.15675818156918964</v>
      </c>
      <c r="AP17" s="23">
        <f t="shared" si="5"/>
        <v>0.15726783095040342</v>
      </c>
      <c r="AR17" s="23">
        <f t="shared" si="6"/>
        <v>0.16133471522009102</v>
      </c>
      <c r="AS17" s="26"/>
      <c r="AT17" s="27" t="s">
        <v>11</v>
      </c>
      <c r="AU17" s="27" t="s">
        <v>11</v>
      </c>
      <c r="AV17" s="27" t="s">
        <v>11</v>
      </c>
      <c r="AX17" s="27" t="s">
        <v>11</v>
      </c>
      <c r="AY17" s="27" t="s">
        <v>11</v>
      </c>
      <c r="AZ17" s="27" t="s">
        <v>11</v>
      </c>
      <c r="BB17" s="27" t="s">
        <v>11</v>
      </c>
      <c r="BC17" s="26"/>
    </row>
    <row r="18" spans="1:55" ht="12.75" customHeight="1">
      <c r="A18" s="39">
        <v>2020</v>
      </c>
      <c r="B18" s="38">
        <v>1863.2922075471697</v>
      </c>
      <c r="C18" s="38">
        <v>744.12515094339631</v>
      </c>
      <c r="D18" s="38">
        <v>2607.4173584905661</v>
      </c>
      <c r="E18" s="26"/>
      <c r="F18" s="38">
        <v>927.79228301886792</v>
      </c>
      <c r="G18" s="38">
        <v>1018.023037735849</v>
      </c>
      <c r="H18" s="38">
        <v>1945.815320754717</v>
      </c>
      <c r="I18" s="26"/>
      <c r="J18" s="38">
        <v>4553.2326792452832</v>
      </c>
      <c r="K18" s="26"/>
      <c r="L18" s="38">
        <v>13.606943396226415</v>
      </c>
      <c r="M18" s="38">
        <v>24.143754716981132</v>
      </c>
      <c r="N18" s="38">
        <v>68.799358490566036</v>
      </c>
      <c r="O18" s="38">
        <v>52.569113207547169</v>
      </c>
      <c r="P18" s="38">
        <v>498.50232075471695</v>
      </c>
      <c r="Q18" s="38">
        <v>38.048150943396223</v>
      </c>
      <c r="R18" s="38">
        <v>164.07984905660376</v>
      </c>
      <c r="S18" s="38">
        <v>1747.6678679245283</v>
      </c>
      <c r="T18" s="38"/>
      <c r="U18" s="38" t="s">
        <v>11</v>
      </c>
      <c r="V18" s="38" t="s">
        <v>11</v>
      </c>
      <c r="W18" s="26"/>
      <c r="X18" s="38">
        <v>6.6528490566037739</v>
      </c>
      <c r="Y18" s="38">
        <v>7.0425849056603775</v>
      </c>
      <c r="Z18" s="38">
        <v>15.004094339622641</v>
      </c>
      <c r="AA18" s="38">
        <v>3.6470588235294116E-2</v>
      </c>
      <c r="AB18" s="38">
        <v>227.11922641509432</v>
      </c>
      <c r="AC18" s="38">
        <v>20.171283018867925</v>
      </c>
      <c r="AD18" s="38">
        <v>162.4735283018868</v>
      </c>
      <c r="AE18" s="38">
        <v>1507.3283584905662</v>
      </c>
      <c r="AF18" s="45"/>
      <c r="AG18" s="38" t="s">
        <v>11</v>
      </c>
      <c r="AH18" s="38" t="s">
        <v>11</v>
      </c>
      <c r="AI18" s="45"/>
      <c r="AJ18" s="23">
        <f t="shared" si="0"/>
        <v>3.2416528703317127E-2</v>
      </c>
      <c r="AK18" s="23">
        <f t="shared" si="1"/>
        <v>1.1504216930930955E-3</v>
      </c>
      <c r="AL18" s="23">
        <f t="shared" si="2"/>
        <v>2.3296183826600592E-2</v>
      </c>
      <c r="AN18" s="23">
        <f t="shared" si="3"/>
        <v>4.9520950250586893E-2</v>
      </c>
      <c r="AO18" s="23">
        <f t="shared" si="4"/>
        <v>-4.957526365064302E-2</v>
      </c>
      <c r="AP18" s="23">
        <f t="shared" si="5"/>
        <v>-4.7689727478571475E-3</v>
      </c>
      <c r="AR18" s="23">
        <f t="shared" si="6"/>
        <v>1.1111219385000037E-2</v>
      </c>
      <c r="AS18" s="26"/>
      <c r="AT18" s="27" t="s">
        <v>11</v>
      </c>
      <c r="AU18" s="27" t="s">
        <v>11</v>
      </c>
      <c r="AV18" s="27" t="s">
        <v>11</v>
      </c>
      <c r="AX18" s="27" t="s">
        <v>11</v>
      </c>
      <c r="AY18" s="27" t="s">
        <v>11</v>
      </c>
      <c r="AZ18" s="27" t="s">
        <v>11</v>
      </c>
      <c r="BB18" s="27" t="s">
        <v>11</v>
      </c>
      <c r="BC18" s="26"/>
    </row>
    <row r="19" spans="1:55" ht="12.75" customHeight="1">
      <c r="A19" s="39">
        <v>2021</v>
      </c>
      <c r="B19" s="38">
        <v>1738.5070576923072</v>
      </c>
      <c r="C19" s="38">
        <v>721.11759615384597</v>
      </c>
      <c r="D19" s="38">
        <v>2459.6246538461533</v>
      </c>
      <c r="E19" s="26"/>
      <c r="F19" s="38">
        <v>974.09730769230782</v>
      </c>
      <c r="G19" s="38">
        <v>870.49709615384631</v>
      </c>
      <c r="H19" s="38">
        <v>1844.5944038461541</v>
      </c>
      <c r="I19" s="26"/>
      <c r="J19" s="38">
        <v>4304.2190576923076</v>
      </c>
      <c r="K19" s="26"/>
      <c r="L19" s="38">
        <v>10.277923076923075</v>
      </c>
      <c r="M19" s="38">
        <v>19.859288461538465</v>
      </c>
      <c r="N19" s="38">
        <v>74.478884615384601</v>
      </c>
      <c r="O19" s="38">
        <v>95.112769230769217</v>
      </c>
      <c r="P19" s="38">
        <v>384.63011538461524</v>
      </c>
      <c r="Q19" s="38">
        <v>31.166480769230763</v>
      </c>
      <c r="R19" s="38">
        <v>179.02978846153852</v>
      </c>
      <c r="S19" s="38">
        <v>1665.069403846154</v>
      </c>
      <c r="T19" s="38"/>
      <c r="U19" s="38" t="s">
        <v>11</v>
      </c>
      <c r="V19" s="38" t="s">
        <v>11</v>
      </c>
      <c r="W19" s="26"/>
      <c r="X19" s="38">
        <v>4.6359230769230786</v>
      </c>
      <c r="Y19" s="38">
        <v>5.9753653846153849</v>
      </c>
      <c r="Z19" s="38">
        <v>16.792653846153847</v>
      </c>
      <c r="AA19" s="38">
        <v>0</v>
      </c>
      <c r="AB19" s="38">
        <v>175.60428846153843</v>
      </c>
      <c r="AC19" s="38">
        <v>13.932538461538464</v>
      </c>
      <c r="AD19" s="38">
        <v>176.75471153846155</v>
      </c>
      <c r="AE19" s="38">
        <v>1450.898923076923</v>
      </c>
      <c r="AF19" s="45"/>
      <c r="AG19" s="38" t="s">
        <v>11</v>
      </c>
      <c r="AH19" s="38" t="s">
        <v>11</v>
      </c>
      <c r="AI19" s="45"/>
      <c r="AJ19" s="23">
        <f>B19/B18-1</f>
        <v>-6.6970252625662585E-2</v>
      </c>
      <c r="AK19" s="23">
        <f t="shared" ref="AK19:AK20" si="7">C19/C18-1</f>
        <v>-3.0918931795789417E-2</v>
      </c>
      <c r="AL19" s="23">
        <f t="shared" ref="AL19:AL20" si="8">D19/D18-1</f>
        <v>-5.6681644832636269E-2</v>
      </c>
      <c r="AN19" s="23">
        <f t="shared" ref="AN19:AN20" si="9">F19/F18-1</f>
        <v>4.9908827138302803E-2</v>
      </c>
      <c r="AO19" s="23">
        <f t="shared" ref="AO19:AO20" si="10">G19/G18-1</f>
        <v>-0.14491414841663131</v>
      </c>
      <c r="AP19" s="23">
        <f t="shared" ref="AP19:AP20" si="11">H19/H18-1</f>
        <v>-5.2019796446716615E-2</v>
      </c>
      <c r="AR19" s="23">
        <f t="shared" ref="AR19:AR20" si="12">J19/J18-1</f>
        <v>-5.4689412796327996E-2</v>
      </c>
      <c r="AS19" s="26"/>
      <c r="AT19" s="27" t="s">
        <v>11</v>
      </c>
      <c r="AU19" s="27" t="s">
        <v>11</v>
      </c>
      <c r="AV19" s="27" t="s">
        <v>11</v>
      </c>
      <c r="AX19" s="27" t="s">
        <v>11</v>
      </c>
      <c r="AY19" s="27" t="s">
        <v>11</v>
      </c>
      <c r="AZ19" s="27" t="s">
        <v>11</v>
      </c>
      <c r="BB19" s="27" t="s">
        <v>11</v>
      </c>
      <c r="BC19" s="26"/>
    </row>
    <row r="20" spans="1:55" ht="12.75" customHeight="1">
      <c r="A20" s="39">
        <v>2022</v>
      </c>
      <c r="B20" s="38">
        <v>1838.4095769230757</v>
      </c>
      <c r="C20" s="38">
        <v>666.99480769230763</v>
      </c>
      <c r="D20" s="38">
        <v>2505.4043846153836</v>
      </c>
      <c r="E20" s="26"/>
      <c r="F20" s="38">
        <v>1118.4512692307687</v>
      </c>
      <c r="G20" s="38">
        <v>883.60148076923076</v>
      </c>
      <c r="H20" s="38">
        <v>2002.0527499999994</v>
      </c>
      <c r="I20" s="26"/>
      <c r="J20" s="38">
        <v>4507.4571346153825</v>
      </c>
      <c r="K20" s="26"/>
      <c r="L20" s="38">
        <v>11.228673076923076</v>
      </c>
      <c r="M20" s="38">
        <v>19.546461538461543</v>
      </c>
      <c r="N20" s="38">
        <v>79.199076923076902</v>
      </c>
      <c r="O20" s="38">
        <v>74.791980769230761</v>
      </c>
      <c r="P20" s="38">
        <v>357.49088461538463</v>
      </c>
      <c r="Q20" s="38">
        <v>37.198884615384607</v>
      </c>
      <c r="R20" s="38">
        <v>184.11550000000008</v>
      </c>
      <c r="S20" s="38">
        <v>1741.8329230769236</v>
      </c>
      <c r="T20" s="38"/>
      <c r="U20" s="38">
        <v>351.24773076923071</v>
      </c>
      <c r="V20" s="38">
        <v>6.2431538461538487</v>
      </c>
      <c r="W20" s="26"/>
      <c r="X20" s="38">
        <v>5.668576923076925</v>
      </c>
      <c r="Y20" s="38">
        <v>6.3124230769230776</v>
      </c>
      <c r="Z20" s="38">
        <v>19.180442307692307</v>
      </c>
      <c r="AA20" s="38">
        <v>0</v>
      </c>
      <c r="AB20" s="38">
        <v>163.79798076923075</v>
      </c>
      <c r="AC20" s="38">
        <v>19.196153846153848</v>
      </c>
      <c r="AD20" s="38">
        <v>184.46173076923077</v>
      </c>
      <c r="AE20" s="38">
        <v>1603.4354423076923</v>
      </c>
      <c r="AF20" s="45"/>
      <c r="AG20" s="38">
        <v>162.35011538461538</v>
      </c>
      <c r="AH20" s="38">
        <v>1.4478653846153842</v>
      </c>
      <c r="AI20" s="45"/>
      <c r="AJ20" s="23">
        <f t="shared" ref="AJ20" si="13">B20/B19-1</f>
        <v>5.7464546254634818E-2</v>
      </c>
      <c r="AK20" s="23">
        <f t="shared" si="7"/>
        <v>-7.5054039383046112E-2</v>
      </c>
      <c r="AL20" s="23">
        <f t="shared" si="8"/>
        <v>1.8612486542466611E-2</v>
      </c>
      <c r="AN20" s="23">
        <f t="shared" si="9"/>
        <v>0.14819254749861055</v>
      </c>
      <c r="AO20" s="23">
        <f t="shared" si="10"/>
        <v>1.5053909626217221E-2</v>
      </c>
      <c r="AP20" s="23">
        <f t="shared" si="11"/>
        <v>8.5362042639579583E-2</v>
      </c>
      <c r="AR20" s="23">
        <f t="shared" si="12"/>
        <v>4.7218339540562315E-2</v>
      </c>
      <c r="AS20" s="26"/>
      <c r="AT20" s="27" t="s">
        <v>11</v>
      </c>
      <c r="AU20" s="27" t="s">
        <v>11</v>
      </c>
      <c r="AV20" s="27" t="s">
        <v>11</v>
      </c>
      <c r="AX20" s="27" t="s">
        <v>11</v>
      </c>
      <c r="AY20" s="27" t="s">
        <v>11</v>
      </c>
      <c r="AZ20" s="27" t="s">
        <v>11</v>
      </c>
      <c r="BB20" s="27" t="s">
        <v>11</v>
      </c>
      <c r="BC20" s="26"/>
    </row>
    <row r="21" spans="1:55" ht="12.75" customHeight="1">
      <c r="A21" s="39"/>
      <c r="B21" s="38"/>
      <c r="C21" s="38"/>
      <c r="D21" s="38"/>
      <c r="E21" s="26"/>
      <c r="F21" s="38"/>
      <c r="G21" s="38"/>
      <c r="H21" s="38"/>
      <c r="I21" s="26"/>
      <c r="J21" s="38"/>
      <c r="K21" s="26"/>
      <c r="L21" s="38"/>
      <c r="M21" s="38"/>
      <c r="N21" s="38"/>
      <c r="O21" s="38"/>
      <c r="P21" s="38"/>
      <c r="Q21" s="38"/>
      <c r="R21" s="38"/>
      <c r="S21" s="38"/>
      <c r="T21" s="38"/>
      <c r="U21" s="38"/>
      <c r="V21" s="38"/>
      <c r="W21" s="26"/>
      <c r="X21" s="38"/>
      <c r="Y21" s="38"/>
      <c r="Z21" s="38"/>
      <c r="AA21" s="38"/>
      <c r="AB21" s="38"/>
      <c r="AC21" s="38"/>
      <c r="AD21" s="38"/>
      <c r="AE21" s="38"/>
      <c r="AF21" s="45"/>
      <c r="AG21" s="38"/>
      <c r="AH21" s="38"/>
      <c r="AI21" s="45"/>
      <c r="AJ21" s="23"/>
      <c r="AK21" s="23"/>
      <c r="AL21" s="23"/>
      <c r="AN21" s="23"/>
      <c r="AO21" s="23"/>
      <c r="AP21" s="23"/>
      <c r="AR21" s="23"/>
      <c r="AS21" s="26"/>
      <c r="AT21" s="27"/>
      <c r="AU21" s="27"/>
      <c r="AV21" s="27"/>
      <c r="AX21" s="27"/>
      <c r="AY21" s="27"/>
      <c r="AZ21" s="27"/>
      <c r="BB21" s="27"/>
      <c r="BC21" s="26"/>
    </row>
    <row r="22" spans="1:55" ht="12.75" customHeight="1">
      <c r="A22" s="109" t="s">
        <v>114</v>
      </c>
      <c r="B22" s="111">
        <v>1791.11</v>
      </c>
      <c r="C22" s="111">
        <v>683.67846666666651</v>
      </c>
      <c r="D22" s="111">
        <v>2474.7884666666664</v>
      </c>
      <c r="E22" s="112"/>
      <c r="F22" s="111">
        <v>1107.9599666666666</v>
      </c>
      <c r="G22" s="111">
        <v>874.45153333333337</v>
      </c>
      <c r="H22" s="111">
        <v>1982.4114999999999</v>
      </c>
      <c r="I22" s="112"/>
      <c r="J22" s="111">
        <v>4457.1999666666661</v>
      </c>
      <c r="K22" s="112"/>
      <c r="L22" s="111">
        <v>10.538576923076924</v>
      </c>
      <c r="M22" s="111">
        <v>18.774730769230761</v>
      </c>
      <c r="N22" s="111">
        <v>80.864230769230758</v>
      </c>
      <c r="O22" s="111">
        <v>82.105576923076924</v>
      </c>
      <c r="P22" s="111">
        <v>323.70142307692311</v>
      </c>
      <c r="Q22" s="111">
        <v>36.758423076923073</v>
      </c>
      <c r="R22" s="111">
        <v>183.22507692307693</v>
      </c>
      <c r="S22" s="111">
        <v>1745.7918846153846</v>
      </c>
      <c r="T22" s="111"/>
      <c r="U22" s="111">
        <v>318.01234615384612</v>
      </c>
      <c r="V22" s="111">
        <v>5.6890769230769243</v>
      </c>
      <c r="W22" s="112"/>
      <c r="X22" s="111">
        <v>5.0673461538461542</v>
      </c>
      <c r="Y22" s="111">
        <v>6.1164999999999985</v>
      </c>
      <c r="Z22" s="111">
        <v>18.208461538461538</v>
      </c>
      <c r="AA22" s="111">
        <v>0</v>
      </c>
      <c r="AB22" s="111">
        <v>154.12519230769232</v>
      </c>
      <c r="AC22" s="111">
        <v>18.13073076923077</v>
      </c>
      <c r="AD22" s="111">
        <v>191.76461538461538</v>
      </c>
      <c r="AE22" s="111">
        <v>1592.067576923077</v>
      </c>
      <c r="AF22" s="116"/>
      <c r="AG22" s="111">
        <v>152.31465384615387</v>
      </c>
      <c r="AH22" s="111">
        <v>1.8105384615384614</v>
      </c>
      <c r="AI22" s="116"/>
      <c r="AJ22" s="117"/>
      <c r="AK22" s="117"/>
      <c r="AL22" s="117"/>
      <c r="AM22" s="115"/>
      <c r="AN22" s="117"/>
      <c r="AO22" s="117"/>
      <c r="AP22" s="117"/>
      <c r="AQ22" s="115"/>
      <c r="AR22" s="117"/>
      <c r="AS22" s="112"/>
      <c r="AT22" s="114"/>
      <c r="AU22" s="114"/>
      <c r="AV22" s="114"/>
      <c r="AW22" s="115"/>
      <c r="AX22" s="114"/>
      <c r="AY22" s="114"/>
      <c r="AZ22" s="114"/>
      <c r="BA22" s="115"/>
      <c r="BB22" s="114"/>
      <c r="BC22" s="26"/>
    </row>
    <row r="23" spans="1:55" ht="12.75" customHeight="1">
      <c r="A23" s="109" t="s">
        <v>119</v>
      </c>
      <c r="B23" s="111">
        <v>2217.7149666666664</v>
      </c>
      <c r="C23" s="111">
        <v>615.61823333333325</v>
      </c>
      <c r="D23" s="111">
        <v>2833.3331999999996</v>
      </c>
      <c r="E23" s="112"/>
      <c r="F23" s="111">
        <v>1278.995633333333</v>
      </c>
      <c r="G23" s="111">
        <v>926.13839999999982</v>
      </c>
      <c r="H23" s="111">
        <v>2205.1340333333328</v>
      </c>
      <c r="I23" s="112"/>
      <c r="J23" s="111">
        <v>5038.4672333333328</v>
      </c>
      <c r="K23" s="112"/>
      <c r="L23" s="111">
        <v>13.246846153846151</v>
      </c>
      <c r="M23" s="111">
        <v>19.178538461538462</v>
      </c>
      <c r="N23" s="111">
        <v>80.534730769230777</v>
      </c>
      <c r="O23" s="111">
        <v>68.021923076923088</v>
      </c>
      <c r="P23" s="111">
        <v>496.34857692307691</v>
      </c>
      <c r="Q23" s="111">
        <v>41.754384615384623</v>
      </c>
      <c r="R23" s="111">
        <v>186.22073076923076</v>
      </c>
      <c r="S23" s="111">
        <v>1920.1600769230765</v>
      </c>
      <c r="T23" s="111"/>
      <c r="U23" s="111">
        <v>489.1057307692306</v>
      </c>
      <c r="V23" s="111">
        <v>7.2428461538461546</v>
      </c>
      <c r="W23" s="112"/>
      <c r="X23" s="111">
        <v>6.8194999999999988</v>
      </c>
      <c r="Y23" s="111">
        <v>5.1022307692307702</v>
      </c>
      <c r="Z23" s="111">
        <v>24.316576923076923</v>
      </c>
      <c r="AA23" s="111">
        <v>0</v>
      </c>
      <c r="AB23" s="111">
        <v>204.67188461538458</v>
      </c>
      <c r="AC23" s="111">
        <v>20.892653846153848</v>
      </c>
      <c r="AD23" s="111">
        <v>174.45926923076919</v>
      </c>
      <c r="AE23" s="111">
        <v>1769.464346153846</v>
      </c>
      <c r="AF23" s="116"/>
      <c r="AG23" s="111">
        <v>203.78173076923079</v>
      </c>
      <c r="AH23" s="111">
        <v>0.89015384615384607</v>
      </c>
      <c r="AI23" s="116"/>
      <c r="AJ23" s="117">
        <f>B23/B22-1</f>
        <v>0.2381790993666868</v>
      </c>
      <c r="AK23" s="117">
        <f t="shared" ref="AK23" si="14">C23/C22-1</f>
        <v>-9.9550061398257617E-2</v>
      </c>
      <c r="AL23" s="117">
        <f t="shared" ref="AL23" si="15">D23/D22-1</f>
        <v>0.14487894143787683</v>
      </c>
      <c r="AM23" s="115"/>
      <c r="AN23" s="117">
        <f t="shared" ref="AN23" si="16">F23/F22-1</f>
        <v>0.15436989766086295</v>
      </c>
      <c r="AO23" s="117">
        <f t="shared" ref="AO23" si="17">G23/G22-1</f>
        <v>5.9107754628367593E-2</v>
      </c>
      <c r="AP23" s="117">
        <f t="shared" ref="AP23" si="18">H23/H22-1</f>
        <v>0.1123492944493778</v>
      </c>
      <c r="AQ23" s="115"/>
      <c r="AR23" s="117">
        <f t="shared" ref="AR23" si="19">J23/J22-1</f>
        <v>0.13041085681901099</v>
      </c>
      <c r="AS23" s="112"/>
      <c r="AT23" s="114" t="s">
        <v>11</v>
      </c>
      <c r="AU23" s="114" t="s">
        <v>11</v>
      </c>
      <c r="AV23" s="114" t="s">
        <v>11</v>
      </c>
      <c r="AW23" s="115"/>
      <c r="AX23" s="114" t="s">
        <v>11</v>
      </c>
      <c r="AY23" s="114" t="s">
        <v>11</v>
      </c>
      <c r="AZ23" s="114" t="s">
        <v>11</v>
      </c>
      <c r="BA23" s="115"/>
      <c r="BB23" s="114" t="s">
        <v>11</v>
      </c>
      <c r="BC23" s="26"/>
    </row>
    <row r="24" spans="1:55" ht="12.75" customHeight="1">
      <c r="A24" s="39"/>
      <c r="B24" s="38"/>
      <c r="C24" s="38"/>
      <c r="D24" s="38"/>
      <c r="E24" s="26"/>
      <c r="F24" s="38"/>
      <c r="G24" s="38"/>
      <c r="H24" s="38"/>
      <c r="I24" s="26"/>
      <c r="J24" s="38"/>
      <c r="K24" s="26"/>
      <c r="L24" s="38"/>
      <c r="M24" s="38"/>
      <c r="N24" s="38"/>
      <c r="O24" s="38"/>
      <c r="P24" s="38"/>
      <c r="Q24" s="38"/>
      <c r="R24" s="38"/>
      <c r="S24" s="38"/>
      <c r="T24" s="38"/>
      <c r="U24" s="38"/>
      <c r="V24" s="38"/>
      <c r="W24" s="26"/>
      <c r="X24" s="38"/>
      <c r="Y24" s="38"/>
      <c r="Z24" s="38"/>
      <c r="AA24" s="38"/>
      <c r="AB24" s="38"/>
      <c r="AC24" s="38"/>
      <c r="AD24" s="38"/>
      <c r="AE24" s="38"/>
      <c r="AF24" s="45"/>
      <c r="AG24" s="38"/>
      <c r="AH24" s="38"/>
      <c r="AI24" s="45"/>
      <c r="AJ24" s="24"/>
      <c r="AK24" s="24"/>
      <c r="AL24" s="24"/>
      <c r="AN24" s="21"/>
      <c r="AO24" s="21"/>
      <c r="AP24" s="21"/>
      <c r="AR24" s="21"/>
      <c r="AS24" s="26"/>
      <c r="AT24" s="24"/>
      <c r="AU24" s="24"/>
      <c r="AV24" s="24"/>
      <c r="AX24" s="21"/>
      <c r="AY24" s="21"/>
      <c r="AZ24" s="21"/>
      <c r="BB24" s="21"/>
      <c r="BC24" s="26"/>
    </row>
    <row r="25" spans="1:55" ht="12.75" customHeight="1">
      <c r="A25" s="39" t="s">
        <v>19</v>
      </c>
      <c r="B25" s="38">
        <v>1689.7324615384616</v>
      </c>
      <c r="C25" s="38">
        <v>707.77707692307695</v>
      </c>
      <c r="D25" s="38">
        <v>2397.5095384615388</v>
      </c>
      <c r="E25" s="26"/>
      <c r="F25" s="38">
        <v>967.06176923076919</v>
      </c>
      <c r="G25" s="38">
        <v>837.56161538461538</v>
      </c>
      <c r="H25" s="38">
        <v>1804.6233846153846</v>
      </c>
      <c r="I25" s="26"/>
      <c r="J25" s="38">
        <v>4202.1329230769234</v>
      </c>
      <c r="K25" s="26"/>
      <c r="L25" s="38">
        <v>10.232153846153846</v>
      </c>
      <c r="M25" s="38">
        <v>19.207230769230769</v>
      </c>
      <c r="N25" s="38">
        <v>72.017923076923068</v>
      </c>
      <c r="O25" s="38">
        <v>89.218230769230772</v>
      </c>
      <c r="P25" s="38">
        <v>381.92499999999995</v>
      </c>
      <c r="Q25" s="38">
        <v>27.897615384615385</v>
      </c>
      <c r="R25" s="38">
        <v>163.28576923076923</v>
      </c>
      <c r="S25" s="38">
        <v>1633.7256153846154</v>
      </c>
      <c r="T25" s="38"/>
      <c r="U25" s="38" t="s">
        <v>11</v>
      </c>
      <c r="V25" s="38" t="s">
        <v>11</v>
      </c>
      <c r="W25" s="26"/>
      <c r="X25" s="38">
        <v>4.4998461538461534</v>
      </c>
      <c r="Y25" s="38">
        <v>6.0379230769230769</v>
      </c>
      <c r="Z25" s="38">
        <v>17.107923076923075</v>
      </c>
      <c r="AA25" s="38">
        <v>0</v>
      </c>
      <c r="AB25" s="38">
        <v>172.67338461538461</v>
      </c>
      <c r="AC25" s="38">
        <v>12.252692307692307</v>
      </c>
      <c r="AD25" s="38">
        <v>162.70984615384617</v>
      </c>
      <c r="AE25" s="38">
        <v>1429.3417692307692</v>
      </c>
      <c r="AF25" s="45"/>
      <c r="AG25" s="38" t="s">
        <v>11</v>
      </c>
      <c r="AH25" s="38" t="s">
        <v>11</v>
      </c>
      <c r="AI25" s="45"/>
      <c r="AJ25" s="27" t="s">
        <v>11</v>
      </c>
      <c r="AK25" s="27" t="s">
        <v>11</v>
      </c>
      <c r="AL25" s="27" t="s">
        <v>11</v>
      </c>
      <c r="AN25" s="27" t="s">
        <v>11</v>
      </c>
      <c r="AO25" s="27" t="s">
        <v>11</v>
      </c>
      <c r="AP25" s="27" t="s">
        <v>11</v>
      </c>
      <c r="AR25" s="27" t="s">
        <v>11</v>
      </c>
      <c r="AS25" s="26"/>
      <c r="AT25" s="27" t="s">
        <v>11</v>
      </c>
      <c r="AU25" s="27" t="s">
        <v>11</v>
      </c>
      <c r="AV25" s="27" t="s">
        <v>11</v>
      </c>
      <c r="AX25" s="27" t="s">
        <v>11</v>
      </c>
      <c r="AY25" s="27" t="s">
        <v>11</v>
      </c>
      <c r="AZ25" s="27" t="s">
        <v>11</v>
      </c>
      <c r="BB25" s="27" t="s">
        <v>11</v>
      </c>
      <c r="BC25" s="26"/>
    </row>
    <row r="26" spans="1:55" ht="12.75" customHeight="1">
      <c r="A26" s="39" t="s">
        <v>20</v>
      </c>
      <c r="B26" s="38">
        <v>1696.8431538461539</v>
      </c>
      <c r="C26" s="38">
        <v>684.18830769230772</v>
      </c>
      <c r="D26" s="38">
        <v>2381.0314615384614</v>
      </c>
      <c r="E26" s="26"/>
      <c r="F26" s="38">
        <v>938.26046153846153</v>
      </c>
      <c r="G26" s="38">
        <v>841.10138461538452</v>
      </c>
      <c r="H26" s="38">
        <v>1779.361846153846</v>
      </c>
      <c r="I26" s="26"/>
      <c r="J26" s="38">
        <v>4160.3933076923076</v>
      </c>
      <c r="K26" s="26"/>
      <c r="L26" s="38">
        <v>10.158076923076923</v>
      </c>
      <c r="M26" s="38">
        <v>19.339615384615385</v>
      </c>
      <c r="N26" s="38">
        <v>72.424692307692311</v>
      </c>
      <c r="O26" s="38">
        <v>97.09076923076924</v>
      </c>
      <c r="P26" s="38">
        <v>347.73307692307691</v>
      </c>
      <c r="Q26" s="38">
        <v>31.537076923076924</v>
      </c>
      <c r="R26" s="38">
        <v>175.59969230769229</v>
      </c>
      <c r="S26" s="38">
        <v>1627.1484615384616</v>
      </c>
      <c r="T26" s="38"/>
      <c r="U26" s="38" t="s">
        <v>11</v>
      </c>
      <c r="V26" s="38" t="s">
        <v>11</v>
      </c>
      <c r="W26" s="26"/>
      <c r="X26" s="38">
        <v>4.6263076923076927</v>
      </c>
      <c r="Y26" s="38">
        <v>5.6714615384615383</v>
      </c>
      <c r="Z26" s="38">
        <v>16.81353846153846</v>
      </c>
      <c r="AA26" s="38">
        <v>0</v>
      </c>
      <c r="AB26" s="38">
        <v>161.30530769230771</v>
      </c>
      <c r="AC26" s="38">
        <v>13.868846153846153</v>
      </c>
      <c r="AD26" s="38">
        <v>168.87961538461539</v>
      </c>
      <c r="AE26" s="38">
        <v>1408.1967692307694</v>
      </c>
      <c r="AF26" s="45"/>
      <c r="AG26" s="38" t="s">
        <v>11</v>
      </c>
      <c r="AH26" s="38" t="s">
        <v>11</v>
      </c>
      <c r="AI26" s="45"/>
      <c r="AJ26" s="27" t="s">
        <v>11</v>
      </c>
      <c r="AK26" s="27" t="s">
        <v>11</v>
      </c>
      <c r="AL26" s="27" t="s">
        <v>11</v>
      </c>
      <c r="AN26" s="27" t="s">
        <v>11</v>
      </c>
      <c r="AO26" s="27" t="s">
        <v>11</v>
      </c>
      <c r="AP26" s="27" t="s">
        <v>11</v>
      </c>
      <c r="AR26" s="27" t="s">
        <v>11</v>
      </c>
      <c r="AS26" s="26"/>
      <c r="AT26" s="23">
        <f t="shared" ref="AT26" si="20">B26/B25-1</f>
        <v>4.2081764241057584E-3</v>
      </c>
      <c r="AU26" s="23">
        <f t="shared" ref="AU26" si="21">C26/C25-1</f>
        <v>-3.3327964411219435E-2</v>
      </c>
      <c r="AV26" s="23">
        <f t="shared" ref="AV26" si="22">D26/D25-1</f>
        <v>-6.8729974411910755E-3</v>
      </c>
      <c r="AX26" s="23">
        <f t="shared" ref="AX26" si="23">F26/F25-1</f>
        <v>-2.9782283416308619E-2</v>
      </c>
      <c r="AY26" s="23">
        <f t="shared" ref="AY26" si="24">G26/G25-1</f>
        <v>4.2262791963594282E-3</v>
      </c>
      <c r="AZ26" s="23">
        <f t="shared" ref="AZ26" si="25">H26/H25-1</f>
        <v>-1.3998232914909536E-2</v>
      </c>
      <c r="BB26" s="23">
        <f t="shared" ref="BB26" si="26">J26/J25-1</f>
        <v>-9.932959320585355E-3</v>
      </c>
      <c r="BC26" s="26"/>
    </row>
    <row r="27" spans="1:55" ht="12.75" customHeight="1">
      <c r="A27" s="39" t="s">
        <v>21</v>
      </c>
      <c r="B27" s="38">
        <v>1743.6051538461538</v>
      </c>
      <c r="C27" s="38">
        <v>785.23784615384625</v>
      </c>
      <c r="D27" s="38">
        <v>2528.8429999999998</v>
      </c>
      <c r="E27" s="26"/>
      <c r="F27" s="38">
        <v>999.86076923076928</v>
      </c>
      <c r="G27" s="38">
        <v>943.57630769230775</v>
      </c>
      <c r="H27" s="38">
        <v>1943.437076923077</v>
      </c>
      <c r="I27" s="26"/>
      <c r="J27" s="38">
        <v>4472.2800769230771</v>
      </c>
      <c r="K27" s="26"/>
      <c r="L27" s="38">
        <v>10.588230769230769</v>
      </c>
      <c r="M27" s="38">
        <v>20.39676923076923</v>
      </c>
      <c r="N27" s="38">
        <v>82.726692307692304</v>
      </c>
      <c r="O27" s="38">
        <v>98.611615384615391</v>
      </c>
      <c r="P27" s="38">
        <v>347.92776923076923</v>
      </c>
      <c r="Q27" s="38">
        <v>35.898692307692308</v>
      </c>
      <c r="R27" s="38">
        <v>204.38876923076924</v>
      </c>
      <c r="S27" s="38">
        <v>1728.3044615384615</v>
      </c>
      <c r="T27" s="38"/>
      <c r="U27" s="38" t="s">
        <v>11</v>
      </c>
      <c r="V27" s="38" t="s">
        <v>11</v>
      </c>
      <c r="W27" s="26"/>
      <c r="X27" s="38">
        <v>4.9407692307692308</v>
      </c>
      <c r="Y27" s="38">
        <v>6.0240769230769233</v>
      </c>
      <c r="Z27" s="38">
        <v>17.487846153846156</v>
      </c>
      <c r="AA27" s="38">
        <v>0</v>
      </c>
      <c r="AB27" s="38">
        <v>159.87946153846153</v>
      </c>
      <c r="AC27" s="38">
        <v>16.443076923076923</v>
      </c>
      <c r="AD27" s="38">
        <v>206.19946153846152</v>
      </c>
      <c r="AE27" s="38">
        <v>1532.4623846153845</v>
      </c>
      <c r="AF27" s="45"/>
      <c r="AG27" s="38" t="s">
        <v>11</v>
      </c>
      <c r="AH27" s="38" t="s">
        <v>11</v>
      </c>
      <c r="AI27" s="45"/>
      <c r="AJ27" s="27" t="s">
        <v>11</v>
      </c>
      <c r="AK27" s="27" t="s">
        <v>11</v>
      </c>
      <c r="AL27" s="27" t="s">
        <v>11</v>
      </c>
      <c r="AN27" s="27" t="s">
        <v>11</v>
      </c>
      <c r="AO27" s="27" t="s">
        <v>11</v>
      </c>
      <c r="AP27" s="27" t="s">
        <v>11</v>
      </c>
      <c r="AR27" s="27" t="s">
        <v>11</v>
      </c>
      <c r="AS27" s="26"/>
      <c r="AT27" s="23">
        <f t="shared" ref="AT27:AT28" si="27">B27/B26-1</f>
        <v>2.7558233590421644E-2</v>
      </c>
      <c r="AU27" s="23">
        <f t="shared" ref="AU27:AU28" si="28">C27/C26-1</f>
        <v>0.14769258305855537</v>
      </c>
      <c r="AV27" s="23">
        <f t="shared" ref="AV27:AV28" si="29">D27/D26-1</f>
        <v>6.2078784278655652E-2</v>
      </c>
      <c r="AX27" s="23">
        <f t="shared" ref="AX27:AX28" si="30">F27/F26-1</f>
        <v>6.5653739252000465E-2</v>
      </c>
      <c r="AY27" s="23">
        <f t="shared" ref="AY27:AY28" si="31">G27/G26-1</f>
        <v>0.12183421041897646</v>
      </c>
      <c r="AZ27" s="23">
        <f t="shared" ref="AZ27:AZ28" si="32">H27/H26-1</f>
        <v>9.2210154513476583E-2</v>
      </c>
      <c r="BB27" s="23">
        <f t="shared" ref="BB27:BB28" si="33">J27/J26-1</f>
        <v>7.4965693424732249E-2</v>
      </c>
      <c r="BC27" s="26"/>
    </row>
    <row r="28" spans="1:55" ht="12.75" customHeight="1">
      <c r="A28" s="39" t="s">
        <v>115</v>
      </c>
      <c r="B28" s="38">
        <v>1786</v>
      </c>
      <c r="C28" s="38">
        <v>711.22761538461543</v>
      </c>
      <c r="D28" s="38">
        <v>2497.2276153846155</v>
      </c>
      <c r="E28" s="26"/>
      <c r="F28" s="38">
        <v>1079.4430769230769</v>
      </c>
      <c r="G28" s="38">
        <v>903.40507692307688</v>
      </c>
      <c r="H28" s="38">
        <v>1982.8481538461538</v>
      </c>
      <c r="I28" s="26"/>
      <c r="J28" s="38">
        <v>4480.0757692307689</v>
      </c>
      <c r="K28" s="26"/>
      <c r="L28" s="38">
        <v>10.235923076923077</v>
      </c>
      <c r="M28" s="38">
        <v>19.301384615384617</v>
      </c>
      <c r="N28" s="38">
        <v>81.580615384615385</v>
      </c>
      <c r="O28" s="38">
        <v>87.123923076923091</v>
      </c>
      <c r="P28" s="38">
        <v>326.05546153846149</v>
      </c>
      <c r="Q28" s="38">
        <v>36.860076923076925</v>
      </c>
      <c r="R28" s="38">
        <v>188.25853846153845</v>
      </c>
      <c r="S28" s="38">
        <v>1747.8116923076923</v>
      </c>
      <c r="U28" s="38">
        <v>320.7613846153846</v>
      </c>
      <c r="V28" s="38">
        <v>5.2940769230769229</v>
      </c>
      <c r="W28" s="26"/>
      <c r="X28" s="38">
        <v>4.9975384615384622</v>
      </c>
      <c r="Y28" s="38">
        <v>5.7670000000000003</v>
      </c>
      <c r="Z28" s="38">
        <v>18.311538461538461</v>
      </c>
      <c r="AA28" s="38">
        <v>0</v>
      </c>
      <c r="AB28" s="38">
        <v>151.74038461538461</v>
      </c>
      <c r="AC28" s="38">
        <v>17.496461538461539</v>
      </c>
      <c r="AD28" s="38">
        <v>195.54376923076921</v>
      </c>
      <c r="AE28" s="38">
        <v>1588.9914615384614</v>
      </c>
      <c r="AG28" s="38">
        <v>149.98015384615385</v>
      </c>
      <c r="AH28" s="38">
        <v>1.7602307692307693</v>
      </c>
      <c r="AI28" s="45"/>
      <c r="AJ28" s="27" t="s">
        <v>11</v>
      </c>
      <c r="AK28" s="27" t="s">
        <v>11</v>
      </c>
      <c r="AL28" s="27" t="s">
        <v>11</v>
      </c>
      <c r="AN28" s="27" t="s">
        <v>11</v>
      </c>
      <c r="AO28" s="27" t="s">
        <v>11</v>
      </c>
      <c r="AP28" s="27" t="s">
        <v>11</v>
      </c>
      <c r="AR28" s="27" t="s">
        <v>11</v>
      </c>
      <c r="AS28" s="26"/>
      <c r="AT28" s="23">
        <f t="shared" si="27"/>
        <v>2.4314476279408082E-2</v>
      </c>
      <c r="AU28" s="23">
        <f t="shared" si="28"/>
        <v>-9.4251991459324724E-2</v>
      </c>
      <c r="AV28" s="23">
        <f t="shared" si="29"/>
        <v>-1.2501916732428398E-2</v>
      </c>
      <c r="AX28" s="23">
        <f t="shared" si="30"/>
        <v>7.9593389541159132E-2</v>
      </c>
      <c r="AY28" s="23">
        <f t="shared" si="31"/>
        <v>-4.2573377947012214E-2</v>
      </c>
      <c r="AZ28" s="23">
        <f t="shared" si="32"/>
        <v>2.0279059914547704E-2</v>
      </c>
      <c r="BB28" s="23">
        <f t="shared" si="33"/>
        <v>1.7431136184689056E-3</v>
      </c>
      <c r="BC28" s="33"/>
    </row>
    <row r="29" spans="1:55" ht="12.75" customHeight="1">
      <c r="A29" s="39" t="s">
        <v>116</v>
      </c>
      <c r="B29" s="38">
        <v>1790.9113076923079</v>
      </c>
      <c r="C29" s="38">
        <v>675.52384615384608</v>
      </c>
      <c r="D29" s="38">
        <v>2466.4351538461542</v>
      </c>
      <c r="E29" s="26"/>
      <c r="F29" s="38">
        <v>1130.5882307692309</v>
      </c>
      <c r="G29" s="38">
        <v>857.52446153846154</v>
      </c>
      <c r="H29" s="38">
        <v>1988.1126923076924</v>
      </c>
      <c r="I29" s="26"/>
      <c r="J29" s="38">
        <v>4454.5478461538469</v>
      </c>
      <c r="K29" s="26"/>
      <c r="L29" s="38">
        <v>10.841230769230769</v>
      </c>
      <c r="M29" s="38">
        <v>18.248076923076923</v>
      </c>
      <c r="N29" s="38">
        <v>80.14784615384616</v>
      </c>
      <c r="O29" s="38">
        <v>77.087230769230771</v>
      </c>
      <c r="P29" s="38">
        <v>321.34738461538461</v>
      </c>
      <c r="Q29" s="38">
        <v>36.656769230769228</v>
      </c>
      <c r="R29" s="38">
        <v>178.33453846153847</v>
      </c>
      <c r="S29" s="38">
        <v>1743.7720769230768</v>
      </c>
      <c r="T29" s="38"/>
      <c r="U29" s="38">
        <v>315.26330769230765</v>
      </c>
      <c r="V29" s="38">
        <v>6.0840769230769229</v>
      </c>
      <c r="W29" s="38"/>
      <c r="X29" s="38">
        <v>5.1371538461538462</v>
      </c>
      <c r="Y29" s="38">
        <v>6.4660000000000002</v>
      </c>
      <c r="Z29" s="38">
        <v>18.105384615384615</v>
      </c>
      <c r="AA29" s="38">
        <v>0</v>
      </c>
      <c r="AB29" s="38">
        <v>156.51000000000002</v>
      </c>
      <c r="AC29" s="38">
        <v>18.765000000000001</v>
      </c>
      <c r="AD29" s="38">
        <v>187.98546153846155</v>
      </c>
      <c r="AE29" s="38">
        <v>1595.1436923076922</v>
      </c>
      <c r="AF29" s="38"/>
      <c r="AG29" s="38">
        <v>154.64915384615387</v>
      </c>
      <c r="AH29" s="38">
        <v>1.8608461538461538</v>
      </c>
      <c r="AI29" s="45"/>
      <c r="AJ29" s="23">
        <f t="shared" ref="AJ29" si="34">B29/B25-1</f>
        <v>5.9878618927475147E-2</v>
      </c>
      <c r="AK29" s="23">
        <f t="shared" ref="AK29" si="35">C29/C25-1</f>
        <v>-4.5569758926702564E-2</v>
      </c>
      <c r="AL29" s="23">
        <f t="shared" ref="AL29" si="36">D29/D25-1</f>
        <v>2.8748838859195658E-2</v>
      </c>
      <c r="AM29" s="23"/>
      <c r="AN29" s="23">
        <f t="shared" ref="AN29" si="37">F29/F25-1</f>
        <v>0.16909619089640548</v>
      </c>
      <c r="AO29" s="23">
        <f t="shared" ref="AO29" si="38">G29/G25-1</f>
        <v>2.3834480696299565E-2</v>
      </c>
      <c r="AP29" s="23">
        <f t="shared" ref="AP29" si="39">H29/H25-1</f>
        <v>0.10167734124281802</v>
      </c>
      <c r="AQ29" s="23"/>
      <c r="AR29" s="23">
        <f t="shared" ref="AR29" si="40">J29/J25-1</f>
        <v>6.0068286200736898E-2</v>
      </c>
      <c r="AS29" s="26"/>
      <c r="AT29" s="23">
        <f t="shared" ref="AT29" si="41">B29/B28-1</f>
        <v>2.7498923249205109E-3</v>
      </c>
      <c r="AU29" s="23">
        <f t="shared" ref="AU29" si="42">C29/C28-1</f>
        <v>-5.0200200974285236E-2</v>
      </c>
      <c r="AV29" s="23">
        <f t="shared" ref="AV29" si="43">D29/D28-1</f>
        <v>-1.2330658746827483E-2</v>
      </c>
      <c r="AX29" s="23">
        <f t="shared" ref="AX29" si="44">F29/F28-1</f>
        <v>4.7381056898286644E-2</v>
      </c>
      <c r="AY29" s="23">
        <f t="shared" ref="AY29" si="45">G29/G28-1</f>
        <v>-5.0786315636924373E-2</v>
      </c>
      <c r="AZ29" s="23">
        <f t="shared" ref="AZ29" si="46">H29/H28-1</f>
        <v>2.6550386378940694E-3</v>
      </c>
      <c r="BB29" s="23">
        <f t="shared" ref="BB29" si="47">J29/J28-1</f>
        <v>-5.6981007446901266E-3</v>
      </c>
      <c r="BC29" s="33"/>
    </row>
    <row r="30" spans="1:55" ht="12.75" customHeight="1">
      <c r="A30" s="39" t="s">
        <v>117</v>
      </c>
      <c r="B30" s="38">
        <v>1882.3183076923076</v>
      </c>
      <c r="C30" s="38">
        <v>641.52330769230764</v>
      </c>
      <c r="D30" s="38">
        <v>2523.8416153846151</v>
      </c>
      <c r="E30" s="26"/>
      <c r="F30" s="38">
        <v>1132.3846923076924</v>
      </c>
      <c r="G30" s="38">
        <v>888.18284615384619</v>
      </c>
      <c r="H30" s="38">
        <v>2020.5675384615386</v>
      </c>
      <c r="I30" s="26"/>
      <c r="J30" s="38">
        <v>4544.4091538461535</v>
      </c>
      <c r="K30" s="26"/>
      <c r="L30" s="38">
        <v>11.575692307692309</v>
      </c>
      <c r="M30" s="38">
        <v>19.854692307692307</v>
      </c>
      <c r="N30" s="38">
        <v>77.390692307692305</v>
      </c>
      <c r="O30" s="38">
        <v>68.174538461538461</v>
      </c>
      <c r="P30" s="38">
        <v>367.39161538461542</v>
      </c>
      <c r="Q30" s="38">
        <v>35.999000000000002</v>
      </c>
      <c r="R30" s="38">
        <v>183.88200000000001</v>
      </c>
      <c r="S30" s="38">
        <v>1759.5733846153848</v>
      </c>
      <c r="T30" s="38"/>
      <c r="U30" s="38">
        <v>360.38600000000002</v>
      </c>
      <c r="V30" s="38">
        <v>7.0056153846153837</v>
      </c>
      <c r="W30" s="38"/>
      <c r="X30" s="38">
        <v>6.0001538461538457</v>
      </c>
      <c r="Y30" s="38">
        <v>6.2895384615384611</v>
      </c>
      <c r="Z30" s="38">
        <v>19.739769230769234</v>
      </c>
      <c r="AA30" s="38">
        <v>0</v>
      </c>
      <c r="AB30" s="38">
        <v>170.15269230769232</v>
      </c>
      <c r="AC30" s="38">
        <v>19.744615384615386</v>
      </c>
      <c r="AD30" s="38">
        <v>180.7626153846154</v>
      </c>
      <c r="AE30" s="38">
        <v>1617.878153846154</v>
      </c>
      <c r="AF30" s="38"/>
      <c r="AG30" s="38">
        <v>168.87546153846154</v>
      </c>
      <c r="AH30" s="38">
        <v>1.2772307692307692</v>
      </c>
      <c r="AI30" s="45"/>
      <c r="AJ30" s="23">
        <f t="shared" ref="AJ30:AJ32" si="48">B30/B26-1</f>
        <v>0.10930600947161562</v>
      </c>
      <c r="AK30" s="23">
        <f t="shared" ref="AK30:AK32" si="49">C30/C26-1</f>
        <v>-6.2358563454415705E-2</v>
      </c>
      <c r="AL30" s="23">
        <f t="shared" ref="AL30:AL32" si="50">D30/D26-1</f>
        <v>5.997827250626897E-2</v>
      </c>
      <c r="AM30" s="23"/>
      <c r="AN30" s="23">
        <f t="shared" ref="AN30:AN32" si="51">F30/F26-1</f>
        <v>0.20689801896898241</v>
      </c>
      <c r="AO30" s="23">
        <f t="shared" ref="AO30:AO32" si="52">G30/G26-1</f>
        <v>5.5975964847556181E-2</v>
      </c>
      <c r="AP30" s="23">
        <f t="shared" ref="AP30:AP32" si="53">H30/H26-1</f>
        <v>0.1355574150525185</v>
      </c>
      <c r="AQ30" s="23"/>
      <c r="AR30" s="23">
        <f t="shared" ref="AR30:AR32" si="54">J30/J26-1</f>
        <v>9.2302774702532231E-2</v>
      </c>
      <c r="AS30" s="26"/>
      <c r="AT30" s="23">
        <f t="shared" ref="AT30:AT32" si="55">B30/B29-1</f>
        <v>5.1039378447938155E-2</v>
      </c>
      <c r="AU30" s="23">
        <f t="shared" ref="AU30:AU32" si="56">C30/C29-1</f>
        <v>-5.0332106934675158E-2</v>
      </c>
      <c r="AV30" s="23">
        <f t="shared" ref="AV30:AV32" si="57">D30/D29-1</f>
        <v>2.3275074331040591E-2</v>
      </c>
      <c r="AX30" s="23">
        <f t="shared" ref="AX30:AX32" si="58">F30/F29-1</f>
        <v>1.5889618249778081E-3</v>
      </c>
      <c r="AY30" s="23">
        <f t="shared" ref="AY30:AY32" si="59">G30/G29-1</f>
        <v>3.57521983225777E-2</v>
      </c>
      <c r="AZ30" s="23">
        <f t="shared" ref="AZ30:AZ32" si="60">H30/H29-1</f>
        <v>1.6324449956694576E-2</v>
      </c>
      <c r="BB30" s="23">
        <f t="shared" ref="BB30:BB32" si="61">J30/J29-1</f>
        <v>2.0172935794122049E-2</v>
      </c>
      <c r="BC30" s="33"/>
    </row>
    <row r="31" spans="1:55" ht="12.75" customHeight="1">
      <c r="A31" s="39" t="s">
        <v>118</v>
      </c>
      <c r="B31" s="38">
        <v>1894.4086923076923</v>
      </c>
      <c r="C31" s="38">
        <v>639.70446153846149</v>
      </c>
      <c r="D31" s="38">
        <v>2534.1131538461536</v>
      </c>
      <c r="E31" s="26"/>
      <c r="F31" s="38">
        <v>1131.389076923077</v>
      </c>
      <c r="G31" s="38">
        <v>885.29353846153856</v>
      </c>
      <c r="H31" s="38">
        <v>2016.6826153846155</v>
      </c>
      <c r="I31" s="26"/>
      <c r="J31" s="38">
        <v>4550.7957692307691</v>
      </c>
      <c r="K31" s="26"/>
      <c r="L31" s="38">
        <v>12.261846153846154</v>
      </c>
      <c r="M31" s="38">
        <v>20.781692307692307</v>
      </c>
      <c r="N31" s="38">
        <v>77.677153846153843</v>
      </c>
      <c r="O31" s="38">
        <v>66.782230769230765</v>
      </c>
      <c r="P31" s="38">
        <v>415.16907692307694</v>
      </c>
      <c r="Q31" s="38">
        <v>39.279692307692308</v>
      </c>
      <c r="R31" s="38">
        <v>185.98692307692306</v>
      </c>
      <c r="S31" s="38">
        <v>1716.1745384615385</v>
      </c>
      <c r="T31" s="38"/>
      <c r="U31" s="38">
        <v>408.58023076923075</v>
      </c>
      <c r="V31" s="38">
        <v>6.5888461538461538</v>
      </c>
      <c r="W31" s="38"/>
      <c r="X31" s="38">
        <v>6.5394615384615387</v>
      </c>
      <c r="Y31" s="38">
        <v>6.727153846153846</v>
      </c>
      <c r="Z31" s="38">
        <v>20.565076923076923</v>
      </c>
      <c r="AA31" s="38">
        <v>0</v>
      </c>
      <c r="AB31" s="38">
        <v>176.78884615384615</v>
      </c>
      <c r="AC31" s="38">
        <v>20.77853846153846</v>
      </c>
      <c r="AD31" s="38">
        <v>173.55507692307691</v>
      </c>
      <c r="AE31" s="38">
        <v>1611.7284615384617</v>
      </c>
      <c r="AF31" s="38"/>
      <c r="AG31" s="38">
        <v>175.89569230769229</v>
      </c>
      <c r="AH31" s="38">
        <v>0.89315384615384619</v>
      </c>
      <c r="AI31" s="45"/>
      <c r="AJ31" s="23">
        <f t="shared" si="48"/>
        <v>8.6489500291328403E-2</v>
      </c>
      <c r="AK31" s="23">
        <f t="shared" si="49"/>
        <v>-0.18533669171476919</v>
      </c>
      <c r="AL31" s="23">
        <f t="shared" si="50"/>
        <v>2.0840178082046634E-3</v>
      </c>
      <c r="AM31" s="23"/>
      <c r="AN31" s="23">
        <f t="shared" si="51"/>
        <v>0.1315466230298219</v>
      </c>
      <c r="AO31" s="23">
        <f t="shared" si="52"/>
        <v>-6.1767944739213099E-2</v>
      </c>
      <c r="AP31" s="23">
        <f t="shared" si="53"/>
        <v>3.7688659607906461E-2</v>
      </c>
      <c r="AQ31" s="23"/>
      <c r="AR31" s="23">
        <f t="shared" si="54"/>
        <v>1.755607675664872E-2</v>
      </c>
      <c r="AS31" s="26"/>
      <c r="AT31" s="23">
        <f t="shared" si="55"/>
        <v>6.4231350064312132E-3</v>
      </c>
      <c r="AU31" s="23">
        <f t="shared" si="56"/>
        <v>-2.8351988650091586E-3</v>
      </c>
      <c r="AV31" s="23">
        <f t="shared" si="57"/>
        <v>4.069803112416448E-3</v>
      </c>
      <c r="AX31" s="23">
        <f t="shared" si="58"/>
        <v>-8.7922010194818601E-4</v>
      </c>
      <c r="AY31" s="23">
        <f t="shared" si="59"/>
        <v>-3.2530550492158028E-3</v>
      </c>
      <c r="AZ31" s="23">
        <f t="shared" si="60"/>
        <v>-1.9226890479895342E-3</v>
      </c>
      <c r="BB31" s="23">
        <f t="shared" si="61"/>
        <v>1.4053786022347747E-3</v>
      </c>
      <c r="BC31" s="33"/>
    </row>
    <row r="32" spans="1:55" ht="12.75" customHeight="1">
      <c r="A32" s="39" t="s">
        <v>120</v>
      </c>
      <c r="B32" s="38">
        <v>2121.0707692307692</v>
      </c>
      <c r="C32" s="38">
        <v>602.47630769230773</v>
      </c>
      <c r="D32" s="38">
        <v>2723.5470769230769</v>
      </c>
      <c r="E32" s="26"/>
      <c r="F32" s="38">
        <v>1253.8055384615386</v>
      </c>
      <c r="G32" s="38">
        <v>880.98876923076909</v>
      </c>
      <c r="H32" s="38">
        <v>2134.7943076923075</v>
      </c>
      <c r="I32" s="26"/>
      <c r="J32" s="38">
        <v>4858.3413846153844</v>
      </c>
      <c r="K32" s="26"/>
      <c r="L32" s="38">
        <v>12.790307692307692</v>
      </c>
      <c r="M32" s="38">
        <v>19.878692307692308</v>
      </c>
      <c r="N32" s="38">
        <v>79.042999999999978</v>
      </c>
      <c r="O32" s="38">
        <v>66.397923076923064</v>
      </c>
      <c r="P32" s="38">
        <v>468.32553846153849</v>
      </c>
      <c r="Q32" s="38">
        <v>40.061384615384618</v>
      </c>
      <c r="R32" s="38">
        <v>190.51307692307694</v>
      </c>
      <c r="S32" s="38">
        <v>1846.5371538461541</v>
      </c>
      <c r="T32" s="38"/>
      <c r="U32" s="38">
        <v>460.93469230769227</v>
      </c>
      <c r="V32" s="38">
        <v>7.3908461538461543</v>
      </c>
      <c r="W32" s="38"/>
      <c r="X32" s="38">
        <v>6.81423076923077</v>
      </c>
      <c r="Y32" s="38">
        <v>5.8796923076923076</v>
      </c>
      <c r="Z32" s="38">
        <v>23.366846153846154</v>
      </c>
      <c r="AA32" s="38">
        <v>0</v>
      </c>
      <c r="AB32" s="38">
        <v>195.95730769230767</v>
      </c>
      <c r="AC32" s="38">
        <v>20.396000000000001</v>
      </c>
      <c r="AD32" s="38">
        <v>175.80923076923079</v>
      </c>
      <c r="AE32" s="38">
        <v>1706.5710000000001</v>
      </c>
      <c r="AF32" s="38"/>
      <c r="AG32" s="38">
        <v>195.11253846153843</v>
      </c>
      <c r="AH32" s="38">
        <v>0.84476923076923061</v>
      </c>
      <c r="AJ32" s="23">
        <f t="shared" si="48"/>
        <v>0.1876096132311138</v>
      </c>
      <c r="AK32" s="23">
        <f t="shared" si="49"/>
        <v>-0.15290647514227562</v>
      </c>
      <c r="AL32" s="23">
        <f t="shared" si="50"/>
        <v>9.0628287203048608E-2</v>
      </c>
      <c r="AM32" s="23"/>
      <c r="AN32" s="23">
        <f t="shared" si="51"/>
        <v>0.16153001975377634</v>
      </c>
      <c r="AO32" s="23">
        <f t="shared" si="52"/>
        <v>-2.4813130084076929E-2</v>
      </c>
      <c r="AP32" s="23">
        <f t="shared" si="53"/>
        <v>7.6630252070196025E-2</v>
      </c>
      <c r="AQ32" s="23"/>
      <c r="AR32" s="23">
        <f t="shared" si="54"/>
        <v>8.4432861154391636E-2</v>
      </c>
      <c r="AS32" s="26"/>
      <c r="AT32" s="23">
        <f t="shared" si="55"/>
        <v>0.11964792911025257</v>
      </c>
      <c r="AU32" s="23">
        <f t="shared" si="56"/>
        <v>-5.8195864003545705E-2</v>
      </c>
      <c r="AV32" s="23">
        <f t="shared" si="57"/>
        <v>7.4753537658494018E-2</v>
      </c>
      <c r="AX32" s="23">
        <f t="shared" si="58"/>
        <v>0.10820014443783132</v>
      </c>
      <c r="AY32" s="23">
        <f t="shared" si="59"/>
        <v>-4.8625332093242823E-3</v>
      </c>
      <c r="AZ32" s="23">
        <f t="shared" si="60"/>
        <v>5.8567318132588753E-2</v>
      </c>
      <c r="BB32" s="23">
        <f t="shared" si="61"/>
        <v>6.7580623473375567E-2</v>
      </c>
      <c r="BC32" s="26"/>
    </row>
    <row r="33" spans="1:55" ht="12.75" customHeight="1">
      <c r="A33" s="39" t="s">
        <v>121</v>
      </c>
      <c r="B33" s="38">
        <v>2296.5225384615383</v>
      </c>
      <c r="C33" s="38">
        <v>630.86192307692306</v>
      </c>
      <c r="D33" s="38">
        <v>2927.3844615384614</v>
      </c>
      <c r="E33" s="26"/>
      <c r="F33" s="38">
        <v>1314.0398461538462</v>
      </c>
      <c r="G33" s="38">
        <v>962.69261538461546</v>
      </c>
      <c r="H33" s="38">
        <v>2276.7324615384614</v>
      </c>
      <c r="I33" s="26"/>
      <c r="J33" s="38">
        <v>5204.1169230769228</v>
      </c>
      <c r="K33" s="26"/>
      <c r="L33" s="38">
        <v>13.703384615384611</v>
      </c>
      <c r="M33" s="38">
        <v>18.484461538461538</v>
      </c>
      <c r="N33" s="38">
        <v>82.026461538461547</v>
      </c>
      <c r="O33" s="38">
        <v>69.645923076923083</v>
      </c>
      <c r="P33" s="38">
        <v>524.37161538461532</v>
      </c>
      <c r="Q33" s="38">
        <v>43.447384615384621</v>
      </c>
      <c r="R33" s="38">
        <v>181.9283846153846</v>
      </c>
      <c r="S33" s="38">
        <v>1993.7768461538458</v>
      </c>
      <c r="T33" s="38"/>
      <c r="U33" s="38">
        <v>531.51324999999997</v>
      </c>
      <c r="V33" s="38">
        <v>7.0705</v>
      </c>
      <c r="W33" s="38"/>
      <c r="X33" s="38">
        <v>6.8247692307692303</v>
      </c>
      <c r="Y33" s="38">
        <v>4.3247692307692311</v>
      </c>
      <c r="Z33" s="38">
        <v>25.266307692307691</v>
      </c>
      <c r="AA33" s="38">
        <v>0</v>
      </c>
      <c r="AB33" s="38">
        <v>213.4633846153846</v>
      </c>
      <c r="AC33" s="38">
        <v>21.389307692307696</v>
      </c>
      <c r="AD33" s="38">
        <v>173.10930769230765</v>
      </c>
      <c r="AE33" s="38">
        <v>1832.354615384615</v>
      </c>
      <c r="AF33" s="38"/>
      <c r="AG33" s="38">
        <v>215.07850000000002</v>
      </c>
      <c r="AH33" s="38">
        <v>1.0589999999999999</v>
      </c>
      <c r="AJ33" s="23">
        <f t="shared" ref="AJ33" si="62">B33/B29-1</f>
        <v>0.28232064234422616</v>
      </c>
      <c r="AK33" s="23">
        <f t="shared" ref="AK33" si="63">C33/C29-1</f>
        <v>-6.611450259115137E-2</v>
      </c>
      <c r="AL33" s="23">
        <f t="shared" ref="AL33" si="64">D33/D29-1</f>
        <v>0.18688888170179685</v>
      </c>
      <c r="AM33" s="23"/>
      <c r="AN33" s="23">
        <f t="shared" ref="AN33" si="65">F33/F29-1</f>
        <v>0.16226209542248493</v>
      </c>
      <c r="AO33" s="23">
        <f t="shared" ref="AO33" si="66">G33/G29-1</f>
        <v>0.12264157882735449</v>
      </c>
      <c r="AP33" s="23">
        <f t="shared" ref="AP33" si="67">H33/H29-1</f>
        <v>0.14517274113659773</v>
      </c>
      <c r="AQ33" s="23"/>
      <c r="AR33" s="23">
        <f t="shared" ref="AR33" si="68">J33/J29-1</f>
        <v>0.16827051876213872</v>
      </c>
      <c r="AS33" s="26"/>
      <c r="AT33" s="23">
        <f t="shared" ref="AT33" si="69">B33/B32-1</f>
        <v>8.2718489065029432E-2</v>
      </c>
      <c r="AU33" s="23">
        <f t="shared" ref="AU33" si="70">C33/C32-1</f>
        <v>4.7114907295428887E-2</v>
      </c>
      <c r="AV33" s="23">
        <f t="shared" ref="AV33" si="71">D33/D32-1</f>
        <v>7.4842614744030644E-2</v>
      </c>
      <c r="AX33" s="23">
        <f t="shared" ref="AX33" si="72">F33/F32-1</f>
        <v>4.8041188082656783E-2</v>
      </c>
      <c r="AY33" s="23">
        <f t="shared" ref="AY33" si="73">G33/G32-1</f>
        <v>9.2741075717895471E-2</v>
      </c>
      <c r="AZ33" s="23">
        <f t="shared" ref="AZ33" si="74">H33/H32-1</f>
        <v>6.6487976539335802E-2</v>
      </c>
      <c r="BB33" s="23">
        <f t="shared" ref="BB33" si="75">J33/J32-1</f>
        <v>7.117151947298006E-2</v>
      </c>
      <c r="BC33" s="26"/>
    </row>
    <row r="34" spans="1:55" ht="12.75" customHeight="1">
      <c r="BC34" s="26"/>
    </row>
    <row r="35" spans="1:55" ht="12.75" customHeight="1">
      <c r="A35" s="40">
        <v>44773</v>
      </c>
      <c r="B35" s="38">
        <v>1808.8277499999999</v>
      </c>
      <c r="C35" s="38">
        <v>620.64625000000001</v>
      </c>
      <c r="D35" s="38">
        <v>2429.4740000000002</v>
      </c>
      <c r="E35" s="26"/>
      <c r="F35" s="38">
        <v>1127.098</v>
      </c>
      <c r="G35" s="38">
        <v>835.36550000000011</v>
      </c>
      <c r="H35" s="38">
        <v>1962.4635000000001</v>
      </c>
      <c r="I35" s="26"/>
      <c r="J35" s="38">
        <v>4391.9375</v>
      </c>
      <c r="K35" s="26"/>
      <c r="L35" s="38">
        <v>11.59775</v>
      </c>
      <c r="M35" s="38">
        <v>17.241250000000001</v>
      </c>
      <c r="N35" s="38">
        <v>75.65325</v>
      </c>
      <c r="O35" s="38">
        <v>70.493249999999989</v>
      </c>
      <c r="P35" s="38">
        <v>342.27874999999995</v>
      </c>
      <c r="Q35" s="38">
        <v>34.743499999999997</v>
      </c>
      <c r="R35" s="38">
        <v>178.51800000000003</v>
      </c>
      <c r="S35" s="38">
        <v>1698.9482500000001</v>
      </c>
      <c r="U35" s="38">
        <v>335.46699999999993</v>
      </c>
      <c r="V35" s="38">
        <v>6.81175</v>
      </c>
      <c r="X35" s="38">
        <v>6.1390000000000002</v>
      </c>
      <c r="Y35" s="38">
        <v>6.3512500000000003</v>
      </c>
      <c r="Z35" s="38">
        <v>19.655749999999998</v>
      </c>
      <c r="AA35" s="38">
        <v>0</v>
      </c>
      <c r="AB35" s="38">
        <v>155.76849999999999</v>
      </c>
      <c r="AC35" s="38">
        <v>19.38475</v>
      </c>
      <c r="AD35" s="38">
        <v>183.34524999999996</v>
      </c>
      <c r="AE35" s="38">
        <v>1571.819</v>
      </c>
      <c r="AG35" s="38">
        <v>154.39999999999998</v>
      </c>
      <c r="AH35" s="38">
        <v>1.3685</v>
      </c>
      <c r="AI35" s="45"/>
      <c r="AJ35" s="27" t="s">
        <v>11</v>
      </c>
      <c r="AK35" s="27" t="s">
        <v>11</v>
      </c>
      <c r="AL35" s="27" t="s">
        <v>11</v>
      </c>
      <c r="AN35" s="27" t="s">
        <v>11</v>
      </c>
      <c r="AO35" s="27" t="s">
        <v>11</v>
      </c>
      <c r="AP35" s="27" t="s">
        <v>11</v>
      </c>
      <c r="AR35" s="27" t="s">
        <v>11</v>
      </c>
      <c r="AS35" s="26"/>
      <c r="AT35" s="27" t="s">
        <v>11</v>
      </c>
      <c r="AU35" s="27" t="s">
        <v>11</v>
      </c>
      <c r="AV35" s="27" t="s">
        <v>11</v>
      </c>
      <c r="AX35" s="27" t="s">
        <v>11</v>
      </c>
      <c r="AY35" s="27" t="s">
        <v>11</v>
      </c>
      <c r="AZ35" s="27" t="s">
        <v>11</v>
      </c>
      <c r="BB35" s="27" t="s">
        <v>11</v>
      </c>
      <c r="BC35" s="33"/>
    </row>
    <row r="36" spans="1:55" ht="12.75" customHeight="1">
      <c r="A36" s="40">
        <v>44804</v>
      </c>
      <c r="B36" s="38">
        <v>1906.5153999999998</v>
      </c>
      <c r="C36" s="38">
        <v>630.84240000000011</v>
      </c>
      <c r="D36" s="38">
        <v>2537.3577999999998</v>
      </c>
      <c r="E36" s="26"/>
      <c r="F36" s="38">
        <v>1128.7324000000001</v>
      </c>
      <c r="G36" s="38">
        <v>887.851</v>
      </c>
      <c r="H36" s="38">
        <v>2016.5834</v>
      </c>
      <c r="I36" s="26"/>
      <c r="J36" s="38">
        <v>4553.9411999999993</v>
      </c>
      <c r="K36" s="26"/>
      <c r="L36" s="38">
        <v>11.5786</v>
      </c>
      <c r="M36" s="38">
        <v>20.067200000000003</v>
      </c>
      <c r="N36" s="38">
        <v>78.291399999999996</v>
      </c>
      <c r="O36" s="38">
        <v>68.968000000000004</v>
      </c>
      <c r="P36" s="38">
        <v>365.68139999999994</v>
      </c>
      <c r="Q36" s="38">
        <v>36.661199999999994</v>
      </c>
      <c r="R36" s="38">
        <v>188.30339999999998</v>
      </c>
      <c r="S36" s="38">
        <v>1767.8065999999999</v>
      </c>
      <c r="U36" s="38">
        <v>358.46220000000005</v>
      </c>
      <c r="V36" s="38">
        <v>7.2192000000000007</v>
      </c>
      <c r="X36" s="38">
        <v>5.9316000000000004</v>
      </c>
      <c r="Y36" s="38">
        <v>6.3022000000000009</v>
      </c>
      <c r="Z36" s="38">
        <v>19.368200000000002</v>
      </c>
      <c r="AA36" s="38">
        <v>0</v>
      </c>
      <c r="AB36" s="38">
        <v>166.7296</v>
      </c>
      <c r="AC36" s="38">
        <v>19.746600000000001</v>
      </c>
      <c r="AD36" s="38">
        <v>182.34899999999999</v>
      </c>
      <c r="AE36" s="38">
        <v>1616.1562000000001</v>
      </c>
      <c r="AG36" s="38">
        <v>165.22419999999997</v>
      </c>
      <c r="AH36" s="38">
        <v>1.5053999999999998</v>
      </c>
      <c r="AI36" s="45"/>
      <c r="AJ36" s="27" t="s">
        <v>11</v>
      </c>
      <c r="AK36" s="27" t="s">
        <v>11</v>
      </c>
      <c r="AL36" s="27" t="s">
        <v>11</v>
      </c>
      <c r="AN36" s="27" t="s">
        <v>11</v>
      </c>
      <c r="AO36" s="27" t="s">
        <v>11</v>
      </c>
      <c r="AP36" s="27" t="s">
        <v>11</v>
      </c>
      <c r="AR36" s="27" t="s">
        <v>11</v>
      </c>
      <c r="AS36" s="26"/>
      <c r="AT36" s="23">
        <f t="shared" ref="AT36" si="76">B36/B35-1</f>
        <v>5.4006054473677789E-2</v>
      </c>
      <c r="AU36" s="23">
        <f t="shared" ref="AU36" si="77">C36/C35-1</f>
        <v>1.6428279394260503E-2</v>
      </c>
      <c r="AV36" s="23">
        <f t="shared" ref="AV36" si="78">D36/D35-1</f>
        <v>4.4406237728825015E-2</v>
      </c>
      <c r="AX36" s="23">
        <f t="shared" ref="AX36" si="79">F36/F35-1</f>
        <v>1.4500957325807029E-3</v>
      </c>
      <c r="AY36" s="23">
        <f t="shared" ref="AY36" si="80">G36/G35-1</f>
        <v>6.2829384263534793E-2</v>
      </c>
      <c r="AZ36" s="23">
        <f t="shared" ref="AZ36" si="81">H36/H35-1</f>
        <v>2.7577532015245154E-2</v>
      </c>
      <c r="BB36" s="23">
        <f t="shared" ref="BB36" si="82">J36/J35-1</f>
        <v>3.6886613254400569E-2</v>
      </c>
      <c r="BC36" s="33"/>
    </row>
    <row r="37" spans="1:55" ht="12.75" customHeight="1">
      <c r="A37" s="40">
        <v>44834</v>
      </c>
      <c r="B37" s="38">
        <v>1925.5625000000002</v>
      </c>
      <c r="C37" s="38">
        <v>675.75150000000008</v>
      </c>
      <c r="D37" s="38">
        <v>2601.3140000000003</v>
      </c>
      <c r="E37" s="26"/>
      <c r="F37" s="38">
        <v>1142.23675</v>
      </c>
      <c r="G37" s="38">
        <v>941.41499999999996</v>
      </c>
      <c r="H37" s="38">
        <v>2083.65175</v>
      </c>
      <c r="I37" s="26"/>
      <c r="J37" s="38">
        <v>4684.9657500000003</v>
      </c>
      <c r="K37" s="26"/>
      <c r="L37" s="38">
        <v>11.55</v>
      </c>
      <c r="M37" s="38">
        <v>22.202500000000001</v>
      </c>
      <c r="N37" s="38">
        <v>78.002250000000004</v>
      </c>
      <c r="O37" s="38">
        <v>64.864000000000004</v>
      </c>
      <c r="P37" s="38">
        <v>394.64224999999999</v>
      </c>
      <c r="Q37" s="38">
        <v>36.426749999999998</v>
      </c>
      <c r="R37" s="38">
        <v>183.71924999999999</v>
      </c>
      <c r="S37" s="38">
        <v>1809.9069999999999</v>
      </c>
      <c r="U37" s="38">
        <v>387.70974999999999</v>
      </c>
      <c r="V37" s="38">
        <v>6.932500000000001</v>
      </c>
      <c r="X37" s="38">
        <v>5.9470000000000001</v>
      </c>
      <c r="Y37" s="38">
        <v>6.2119999999999997</v>
      </c>
      <c r="Z37" s="38">
        <v>20.288249999999998</v>
      </c>
      <c r="AA37" s="38">
        <v>0</v>
      </c>
      <c r="AB37" s="38">
        <v>188.81574999999998</v>
      </c>
      <c r="AC37" s="38">
        <v>20.102000000000004</v>
      </c>
      <c r="AD37" s="38">
        <v>176.197</v>
      </c>
      <c r="AE37" s="38">
        <v>1666.0897500000001</v>
      </c>
      <c r="AG37" s="38">
        <v>187.91499999999999</v>
      </c>
      <c r="AH37" s="38">
        <v>0.90075000000000005</v>
      </c>
      <c r="AI37" s="45"/>
      <c r="AJ37" s="27" t="s">
        <v>11</v>
      </c>
      <c r="AK37" s="27" t="s">
        <v>11</v>
      </c>
      <c r="AL37" s="27" t="s">
        <v>11</v>
      </c>
      <c r="AN37" s="27" t="s">
        <v>11</v>
      </c>
      <c r="AO37" s="27" t="s">
        <v>11</v>
      </c>
      <c r="AP37" s="27" t="s">
        <v>11</v>
      </c>
      <c r="AR37" s="27" t="s">
        <v>11</v>
      </c>
      <c r="AS37" s="26"/>
      <c r="AT37" s="23">
        <f t="shared" ref="AT37:AT38" si="83">B37/B36-1</f>
        <v>9.9905303676017798E-3</v>
      </c>
      <c r="AU37" s="23">
        <f t="shared" ref="AU37:AU38" si="84">C37/C36-1</f>
        <v>7.1189095723432683E-2</v>
      </c>
      <c r="AV37" s="23">
        <f t="shared" ref="AV37:AV38" si="85">D37/D36-1</f>
        <v>2.5205826312710178E-2</v>
      </c>
      <c r="AX37" s="23">
        <f t="shared" ref="AX37:AX38" si="86">F37/F36-1</f>
        <v>1.1964173261970634E-2</v>
      </c>
      <c r="AY37" s="23">
        <f t="shared" ref="AY37:AY38" si="87">G37/G36-1</f>
        <v>6.0329942749402621E-2</v>
      </c>
      <c r="AZ37" s="23">
        <f t="shared" ref="AZ37:AZ38" si="88">H37/H36-1</f>
        <v>3.3258406272708596E-2</v>
      </c>
      <c r="BB37" s="23">
        <f t="shared" ref="BB37:BB38" si="89">J37/J36-1</f>
        <v>2.8771682427520373E-2</v>
      </c>
      <c r="BC37" s="33"/>
    </row>
    <row r="38" spans="1:55" ht="12.75" customHeight="1">
      <c r="A38" s="40">
        <v>44865</v>
      </c>
      <c r="B38" s="38">
        <v>1816.9182499999999</v>
      </c>
      <c r="C38" s="38">
        <v>653.11750000000006</v>
      </c>
      <c r="D38" s="38">
        <v>2470.03575</v>
      </c>
      <c r="E38" s="26"/>
      <c r="F38" s="38">
        <v>1053.7859999999998</v>
      </c>
      <c r="G38" s="38">
        <v>884.93449999999996</v>
      </c>
      <c r="H38" s="38">
        <v>1938.7204999999999</v>
      </c>
      <c r="I38" s="26"/>
      <c r="J38" s="38">
        <v>4408.7562500000004</v>
      </c>
      <c r="K38" s="26"/>
      <c r="L38" s="38">
        <v>12.304749999999999</v>
      </c>
      <c r="M38" s="38">
        <v>19.754999999999999</v>
      </c>
      <c r="N38" s="38">
        <v>79.224499999999992</v>
      </c>
      <c r="O38" s="38">
        <v>65.482250000000008</v>
      </c>
      <c r="P38" s="38">
        <v>390.06700000000001</v>
      </c>
      <c r="Q38" s="38">
        <v>38.266499999999994</v>
      </c>
      <c r="R38" s="38">
        <v>176.62924999999998</v>
      </c>
      <c r="S38" s="38">
        <v>1688.3065000000001</v>
      </c>
      <c r="U38" s="38">
        <v>383.00624999999997</v>
      </c>
      <c r="V38" s="38">
        <v>7.0607500000000005</v>
      </c>
      <c r="X38" s="38">
        <v>6.5122499999999999</v>
      </c>
      <c r="Y38" s="38">
        <v>6.5162500000000003</v>
      </c>
      <c r="Z38" s="38">
        <v>19.531750000000002</v>
      </c>
      <c r="AA38" s="38">
        <v>0</v>
      </c>
      <c r="AB38" s="38">
        <v>169.56174999999996</v>
      </c>
      <c r="AC38" s="38">
        <v>20.820499999999999</v>
      </c>
      <c r="AD38" s="38">
        <v>167.64425</v>
      </c>
      <c r="AE38" s="38">
        <v>1548.13375</v>
      </c>
      <c r="AG38" s="38">
        <v>168.55</v>
      </c>
      <c r="AH38" s="38">
        <v>1.0117500000000001</v>
      </c>
      <c r="AI38" s="45"/>
      <c r="AJ38" s="27" t="s">
        <v>11</v>
      </c>
      <c r="AK38" s="27" t="s">
        <v>11</v>
      </c>
      <c r="AL38" s="27" t="s">
        <v>11</v>
      </c>
      <c r="AN38" s="27" t="s">
        <v>11</v>
      </c>
      <c r="AO38" s="27" t="s">
        <v>11</v>
      </c>
      <c r="AP38" s="27" t="s">
        <v>11</v>
      </c>
      <c r="AR38" s="27" t="s">
        <v>11</v>
      </c>
      <c r="AS38" s="26"/>
      <c r="AT38" s="23">
        <f t="shared" si="83"/>
        <v>-5.642208445584096E-2</v>
      </c>
      <c r="AU38" s="23">
        <f t="shared" si="84"/>
        <v>-3.3494561240337672E-2</v>
      </c>
      <c r="AV38" s="23">
        <f t="shared" si="85"/>
        <v>-5.0466129809780824E-2</v>
      </c>
      <c r="AX38" s="23">
        <f t="shared" si="86"/>
        <v>-7.7436442138637318E-2</v>
      </c>
      <c r="AY38" s="23">
        <f t="shared" si="87"/>
        <v>-5.9995326184520081E-2</v>
      </c>
      <c r="AZ38" s="23">
        <f t="shared" si="88"/>
        <v>-6.9556369004561414E-2</v>
      </c>
      <c r="BB38" s="23">
        <f t="shared" si="89"/>
        <v>-5.8956567612047039E-2</v>
      </c>
      <c r="BC38" s="33"/>
    </row>
    <row r="39" spans="1:55" ht="12.75" customHeight="1">
      <c r="A39" s="40">
        <v>44895</v>
      </c>
      <c r="B39" s="38">
        <v>1885.9376</v>
      </c>
      <c r="C39" s="38">
        <v>633.86080000000004</v>
      </c>
      <c r="D39" s="38">
        <v>2519.7984000000001</v>
      </c>
      <c r="E39" s="26"/>
      <c r="F39" s="38">
        <v>1125.2379999999998</v>
      </c>
      <c r="G39" s="38">
        <v>872.34220000000005</v>
      </c>
      <c r="H39" s="38">
        <v>1997.5801999999999</v>
      </c>
      <c r="I39" s="26"/>
      <c r="J39" s="38">
        <v>4517.3786</v>
      </c>
      <c r="K39" s="26"/>
      <c r="L39" s="38">
        <v>12.487599999999999</v>
      </c>
      <c r="M39" s="38">
        <v>19.893599999999999</v>
      </c>
      <c r="N39" s="38">
        <v>78.974199999999996</v>
      </c>
      <c r="O39" s="38">
        <v>68.676599999999993</v>
      </c>
      <c r="P39" s="38">
        <v>412.34379999999999</v>
      </c>
      <c r="Q39" s="38">
        <v>37.867400000000004</v>
      </c>
      <c r="R39" s="38">
        <v>187.5668</v>
      </c>
      <c r="S39" s="38">
        <v>1701.9883999999997</v>
      </c>
      <c r="U39" s="38">
        <v>405.4948</v>
      </c>
      <c r="V39" s="38">
        <v>6.8490000000000011</v>
      </c>
      <c r="X39" s="38">
        <v>6.4853999999999985</v>
      </c>
      <c r="Y39" s="38">
        <v>6.6636000000000006</v>
      </c>
      <c r="Z39" s="38">
        <v>20.8658</v>
      </c>
      <c r="AA39" s="38">
        <v>0</v>
      </c>
      <c r="AB39" s="38">
        <v>169.59859999999998</v>
      </c>
      <c r="AC39" s="38">
        <v>20.554399999999998</v>
      </c>
      <c r="AD39" s="38">
        <v>174.30220000000003</v>
      </c>
      <c r="AE39" s="38">
        <v>1599.1101999999998</v>
      </c>
      <c r="AG39" s="38">
        <v>168.7784</v>
      </c>
      <c r="AH39" s="38">
        <v>0.82020000000000004</v>
      </c>
      <c r="AI39" s="45"/>
      <c r="AJ39" s="27" t="s">
        <v>11</v>
      </c>
      <c r="AK39" s="27" t="s">
        <v>11</v>
      </c>
      <c r="AL39" s="27" t="s">
        <v>11</v>
      </c>
      <c r="AN39" s="27" t="s">
        <v>11</v>
      </c>
      <c r="AO39" s="27" t="s">
        <v>11</v>
      </c>
      <c r="AP39" s="27" t="s">
        <v>11</v>
      </c>
      <c r="AR39" s="27" t="s">
        <v>11</v>
      </c>
      <c r="AS39" s="26"/>
      <c r="AT39" s="23">
        <f t="shared" ref="AT39:AT40" si="90">B39/B38-1</f>
        <v>3.7987042069724364E-2</v>
      </c>
      <c r="AU39" s="23">
        <f t="shared" ref="AU39:AU40" si="91">C39/C38-1</f>
        <v>-2.9484281159209536E-2</v>
      </c>
      <c r="AV39" s="23">
        <f t="shared" ref="AV39:AV40" si="92">D39/D38-1</f>
        <v>2.0146530267831197E-2</v>
      </c>
      <c r="AX39" s="23">
        <f t="shared" ref="AX39:AX40" si="93">F39/F38-1</f>
        <v>6.7805038214590052E-2</v>
      </c>
      <c r="AY39" s="23">
        <f t="shared" ref="AY39:AY40" si="94">G39/G38-1</f>
        <v>-1.4229640724821913E-2</v>
      </c>
      <c r="AZ39" s="23">
        <f t="shared" ref="AZ39:AZ40" si="95">H39/H38-1</f>
        <v>3.036007511139438E-2</v>
      </c>
      <c r="BB39" s="23">
        <f t="shared" ref="BB39:BB40" si="96">J39/J38-1</f>
        <v>2.4637866972119227E-2</v>
      </c>
      <c r="BC39" s="33"/>
    </row>
    <row r="40" spans="1:55" ht="12.75" customHeight="1">
      <c r="A40" s="40">
        <v>44926</v>
      </c>
      <c r="B40" s="38">
        <v>1982.4879999999998</v>
      </c>
      <c r="C40" s="38">
        <v>633.596</v>
      </c>
      <c r="D40" s="38">
        <v>2616.0839999999998</v>
      </c>
      <c r="E40" s="26"/>
      <c r="F40" s="38">
        <v>1216.681</v>
      </c>
      <c r="G40" s="38">
        <v>901.84175000000005</v>
      </c>
      <c r="H40" s="38">
        <v>2118.5227500000001</v>
      </c>
      <c r="I40" s="26"/>
      <c r="J40" s="38">
        <v>4734.6067499999999</v>
      </c>
      <c r="K40" s="26"/>
      <c r="L40" s="38">
        <v>11.936749999999998</v>
      </c>
      <c r="M40" s="38">
        <v>22.918499999999998</v>
      </c>
      <c r="N40" s="38">
        <v>74.508499999999998</v>
      </c>
      <c r="O40" s="38">
        <v>65.714249999999993</v>
      </c>
      <c r="P40" s="38">
        <v>443.80275</v>
      </c>
      <c r="Q40" s="38">
        <v>42.058250000000001</v>
      </c>
      <c r="R40" s="38">
        <v>193.36974999999998</v>
      </c>
      <c r="S40" s="38">
        <v>1761.7752499999999</v>
      </c>
      <c r="U40" s="38">
        <v>438.01099999999997</v>
      </c>
      <c r="V40" s="38">
        <v>5.7917500000000004</v>
      </c>
      <c r="X40" s="38">
        <v>6.6342499999999998</v>
      </c>
      <c r="Y40" s="38">
        <v>7.0175000000000001</v>
      </c>
      <c r="Z40" s="38">
        <v>21.222499999999997</v>
      </c>
      <c r="AA40" s="38">
        <v>0</v>
      </c>
      <c r="AB40" s="38">
        <v>193.00374999999997</v>
      </c>
      <c r="AC40" s="38">
        <v>21.016750000000002</v>
      </c>
      <c r="AD40" s="38">
        <v>178.53200000000001</v>
      </c>
      <c r="AE40" s="38">
        <v>1691.0960000000002</v>
      </c>
      <c r="AG40" s="38">
        <v>192.13800000000001</v>
      </c>
      <c r="AH40" s="38">
        <v>0.86575000000000002</v>
      </c>
      <c r="AI40" s="45"/>
      <c r="AJ40" s="27" t="s">
        <v>11</v>
      </c>
      <c r="AK40" s="27" t="s">
        <v>11</v>
      </c>
      <c r="AL40" s="27" t="s">
        <v>11</v>
      </c>
      <c r="AN40" s="27" t="s">
        <v>11</v>
      </c>
      <c r="AO40" s="27" t="s">
        <v>11</v>
      </c>
      <c r="AP40" s="27" t="s">
        <v>11</v>
      </c>
      <c r="AR40" s="27" t="s">
        <v>11</v>
      </c>
      <c r="AS40" s="26"/>
      <c r="AT40" s="23">
        <f t="shared" si="90"/>
        <v>5.1194906978894617E-2</v>
      </c>
      <c r="AU40" s="23">
        <f t="shared" si="91"/>
        <v>-4.1775733725768482E-4</v>
      </c>
      <c r="AV40" s="23">
        <f t="shared" si="92"/>
        <v>3.8211628358840066E-2</v>
      </c>
      <c r="AX40" s="23">
        <f t="shared" si="93"/>
        <v>8.1265474504060631E-2</v>
      </c>
      <c r="AY40" s="23">
        <f t="shared" si="94"/>
        <v>3.381648852938679E-2</v>
      </c>
      <c r="AZ40" s="23">
        <f t="shared" si="95"/>
        <v>6.0544527824214711E-2</v>
      </c>
      <c r="BB40" s="23">
        <f t="shared" si="96"/>
        <v>4.8087213677419083E-2</v>
      </c>
    </row>
    <row r="41" spans="1:55" ht="12.75" customHeight="1">
      <c r="A41" s="40">
        <v>44957</v>
      </c>
      <c r="B41" s="38">
        <v>2058.99575</v>
      </c>
      <c r="C41" s="38">
        <v>575.55475000000001</v>
      </c>
      <c r="D41" s="38">
        <v>2634.5505000000003</v>
      </c>
      <c r="F41" s="38">
        <v>1257.42075</v>
      </c>
      <c r="G41" s="38">
        <v>855.10249999999974</v>
      </c>
      <c r="H41" s="38">
        <v>2112.5232499999997</v>
      </c>
      <c r="J41" s="38">
        <v>4747.0737499999996</v>
      </c>
      <c r="L41" s="38">
        <v>12.60075</v>
      </c>
      <c r="M41" s="38">
        <v>21.8125</v>
      </c>
      <c r="N41" s="38">
        <v>74.660249999999991</v>
      </c>
      <c r="O41" s="38">
        <v>67.179500000000004</v>
      </c>
      <c r="P41" s="38">
        <v>456.43349999999998</v>
      </c>
      <c r="Q41" s="38">
        <v>40.234749999999998</v>
      </c>
      <c r="R41" s="38">
        <v>190.55575000000002</v>
      </c>
      <c r="S41" s="38">
        <v>1771.0735</v>
      </c>
      <c r="T41" s="136"/>
      <c r="U41" s="38">
        <v>449.25399999999996</v>
      </c>
      <c r="V41" s="38">
        <v>7.1794999999999991</v>
      </c>
      <c r="X41" s="38">
        <v>6.8789999999999996</v>
      </c>
      <c r="Y41" s="38">
        <v>6.1747499999999995</v>
      </c>
      <c r="Z41" s="38">
        <v>21.769749999999995</v>
      </c>
      <c r="AA41" s="38">
        <v>0</v>
      </c>
      <c r="AB41" s="38">
        <v>188.51350000000002</v>
      </c>
      <c r="AC41" s="38">
        <v>20.877500000000001</v>
      </c>
      <c r="AD41" s="38">
        <v>180.63925</v>
      </c>
      <c r="AE41" s="38">
        <v>1687.6695</v>
      </c>
      <c r="AF41" s="136"/>
      <c r="AG41" s="38">
        <v>187.68100000000004</v>
      </c>
      <c r="AH41" s="38">
        <v>0.83250000000000002</v>
      </c>
      <c r="AJ41" s="27" t="s">
        <v>11</v>
      </c>
      <c r="AK41" s="27" t="s">
        <v>11</v>
      </c>
      <c r="AL41" s="27" t="s">
        <v>11</v>
      </c>
      <c r="AN41" s="27" t="s">
        <v>11</v>
      </c>
      <c r="AO41" s="27" t="s">
        <v>11</v>
      </c>
      <c r="AP41" s="27" t="s">
        <v>11</v>
      </c>
      <c r="AR41" s="27" t="s">
        <v>11</v>
      </c>
      <c r="AS41" s="26"/>
      <c r="AT41" s="23">
        <f t="shared" ref="AT41:AT43" si="97">B41/B40-1</f>
        <v>3.859178466654023E-2</v>
      </c>
      <c r="AU41" s="23">
        <f t="shared" ref="AU41:AU43" si="98">C41/C40-1</f>
        <v>-9.1606086528324027E-2</v>
      </c>
      <c r="AV41" s="23">
        <f t="shared" ref="AV41:AV43" si="99">D41/D40-1</f>
        <v>7.0588329732532706E-3</v>
      </c>
      <c r="AX41" s="23">
        <f t="shared" ref="AX41:AX43" si="100">F41/F40-1</f>
        <v>3.3484331554450186E-2</v>
      </c>
      <c r="AY41" s="23">
        <f t="shared" ref="AY41:AY43" si="101">G41/G40-1</f>
        <v>-5.1826442943011086E-2</v>
      </c>
      <c r="AZ41" s="23">
        <f t="shared" ref="AZ41:AZ43" si="102">H41/H40-1</f>
        <v>-2.8319261617560931E-3</v>
      </c>
      <c r="BB41" s="23">
        <f t="shared" ref="BB41:BB43" si="103">J41/J40-1</f>
        <v>2.6331648346507031E-3</v>
      </c>
    </row>
    <row r="42" spans="1:55" ht="12.75" customHeight="1">
      <c r="A42" s="40">
        <v>44985</v>
      </c>
      <c r="B42" s="38">
        <v>2098.3217499999996</v>
      </c>
      <c r="C42" s="38">
        <v>597.74499999999989</v>
      </c>
      <c r="D42" s="38">
        <v>2696.0667499999995</v>
      </c>
      <c r="F42" s="38">
        <v>1225.7652499999999</v>
      </c>
      <c r="G42" s="38">
        <v>857.46375</v>
      </c>
      <c r="H42" s="38">
        <v>2083.2289999999998</v>
      </c>
      <c r="J42" s="38">
        <v>4779.2957499999993</v>
      </c>
      <c r="L42" s="38">
        <v>12.517250000000001</v>
      </c>
      <c r="M42" s="38">
        <v>19.647750000000002</v>
      </c>
      <c r="N42" s="38">
        <v>79.576999999999998</v>
      </c>
      <c r="O42" s="38">
        <v>67.891999999999996</v>
      </c>
      <c r="P42" s="38">
        <v>467.06475</v>
      </c>
      <c r="Q42" s="38">
        <v>40.15</v>
      </c>
      <c r="R42" s="38">
        <v>186.68525</v>
      </c>
      <c r="S42" s="38">
        <v>1822.5327499999999</v>
      </c>
      <c r="T42" s="136"/>
      <c r="U42" s="38">
        <v>459.72975000000002</v>
      </c>
      <c r="V42" s="38">
        <v>7.335</v>
      </c>
      <c r="X42" s="38">
        <v>6.6854999999999993</v>
      </c>
      <c r="Y42" s="38">
        <v>5.9959999999999987</v>
      </c>
      <c r="Z42" s="38">
        <v>21.572499999999998</v>
      </c>
      <c r="AA42" s="38">
        <v>0</v>
      </c>
      <c r="AB42" s="38">
        <v>184.70524999999998</v>
      </c>
      <c r="AC42" s="38">
        <v>19.88625</v>
      </c>
      <c r="AD42" s="38">
        <v>170.84500000000003</v>
      </c>
      <c r="AE42" s="38">
        <v>1673.5385000000001</v>
      </c>
      <c r="AF42" s="136"/>
      <c r="AG42" s="38">
        <v>183.90450000000001</v>
      </c>
      <c r="AH42" s="38">
        <v>0.80074999999999996</v>
      </c>
      <c r="AJ42" s="27" t="s">
        <v>11</v>
      </c>
      <c r="AK42" s="27" t="s">
        <v>11</v>
      </c>
      <c r="AL42" s="27" t="s">
        <v>11</v>
      </c>
      <c r="AN42" s="27" t="s">
        <v>11</v>
      </c>
      <c r="AO42" s="27" t="s">
        <v>11</v>
      </c>
      <c r="AP42" s="27" t="s">
        <v>11</v>
      </c>
      <c r="AR42" s="27" t="s">
        <v>11</v>
      </c>
      <c r="AS42" s="26"/>
      <c r="AT42" s="23">
        <f t="shared" si="97"/>
        <v>1.9099602318265907E-2</v>
      </c>
      <c r="AU42" s="23">
        <f t="shared" si="98"/>
        <v>3.8554542378461676E-2</v>
      </c>
      <c r="AV42" s="23">
        <f t="shared" si="99"/>
        <v>2.3349808629593349E-2</v>
      </c>
      <c r="AX42" s="23">
        <f t="shared" si="100"/>
        <v>-2.51749464131239E-2</v>
      </c>
      <c r="AY42" s="23">
        <f t="shared" si="101"/>
        <v>2.7613648656157341E-3</v>
      </c>
      <c r="AZ42" s="23">
        <f t="shared" si="102"/>
        <v>-1.3866947973235288E-2</v>
      </c>
      <c r="BB42" s="23">
        <f t="shared" si="103"/>
        <v>6.7877605651269768E-3</v>
      </c>
    </row>
    <row r="43" spans="1:55" ht="12.75" customHeight="1">
      <c r="A43" s="40">
        <v>45016</v>
      </c>
      <c r="B43" s="38">
        <v>2188.9300000000003</v>
      </c>
      <c r="C43" s="38">
        <v>627.79859999999996</v>
      </c>
      <c r="D43" s="38">
        <v>2816.7286000000004</v>
      </c>
      <c r="F43" s="38">
        <v>1273.2182</v>
      </c>
      <c r="G43" s="38">
        <v>920.59520000000009</v>
      </c>
      <c r="H43" s="38">
        <v>2193.8134</v>
      </c>
      <c r="J43" s="38">
        <v>5010.5420000000004</v>
      </c>
      <c r="L43" s="38">
        <v>13.160399999999999</v>
      </c>
      <c r="M43" s="38">
        <v>18.516399999999997</v>
      </c>
      <c r="N43" s="38">
        <v>82.122</v>
      </c>
      <c r="O43" s="38">
        <v>64.577399999999997</v>
      </c>
      <c r="P43" s="38">
        <v>478.84780000000001</v>
      </c>
      <c r="Q43" s="38">
        <v>39.851799999999997</v>
      </c>
      <c r="R43" s="38">
        <v>193.5412</v>
      </c>
      <c r="S43" s="38">
        <v>1926.1116000000002</v>
      </c>
      <c r="T43" s="136"/>
      <c r="U43" s="38">
        <v>471.2432</v>
      </c>
      <c r="V43" s="38">
        <v>7.6046000000000005</v>
      </c>
      <c r="X43" s="38">
        <v>6.8653999999999993</v>
      </c>
      <c r="Y43" s="38">
        <v>5.5506000000000002</v>
      </c>
      <c r="Z43" s="38">
        <v>26.080000000000002</v>
      </c>
      <c r="AA43" s="38">
        <v>0</v>
      </c>
      <c r="AB43" s="38">
        <v>210.86399999999995</v>
      </c>
      <c r="AC43" s="38">
        <v>20.418599999999998</v>
      </c>
      <c r="AD43" s="38">
        <v>175.91660000000002</v>
      </c>
      <c r="AE43" s="38">
        <v>1748.1182000000001</v>
      </c>
      <c r="AF43" s="136"/>
      <c r="AG43" s="38">
        <v>209.97420000000002</v>
      </c>
      <c r="AH43" s="38">
        <v>0.88979999999999992</v>
      </c>
      <c r="AJ43" s="27" t="s">
        <v>11</v>
      </c>
      <c r="AK43" s="27" t="s">
        <v>11</v>
      </c>
      <c r="AL43" s="27" t="s">
        <v>11</v>
      </c>
      <c r="AN43" s="27" t="s">
        <v>11</v>
      </c>
      <c r="AO43" s="27" t="s">
        <v>11</v>
      </c>
      <c r="AP43" s="27" t="s">
        <v>11</v>
      </c>
      <c r="AR43" s="27" t="s">
        <v>11</v>
      </c>
      <c r="AS43" s="26"/>
      <c r="AT43" s="23">
        <f t="shared" si="97"/>
        <v>4.3181294765686218E-2</v>
      </c>
      <c r="AU43" s="23">
        <f t="shared" si="98"/>
        <v>5.0278295928866124E-2</v>
      </c>
      <c r="AV43" s="23">
        <f t="shared" si="99"/>
        <v>4.4754771001126237E-2</v>
      </c>
      <c r="AX43" s="23">
        <f t="shared" si="100"/>
        <v>3.8712918317761247E-2</v>
      </c>
      <c r="AY43" s="23">
        <f t="shared" si="101"/>
        <v>7.3625794676451362E-2</v>
      </c>
      <c r="AZ43" s="23">
        <f t="shared" si="102"/>
        <v>5.3083170405173963E-2</v>
      </c>
      <c r="BB43" s="23">
        <f t="shared" si="103"/>
        <v>4.8385005259404812E-2</v>
      </c>
    </row>
    <row r="44" spans="1:55" ht="12.75" customHeight="1">
      <c r="A44" s="40">
        <v>45046</v>
      </c>
      <c r="B44" s="38">
        <v>2235.8180000000002</v>
      </c>
      <c r="C44" s="38">
        <v>602.55824999999993</v>
      </c>
      <c r="D44" s="38">
        <v>2838.3762500000003</v>
      </c>
      <c r="F44" s="38">
        <v>1306.5907500000001</v>
      </c>
      <c r="G44" s="38">
        <v>911.67650000000003</v>
      </c>
      <c r="H44" s="38">
        <v>2218.2672499999999</v>
      </c>
      <c r="J44" s="38">
        <v>5056.6435000000001</v>
      </c>
      <c r="L44" s="38">
        <v>13.86675</v>
      </c>
      <c r="M44" s="38">
        <v>18.044249999999998</v>
      </c>
      <c r="N44" s="38">
        <v>81.121250000000003</v>
      </c>
      <c r="O44" s="38">
        <v>67.205500000000001</v>
      </c>
      <c r="P44" s="38">
        <v>501.68149999999997</v>
      </c>
      <c r="Q44" s="38">
        <v>42.009250000000002</v>
      </c>
      <c r="R44" s="38">
        <v>184.249</v>
      </c>
      <c r="S44" s="38">
        <v>1930.19875</v>
      </c>
      <c r="T44" s="136"/>
      <c r="U44" s="38">
        <v>494.37749999999994</v>
      </c>
      <c r="V44" s="38">
        <v>7.3040000000000003</v>
      </c>
      <c r="X44" s="38">
        <v>6.909250000000001</v>
      </c>
      <c r="Y44" s="38">
        <v>4.7984999999999998</v>
      </c>
      <c r="Z44" s="38">
        <v>25.182500000000001</v>
      </c>
      <c r="AA44" s="38">
        <v>0</v>
      </c>
      <c r="AB44" s="38">
        <v>211.34875</v>
      </c>
      <c r="AC44" s="38">
        <v>21.430250000000001</v>
      </c>
      <c r="AD44" s="38">
        <v>169.46699999999998</v>
      </c>
      <c r="AE44" s="38">
        <v>1779.1309999999999</v>
      </c>
      <c r="AF44" s="136"/>
      <c r="AG44" s="38">
        <v>210.35149999999999</v>
      </c>
      <c r="AH44" s="38">
        <v>0.99725000000000008</v>
      </c>
      <c r="AJ44" s="27" t="s">
        <v>11</v>
      </c>
      <c r="AK44" s="27" t="s">
        <v>11</v>
      </c>
      <c r="AL44" s="27" t="s">
        <v>11</v>
      </c>
      <c r="AN44" s="27" t="s">
        <v>11</v>
      </c>
      <c r="AO44" s="27" t="s">
        <v>11</v>
      </c>
      <c r="AP44" s="27" t="s">
        <v>11</v>
      </c>
      <c r="AR44" s="27" t="s">
        <v>11</v>
      </c>
      <c r="AS44" s="26"/>
      <c r="AT44" s="23">
        <f t="shared" ref="AT44:AT46" si="104">B44/B43-1</f>
        <v>2.1420511391410324E-2</v>
      </c>
      <c r="AU44" s="23">
        <f t="shared" ref="AU44:AU46" si="105">C44/C43-1</f>
        <v>-4.0204533746969195E-2</v>
      </c>
      <c r="AV44" s="23">
        <f t="shared" ref="AV44:AV46" si="106">D44/D43-1</f>
        <v>7.685387225450091E-3</v>
      </c>
      <c r="AX44" s="23">
        <f t="shared" ref="AX44:AX46" si="107">F44/F43-1</f>
        <v>2.6211178885127584E-2</v>
      </c>
      <c r="AY44" s="23">
        <f t="shared" ref="AY44:AY46" si="108">G44/G43-1</f>
        <v>-9.6879714341331358E-3</v>
      </c>
      <c r="AZ44" s="23">
        <f t="shared" ref="AZ44:AZ46" si="109">H44/H43-1</f>
        <v>1.1146731987323966E-2</v>
      </c>
      <c r="BB44" s="23">
        <f t="shared" ref="BB44:BB46" si="110">J44/J43-1</f>
        <v>9.2009008207094567E-3</v>
      </c>
    </row>
    <row r="45" spans="1:55" ht="12.75" customHeight="1">
      <c r="A45" s="40">
        <v>45077</v>
      </c>
      <c r="B45" s="38">
        <v>2329.2449999999999</v>
      </c>
      <c r="C45" s="38">
        <v>621.18860000000006</v>
      </c>
      <c r="D45" s="38">
        <v>2950.4335999999998</v>
      </c>
      <c r="F45" s="38">
        <v>1341.8086000000001</v>
      </c>
      <c r="G45" s="38">
        <v>945.20679999999993</v>
      </c>
      <c r="H45" s="38">
        <v>2287.0154000000002</v>
      </c>
      <c r="J45" s="38">
        <v>5237.4490000000005</v>
      </c>
      <c r="L45" s="38">
        <v>13.8178</v>
      </c>
      <c r="M45" s="38">
        <v>19.154599999999999</v>
      </c>
      <c r="N45" s="38">
        <v>82.729400000000012</v>
      </c>
      <c r="O45" s="38">
        <v>67.746000000000009</v>
      </c>
      <c r="P45" s="38">
        <v>531.154</v>
      </c>
      <c r="Q45" s="38">
        <v>44.491599999999998</v>
      </c>
      <c r="R45" s="38">
        <v>187.22819999999996</v>
      </c>
      <c r="S45" s="38">
        <v>2004.1119999999999</v>
      </c>
      <c r="T45" s="136"/>
      <c r="U45" s="38">
        <v>524.20699999999999</v>
      </c>
      <c r="V45" s="38">
        <v>6.9470000000000001</v>
      </c>
      <c r="X45" s="38">
        <v>6.9573999999999998</v>
      </c>
      <c r="Y45" s="38">
        <v>4.2435999999999998</v>
      </c>
      <c r="Z45" s="38">
        <v>24.918600000000001</v>
      </c>
      <c r="AA45" s="38">
        <v>0</v>
      </c>
      <c r="AB45" s="38">
        <v>212.86580000000004</v>
      </c>
      <c r="AC45" s="38">
        <v>21.1448</v>
      </c>
      <c r="AD45" s="38">
        <v>178.047</v>
      </c>
      <c r="AE45" s="38">
        <v>1838.8382000000001</v>
      </c>
      <c r="AF45" s="136"/>
      <c r="AG45" s="38">
        <v>212.07840000000002</v>
      </c>
      <c r="AH45" s="38">
        <v>0.78739999999999999</v>
      </c>
      <c r="AJ45" s="27" t="s">
        <v>11</v>
      </c>
      <c r="AK45" s="27" t="s">
        <v>11</v>
      </c>
      <c r="AL45" s="27" t="s">
        <v>11</v>
      </c>
      <c r="AN45" s="27" t="s">
        <v>11</v>
      </c>
      <c r="AO45" s="27" t="s">
        <v>11</v>
      </c>
      <c r="AP45" s="27" t="s">
        <v>11</v>
      </c>
      <c r="AR45" s="27" t="s">
        <v>11</v>
      </c>
      <c r="AS45" s="26"/>
      <c r="AT45" s="23">
        <f t="shared" si="104"/>
        <v>4.1786496038586085E-2</v>
      </c>
      <c r="AU45" s="23">
        <f t="shared" si="105"/>
        <v>3.0918753498105911E-2</v>
      </c>
      <c r="AV45" s="23">
        <f t="shared" si="106"/>
        <v>3.9479385440883474E-2</v>
      </c>
      <c r="AX45" s="23">
        <f t="shared" si="107"/>
        <v>2.6954002238267716E-2</v>
      </c>
      <c r="AY45" s="23">
        <f t="shared" si="108"/>
        <v>3.6778725787052657E-2</v>
      </c>
      <c r="AZ45" s="23">
        <f t="shared" si="109"/>
        <v>3.0991824812812929E-2</v>
      </c>
      <c r="BB45" s="23">
        <f t="shared" si="110"/>
        <v>3.5756030655512916E-2</v>
      </c>
    </row>
    <row r="46" spans="1:55" ht="12.75" customHeight="1">
      <c r="A46" s="40">
        <v>45107</v>
      </c>
      <c r="B46" s="38">
        <v>2316.3242500000001</v>
      </c>
      <c r="C46" s="38">
        <v>671.25725</v>
      </c>
      <c r="D46" s="38">
        <v>2987.5815000000002</v>
      </c>
      <c r="F46" s="38">
        <v>1286.6005</v>
      </c>
      <c r="G46" s="38">
        <v>1035.566</v>
      </c>
      <c r="H46" s="38">
        <v>2322.1665000000003</v>
      </c>
      <c r="J46" s="38">
        <v>5309.7480000000005</v>
      </c>
      <c r="L46" s="38">
        <v>13.396999999999998</v>
      </c>
      <c r="M46" s="38">
        <v>18.067250000000001</v>
      </c>
      <c r="N46" s="38">
        <v>82.052999999999997</v>
      </c>
      <c r="O46" s="38">
        <v>74.461249999999993</v>
      </c>
      <c r="P46" s="38">
        <v>538.58375000000001</v>
      </c>
      <c r="Q46" s="38">
        <v>43.580249999999999</v>
      </c>
      <c r="R46" s="38">
        <v>172.983</v>
      </c>
      <c r="S46" s="38">
        <v>2044.4559999999997</v>
      </c>
      <c r="T46" s="136"/>
      <c r="U46" s="38">
        <v>531.51324999999997</v>
      </c>
      <c r="V46" s="38">
        <v>7.0705</v>
      </c>
      <c r="X46" s="38">
        <v>6.5744999999999996</v>
      </c>
      <c r="Y46" s="38">
        <v>3.9524999999999997</v>
      </c>
      <c r="Z46" s="38">
        <v>25.784749999999999</v>
      </c>
      <c r="AA46" s="38">
        <v>0</v>
      </c>
      <c r="AB46" s="38">
        <v>216.13749999999999</v>
      </c>
      <c r="AC46" s="38">
        <v>21.654000000000003</v>
      </c>
      <c r="AD46" s="38">
        <v>170.5795</v>
      </c>
      <c r="AE46" s="38">
        <v>1877.4837500000001</v>
      </c>
      <c r="AF46" s="136"/>
      <c r="AG46" s="38">
        <v>215.07850000000002</v>
      </c>
      <c r="AH46" s="38">
        <v>1.0589999999999999</v>
      </c>
      <c r="AJ46" s="27" t="s">
        <v>11</v>
      </c>
      <c r="AK46" s="27" t="s">
        <v>11</v>
      </c>
      <c r="AL46" s="27" t="s">
        <v>11</v>
      </c>
      <c r="AN46" s="27" t="s">
        <v>11</v>
      </c>
      <c r="AO46" s="27" t="s">
        <v>11</v>
      </c>
      <c r="AP46" s="27" t="s">
        <v>11</v>
      </c>
      <c r="AR46" s="27" t="s">
        <v>11</v>
      </c>
      <c r="AS46" s="26"/>
      <c r="AT46" s="23">
        <f t="shared" si="104"/>
        <v>-5.5471837440886906E-3</v>
      </c>
      <c r="AU46" s="23">
        <f t="shared" si="105"/>
        <v>8.0601366477105252E-2</v>
      </c>
      <c r="AV46" s="23">
        <f t="shared" si="106"/>
        <v>1.2590657861271781E-2</v>
      </c>
      <c r="AX46" s="23">
        <f t="shared" si="107"/>
        <v>-4.1144541777418997E-2</v>
      </c>
      <c r="AY46" s="23">
        <f t="shared" si="108"/>
        <v>9.559728093365405E-2</v>
      </c>
      <c r="AZ46" s="23">
        <f t="shared" si="109"/>
        <v>1.536985715093997E-2</v>
      </c>
      <c r="BB46" s="23">
        <f t="shared" si="110"/>
        <v>1.3804239430302845E-2</v>
      </c>
    </row>
    <row r="47" spans="1:55" ht="12.75" customHeight="1">
      <c r="A47" s="40">
        <v>45138</v>
      </c>
      <c r="B47" s="38">
        <v>2275.6837500000001</v>
      </c>
      <c r="C47" s="38">
        <v>608.78750000000002</v>
      </c>
      <c r="D47" s="38">
        <v>2884.4712500000001</v>
      </c>
      <c r="F47" s="38">
        <v>1247.3065000000001</v>
      </c>
      <c r="G47" s="38">
        <v>953.97674999999981</v>
      </c>
      <c r="H47" s="38">
        <v>2201.28325</v>
      </c>
      <c r="J47" s="38">
        <v>5085.7545</v>
      </c>
      <c r="L47" s="38">
        <v>13.123250000000001</v>
      </c>
      <c r="M47" s="38">
        <v>16.032250000000001</v>
      </c>
      <c r="N47" s="38">
        <v>84.464500000000001</v>
      </c>
      <c r="O47" s="38">
        <v>70.817000000000007</v>
      </c>
      <c r="P47" s="38">
        <v>540.80800000000011</v>
      </c>
      <c r="Q47" s="38">
        <v>39.023499999999999</v>
      </c>
      <c r="R47" s="38">
        <v>172.38500000000002</v>
      </c>
      <c r="S47" s="38">
        <v>1947.8177500000002</v>
      </c>
      <c r="T47" s="136"/>
      <c r="U47" s="38">
        <v>532.9380000000001</v>
      </c>
      <c r="V47" s="38">
        <v>7.8699999999999992</v>
      </c>
      <c r="X47" s="38">
        <v>6.5492499999999998</v>
      </c>
      <c r="Y47" s="38">
        <v>2.9209999999999998</v>
      </c>
      <c r="Z47" s="38">
        <v>25.167250000000003</v>
      </c>
      <c r="AA47" s="38">
        <v>0</v>
      </c>
      <c r="AB47" s="38">
        <v>205.58674999999999</v>
      </c>
      <c r="AC47" s="38">
        <v>21.019500000000001</v>
      </c>
      <c r="AD47" s="38">
        <v>169.13200000000001</v>
      </c>
      <c r="AE47" s="38">
        <v>1770.9075000000003</v>
      </c>
      <c r="AF47" s="136"/>
      <c r="AG47" s="38">
        <v>203.79975000000002</v>
      </c>
      <c r="AH47" s="38">
        <v>1.7869999999999999</v>
      </c>
      <c r="AJ47" s="23">
        <f>B47/B35-1</f>
        <v>0.25809864980233765</v>
      </c>
      <c r="AK47" s="23">
        <f t="shared" ref="AK47:AR47" si="111">C47/C35-1</f>
        <v>-1.9107100059011062E-2</v>
      </c>
      <c r="AL47" s="23">
        <f t="shared" si="111"/>
        <v>0.18728220594252076</v>
      </c>
      <c r="AM47" s="23"/>
      <c r="AN47" s="23">
        <f t="shared" si="111"/>
        <v>0.10665310381173621</v>
      </c>
      <c r="AO47" s="23">
        <f t="shared" si="111"/>
        <v>0.14198724989241196</v>
      </c>
      <c r="AP47" s="23">
        <f t="shared" si="111"/>
        <v>0.12169385570737989</v>
      </c>
      <c r="AQ47" s="23"/>
      <c r="AR47" s="23">
        <f>J47/J35-1</f>
        <v>0.15797515333494605</v>
      </c>
      <c r="AS47" s="26"/>
      <c r="AT47" s="23">
        <f t="shared" ref="AT47" si="112">B47/B46-1</f>
        <v>-1.7545255160196116E-2</v>
      </c>
      <c r="AU47" s="23">
        <f t="shared" ref="AU47" si="113">C47/C46-1</f>
        <v>-9.3063799310919904E-2</v>
      </c>
      <c r="AV47" s="23">
        <f t="shared" ref="AV47" si="114">D47/D46-1</f>
        <v>-3.4512949688569217E-2</v>
      </c>
      <c r="AX47" s="23">
        <f t="shared" ref="AX47" si="115">F47/F46-1</f>
        <v>-3.0540948802677992E-2</v>
      </c>
      <c r="AY47" s="23">
        <f t="shared" ref="AY47" si="116">G47/G46-1</f>
        <v>-7.8787107726596139E-2</v>
      </c>
      <c r="AZ47" s="23">
        <f t="shared" ref="AZ47" si="117">H47/H46-1</f>
        <v>-5.2056237138896067E-2</v>
      </c>
      <c r="BB47" s="23">
        <f t="shared" ref="BB47" si="118">J47/J46-1</f>
        <v>-4.2185335349248287E-2</v>
      </c>
    </row>
    <row r="48" spans="1:55" ht="12.75" customHeight="1">
      <c r="A48" s="40"/>
      <c r="AG48" s="38"/>
      <c r="AH48" s="38"/>
    </row>
    <row r="49" spans="1:55">
      <c r="A49" s="40"/>
      <c r="AG49" s="38"/>
      <c r="AH49" s="38"/>
    </row>
    <row r="50" spans="1:55">
      <c r="A50" s="40"/>
      <c r="AG50" s="38"/>
      <c r="AH50" s="38"/>
    </row>
    <row r="51" spans="1:55">
      <c r="A51" s="40"/>
      <c r="AG51" s="38"/>
      <c r="AH51" s="38"/>
    </row>
    <row r="52" spans="1:55">
      <c r="A52" s="40"/>
      <c r="AG52" s="38"/>
      <c r="AH52" s="38"/>
    </row>
    <row r="53" spans="1:55">
      <c r="AG53" s="38"/>
      <c r="AH53" s="38"/>
      <c r="BC53" s="33"/>
    </row>
    <row r="54" spans="1:55">
      <c r="AE54" s="25"/>
      <c r="AF54" s="25"/>
      <c r="AG54" s="25"/>
      <c r="AH54" s="20"/>
      <c r="AI54" s="20"/>
      <c r="AJ54" s="20"/>
      <c r="AK54" s="20"/>
      <c r="AL54" s="20"/>
      <c r="AO54" s="25"/>
      <c r="AP54" s="25"/>
      <c r="AQ54" s="25"/>
      <c r="AT54" s="20"/>
      <c r="AU54" s="20"/>
      <c r="AV54" s="20"/>
      <c r="AY54" s="33"/>
      <c r="AZ54" s="33"/>
      <c r="BA54" s="33"/>
      <c r="BB54" s="33"/>
      <c r="BC54" s="33"/>
    </row>
    <row r="55" spans="1:55">
      <c r="AE55" s="25"/>
      <c r="AF55" s="25"/>
      <c r="AG55" s="25"/>
      <c r="AH55" s="20"/>
      <c r="AI55" s="20"/>
      <c r="AJ55" s="20"/>
      <c r="AK55" s="20"/>
      <c r="AL55" s="20"/>
      <c r="AO55" s="25"/>
      <c r="AP55" s="25"/>
      <c r="AQ55" s="25"/>
      <c r="AT55" s="20"/>
      <c r="AU55" s="20"/>
      <c r="AV55" s="20"/>
      <c r="AY55" s="33"/>
      <c r="AZ55" s="33"/>
      <c r="BA55" s="33"/>
      <c r="BB55" s="33"/>
      <c r="BC55" s="33"/>
    </row>
    <row r="56" spans="1:55">
      <c r="AE56" s="25"/>
      <c r="AF56" s="25"/>
      <c r="AG56" s="25"/>
      <c r="AH56" s="20"/>
      <c r="AI56" s="20"/>
      <c r="AJ56" s="20"/>
      <c r="AK56" s="20"/>
      <c r="AL56" s="20"/>
      <c r="AO56" s="25"/>
      <c r="AP56" s="25"/>
      <c r="AQ56" s="25"/>
      <c r="AT56" s="20"/>
      <c r="AU56" s="20"/>
      <c r="AV56" s="20"/>
      <c r="AY56" s="33"/>
      <c r="AZ56" s="33"/>
      <c r="BA56" s="33"/>
      <c r="BB56" s="33"/>
      <c r="BC56" s="33"/>
    </row>
    <row r="57" spans="1:55">
      <c r="AE57" s="25"/>
      <c r="AF57" s="25"/>
      <c r="AG57" s="25"/>
      <c r="AH57" s="20"/>
      <c r="AI57" s="20"/>
      <c r="AJ57" s="20"/>
      <c r="AK57" s="20"/>
      <c r="AL57" s="20"/>
      <c r="AO57" s="25"/>
      <c r="AP57" s="25"/>
      <c r="AQ57" s="25"/>
      <c r="AT57" s="20"/>
      <c r="AU57" s="20"/>
      <c r="AV57" s="20"/>
      <c r="AY57" s="33"/>
      <c r="AZ57" s="33"/>
      <c r="BA57" s="33"/>
      <c r="BB57" s="33"/>
      <c r="BC57" s="33"/>
    </row>
    <row r="58" spans="1:55">
      <c r="AE58" s="25"/>
      <c r="AF58" s="25"/>
      <c r="AG58" s="25"/>
      <c r="AH58" s="20"/>
      <c r="AI58" s="20"/>
      <c r="AJ58" s="20"/>
      <c r="AK58" s="20"/>
      <c r="AL58" s="20"/>
      <c r="AO58" s="25"/>
      <c r="AP58" s="25"/>
      <c r="AQ58" s="25"/>
      <c r="AT58" s="20"/>
      <c r="AU58" s="20"/>
      <c r="AV58" s="20"/>
      <c r="AY58" s="33"/>
      <c r="AZ58" s="33"/>
      <c r="BA58" s="33"/>
      <c r="BB58" s="33"/>
      <c r="BC58" s="33"/>
    </row>
    <row r="59" spans="1:55">
      <c r="AE59" s="25"/>
      <c r="AF59" s="25"/>
      <c r="AG59" s="25"/>
      <c r="AH59" s="20"/>
      <c r="AI59" s="20"/>
      <c r="AJ59" s="20"/>
      <c r="AK59" s="20"/>
      <c r="AL59" s="20"/>
      <c r="AO59" s="25"/>
      <c r="AP59" s="25"/>
      <c r="AQ59" s="25"/>
      <c r="AT59" s="20"/>
      <c r="AU59" s="20"/>
      <c r="AV59" s="20"/>
      <c r="AY59" s="33"/>
      <c r="AZ59" s="33"/>
      <c r="BA59" s="33"/>
      <c r="BB59" s="33"/>
      <c r="BC59" s="33"/>
    </row>
    <row r="60" spans="1:55">
      <c r="AE60" s="25"/>
      <c r="AF60" s="25"/>
      <c r="AG60" s="25"/>
      <c r="AH60" s="20"/>
      <c r="AI60" s="20"/>
      <c r="AJ60" s="20"/>
      <c r="AK60" s="20"/>
      <c r="AL60" s="20"/>
      <c r="AO60" s="25"/>
      <c r="AP60" s="25"/>
      <c r="AQ60" s="25"/>
      <c r="AT60" s="20"/>
      <c r="AU60" s="20"/>
      <c r="AV60" s="20"/>
      <c r="AY60" s="33"/>
      <c r="AZ60" s="33"/>
      <c r="BA60" s="33"/>
      <c r="BB60" s="33"/>
      <c r="BC60" s="33"/>
    </row>
    <row r="61" spans="1:55">
      <c r="AG61" s="38"/>
      <c r="AH61" s="38"/>
    </row>
    <row r="62" spans="1:55">
      <c r="AG62" s="38"/>
      <c r="AH62" s="38"/>
    </row>
    <row r="63" spans="1:55">
      <c r="AG63" s="38"/>
      <c r="AH63" s="38"/>
    </row>
    <row r="64" spans="1:55">
      <c r="AG64" s="38"/>
      <c r="AH64" s="38"/>
    </row>
    <row r="65" spans="33:34">
      <c r="AG65" s="38"/>
      <c r="AH65" s="38"/>
    </row>
    <row r="66" spans="33:34">
      <c r="AG66" s="38"/>
      <c r="AH66" s="38"/>
    </row>
    <row r="67" spans="33:34">
      <c r="AG67" s="38"/>
      <c r="AH67" s="38"/>
    </row>
    <row r="68" spans="33:34">
      <c r="AG68" s="38"/>
      <c r="AH68" s="38"/>
    </row>
    <row r="69" spans="33:34">
      <c r="AG69" s="38"/>
      <c r="AH69" s="38"/>
    </row>
    <row r="70" spans="33:34">
      <c r="AG70" s="38"/>
      <c r="AH70" s="38"/>
    </row>
    <row r="72" spans="33:34">
      <c r="AG72" s="38"/>
      <c r="AH72" s="38"/>
    </row>
    <row r="73" spans="33:34">
      <c r="AG73" s="38"/>
      <c r="AH73" s="38"/>
    </row>
    <row r="74" spans="33:34">
      <c r="AG74" s="38"/>
      <c r="AH74" s="38"/>
    </row>
    <row r="75" spans="33:34">
      <c r="AG75" s="38"/>
      <c r="AH75" s="38"/>
    </row>
    <row r="76" spans="33:34">
      <c r="AG76" s="38"/>
      <c r="AH76" s="38"/>
    </row>
    <row r="77" spans="33:34">
      <c r="AG77" s="38"/>
      <c r="AH77" s="38"/>
    </row>
    <row r="78" spans="33:34">
      <c r="AG78" s="38"/>
      <c r="AH78" s="38"/>
    </row>
    <row r="79" spans="33:34">
      <c r="AG79" s="38"/>
      <c r="AH79" s="38"/>
    </row>
    <row r="80" spans="33:34">
      <c r="AG80" s="38"/>
      <c r="AH80" s="38"/>
    </row>
    <row r="81" spans="33:34">
      <c r="AG81" s="38"/>
      <c r="AH81" s="38"/>
    </row>
    <row r="82" spans="33:34">
      <c r="AG82" s="38"/>
      <c r="AH82" s="38"/>
    </row>
    <row r="83" spans="33:34">
      <c r="AG83" s="38"/>
      <c r="AH83" s="38"/>
    </row>
    <row r="84" spans="33:34">
      <c r="AG84" s="38"/>
      <c r="AH84" s="38"/>
    </row>
    <row r="85" spans="33:34">
      <c r="AG85" s="38"/>
      <c r="AH85" s="38"/>
    </row>
    <row r="86" spans="33:34">
      <c r="AG86" s="38"/>
      <c r="AH86" s="38"/>
    </row>
    <row r="87" spans="33:34">
      <c r="AG87" s="38"/>
      <c r="AH87" s="38"/>
    </row>
    <row r="88" spans="33:34">
      <c r="AG88" s="38"/>
      <c r="AH88" s="38"/>
    </row>
    <row r="89" spans="33:34">
      <c r="AG89" s="38"/>
      <c r="AH89" s="38"/>
    </row>
    <row r="90" spans="33:34">
      <c r="AG90" s="38"/>
      <c r="AH90" s="38"/>
    </row>
    <row r="91" spans="33:34">
      <c r="AG91" s="38"/>
      <c r="AH91" s="38"/>
    </row>
    <row r="92" spans="33:34">
      <c r="AG92" s="38"/>
      <c r="AH92" s="38"/>
    </row>
    <row r="93" spans="33:34">
      <c r="AG93" s="38"/>
      <c r="AH93" s="38"/>
    </row>
    <row r="94" spans="33:34">
      <c r="AG94" s="38"/>
      <c r="AH94" s="38"/>
    </row>
    <row r="95" spans="33:34">
      <c r="AG95" s="38"/>
      <c r="AH95" s="38"/>
    </row>
    <row r="96" spans="33:34">
      <c r="AG96" s="38"/>
      <c r="AH96" s="38"/>
    </row>
    <row r="97" spans="33:34">
      <c r="AG97" s="38"/>
      <c r="AH97" s="38"/>
    </row>
    <row r="98" spans="33:34">
      <c r="AG98" s="38"/>
      <c r="AH98" s="38"/>
    </row>
    <row r="99" spans="33:34">
      <c r="AG99" s="38"/>
      <c r="AH99" s="38"/>
    </row>
    <row r="100" spans="33:34">
      <c r="AG100" s="38"/>
      <c r="AH100" s="38"/>
    </row>
    <row r="101" spans="33:34">
      <c r="AG101" s="38"/>
      <c r="AH101" s="38"/>
    </row>
    <row r="102" spans="33:34">
      <c r="AG102" s="38"/>
      <c r="AH102" s="38"/>
    </row>
    <row r="103" spans="33:34">
      <c r="AG103" s="38"/>
      <c r="AH103" s="38"/>
    </row>
    <row r="104" spans="33:34">
      <c r="AG104" s="38"/>
      <c r="AH104" s="38"/>
    </row>
    <row r="105" spans="33:34">
      <c r="AG105" s="38"/>
      <c r="AH105" s="38"/>
    </row>
    <row r="106" spans="33:34">
      <c r="AG106" s="38"/>
      <c r="AH106" s="38"/>
    </row>
    <row r="107" spans="33:34">
      <c r="AG107" s="38"/>
      <c r="AH107" s="38"/>
    </row>
    <row r="108" spans="33:34">
      <c r="AG108" s="38"/>
      <c r="AH108" s="38"/>
    </row>
  </sheetData>
  <mergeCells count="12">
    <mergeCell ref="B8:D8"/>
    <mergeCell ref="F8:H8"/>
    <mergeCell ref="AJ7:AR7"/>
    <mergeCell ref="AT7:BB7"/>
    <mergeCell ref="AJ8:AL8"/>
    <mergeCell ref="AN8:AP8"/>
    <mergeCell ref="AT8:AV8"/>
    <mergeCell ref="AX8:AZ8"/>
    <mergeCell ref="L8:S8"/>
    <mergeCell ref="X8:AE8"/>
    <mergeCell ref="U8:V8"/>
    <mergeCell ref="AG8:AH8"/>
  </mergeCells>
  <phoneticPr fontId="73" type="noConversion"/>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1"/>
  <sheetViews>
    <sheetView zoomScaleNormal="100" workbookViewId="0">
      <pane xSplit="1" ySplit="9" topLeftCell="B18" activePane="bottomRight" state="frozen"/>
      <selection pane="topRight" activeCell="B1" sqref="B1"/>
      <selection pane="bottomLeft" activeCell="A9" sqref="A9"/>
      <selection pane="bottomRight" activeCell="A48" sqref="A48"/>
    </sheetView>
  </sheetViews>
  <sheetFormatPr defaultColWidth="9.125" defaultRowHeight="12"/>
  <cols>
    <col min="1" max="1" width="8.125" style="34" customWidth="1"/>
    <col min="2" max="4" width="7.625" style="33" customWidth="1"/>
    <col min="5" max="5" width="1.625" style="20" customWidth="1"/>
    <col min="6" max="8" width="8.625" style="33" customWidth="1"/>
    <col min="9" max="9" width="1.625" style="20" customWidth="1"/>
    <col min="10" max="12" width="8.625" style="33" customWidth="1"/>
    <col min="13" max="13" width="1.625" style="20" customWidth="1"/>
    <col min="14" max="16" width="7.625" style="63" customWidth="1"/>
    <col min="17" max="17" width="1.625" style="59" customWidth="1"/>
    <col min="18" max="20" width="7.625" style="59" customWidth="1"/>
    <col min="21" max="21" width="1.625" style="20" customWidth="1"/>
    <col min="22" max="24" width="7.625" style="25" customWidth="1"/>
    <col min="25" max="25" width="1.625" style="20" customWidth="1"/>
    <col min="26" max="28" width="7.625" style="20" customWidth="1"/>
    <col min="29" max="29" width="1.625" style="20" customWidth="1"/>
    <col min="30" max="16384" width="9.125" style="33"/>
  </cols>
  <sheetData>
    <row r="1" spans="1:29" s="31" customFormat="1" ht="12.75">
      <c r="A1" s="31" t="s">
        <v>15</v>
      </c>
      <c r="B1" s="8" t="s">
        <v>49</v>
      </c>
      <c r="E1" s="43"/>
      <c r="I1" s="43"/>
      <c r="M1" s="43"/>
      <c r="N1" s="51"/>
      <c r="O1" s="51"/>
      <c r="P1" s="51"/>
      <c r="Q1" s="51"/>
      <c r="R1" s="51"/>
      <c r="S1" s="51"/>
      <c r="T1" s="51"/>
      <c r="U1" s="43"/>
      <c r="V1" s="43"/>
      <c r="W1" s="43"/>
      <c r="X1" s="43"/>
      <c r="Y1" s="43"/>
      <c r="Z1" s="43"/>
      <c r="AA1" s="43"/>
      <c r="AB1" s="43"/>
      <c r="AC1" s="43"/>
    </row>
    <row r="2" spans="1:29" s="31" customFormat="1" ht="12.75">
      <c r="A2" s="31" t="s">
        <v>18</v>
      </c>
      <c r="B2" s="31" t="s">
        <v>53</v>
      </c>
      <c r="E2" s="43"/>
      <c r="I2" s="43"/>
      <c r="M2" s="43"/>
      <c r="N2" s="51"/>
      <c r="O2" s="51"/>
      <c r="P2" s="51"/>
      <c r="Q2" s="51"/>
      <c r="R2" s="52"/>
      <c r="S2" s="52"/>
      <c r="T2" s="52"/>
      <c r="U2" s="43"/>
      <c r="V2" s="43"/>
      <c r="W2" s="43"/>
      <c r="X2" s="43"/>
      <c r="Y2" s="43"/>
      <c r="Z2" s="46"/>
      <c r="AA2" s="46"/>
      <c r="AB2" s="46"/>
      <c r="AC2" s="43"/>
    </row>
    <row r="3" spans="1:29" s="31" customFormat="1" ht="12.75">
      <c r="A3" s="8" t="s">
        <v>16</v>
      </c>
      <c r="B3" s="8" t="s">
        <v>38</v>
      </c>
      <c r="E3" s="43"/>
      <c r="F3" s="8"/>
      <c r="I3" s="43"/>
      <c r="J3" s="8"/>
      <c r="M3" s="43"/>
      <c r="N3" s="53"/>
      <c r="O3" s="53"/>
      <c r="P3" s="53"/>
      <c r="Q3" s="51"/>
      <c r="R3" s="51"/>
      <c r="S3" s="51"/>
      <c r="T3" s="51"/>
      <c r="U3" s="43"/>
      <c r="V3" s="44"/>
      <c r="W3" s="44"/>
      <c r="X3" s="44"/>
      <c r="Y3" s="43"/>
      <c r="Z3" s="43"/>
      <c r="AA3" s="43"/>
      <c r="AB3" s="43"/>
      <c r="AC3" s="43"/>
    </row>
    <row r="4" spans="1:29" s="14" customFormat="1" ht="11.25">
      <c r="A4" s="17" t="s">
        <v>22</v>
      </c>
      <c r="B4" s="14" t="s">
        <v>29</v>
      </c>
      <c r="E4" s="28"/>
      <c r="I4" s="28"/>
      <c r="M4" s="28"/>
      <c r="N4" s="54"/>
      <c r="O4" s="54"/>
      <c r="P4" s="54"/>
      <c r="Q4" s="55"/>
      <c r="R4" s="55"/>
      <c r="S4" s="55"/>
      <c r="T4" s="55"/>
      <c r="U4" s="28"/>
      <c r="V4" s="41"/>
      <c r="W4" s="41"/>
      <c r="X4" s="41"/>
      <c r="Y4" s="28"/>
      <c r="Z4" s="28"/>
      <c r="AA4" s="28"/>
      <c r="AB4" s="28"/>
      <c r="AC4" s="28"/>
    </row>
    <row r="5" spans="1:29" s="14" customFormat="1" ht="11.25">
      <c r="A5" s="15" t="s">
        <v>23</v>
      </c>
      <c r="B5" s="14" t="s">
        <v>28</v>
      </c>
      <c r="E5" s="29"/>
      <c r="I5" s="29"/>
      <c r="M5" s="29"/>
      <c r="N5" s="56"/>
      <c r="O5" s="56"/>
      <c r="P5" s="56"/>
      <c r="Q5" s="55"/>
      <c r="R5" s="57"/>
      <c r="S5" s="57"/>
      <c r="T5" s="57"/>
      <c r="U5" s="29"/>
      <c r="V5" s="42"/>
      <c r="W5" s="42"/>
      <c r="X5" s="42"/>
      <c r="Y5" s="28"/>
      <c r="Z5" s="29"/>
      <c r="AA5" s="29"/>
      <c r="AB5" s="29"/>
      <c r="AC5" s="29"/>
    </row>
    <row r="6" spans="1:29">
      <c r="A6" s="35"/>
      <c r="E6" s="21"/>
      <c r="I6" s="21"/>
      <c r="M6" s="21"/>
      <c r="N6" s="58"/>
      <c r="O6" s="58"/>
      <c r="P6" s="58"/>
      <c r="R6" s="60"/>
      <c r="S6" s="60"/>
      <c r="T6" s="60"/>
      <c r="U6" s="21"/>
      <c r="V6" s="24"/>
      <c r="W6" s="24"/>
      <c r="X6" s="24"/>
      <c r="Z6" s="21"/>
      <c r="AA6" s="21"/>
      <c r="AB6" s="21"/>
      <c r="AC6" s="21"/>
    </row>
    <row r="7" spans="1:29">
      <c r="N7" s="157" t="s">
        <v>10</v>
      </c>
      <c r="O7" s="157"/>
      <c r="P7" s="157"/>
      <c r="Q7" s="157"/>
      <c r="R7" s="157"/>
      <c r="S7" s="157"/>
      <c r="T7" s="157"/>
      <c r="U7" s="59"/>
      <c r="V7" s="157" t="s">
        <v>48</v>
      </c>
      <c r="W7" s="157"/>
      <c r="X7" s="157"/>
      <c r="Y7" s="157"/>
      <c r="Z7" s="157"/>
      <c r="AA7" s="157"/>
      <c r="AB7" s="157"/>
    </row>
    <row r="8" spans="1:29" s="35" customFormat="1">
      <c r="A8" s="36"/>
      <c r="B8" s="162" t="s">
        <v>32</v>
      </c>
      <c r="C8" s="162"/>
      <c r="D8" s="162"/>
      <c r="E8" s="50"/>
      <c r="F8" s="163" t="s">
        <v>37</v>
      </c>
      <c r="G8" s="163"/>
      <c r="H8" s="163"/>
      <c r="I8" s="50"/>
      <c r="J8" s="163" t="s">
        <v>33</v>
      </c>
      <c r="K8" s="163"/>
      <c r="L8" s="163"/>
      <c r="M8" s="21"/>
      <c r="N8" s="160" t="s">
        <v>35</v>
      </c>
      <c r="O8" s="160"/>
      <c r="P8" s="160"/>
      <c r="Q8" s="61"/>
      <c r="R8" s="161" t="s">
        <v>34</v>
      </c>
      <c r="S8" s="161"/>
      <c r="T8" s="161"/>
      <c r="U8" s="21"/>
      <c r="V8" s="160" t="s">
        <v>35</v>
      </c>
      <c r="W8" s="160"/>
      <c r="X8" s="160"/>
      <c r="Y8" s="61"/>
      <c r="Z8" s="161" t="s">
        <v>34</v>
      </c>
      <c r="AA8" s="161"/>
      <c r="AB8" s="161"/>
      <c r="AC8" s="21"/>
    </row>
    <row r="9" spans="1:29" s="34" customFormat="1" ht="12.75" thickBot="1">
      <c r="A9" s="37"/>
      <c r="B9" s="64" t="s">
        <v>36</v>
      </c>
      <c r="C9" s="64" t="s">
        <v>31</v>
      </c>
      <c r="D9" s="65" t="s">
        <v>30</v>
      </c>
      <c r="E9" s="66"/>
      <c r="F9" s="64" t="s">
        <v>36</v>
      </c>
      <c r="G9" s="64" t="s">
        <v>31</v>
      </c>
      <c r="H9" s="65" t="s">
        <v>30</v>
      </c>
      <c r="I9" s="66"/>
      <c r="J9" s="64" t="s">
        <v>36</v>
      </c>
      <c r="K9" s="64" t="s">
        <v>31</v>
      </c>
      <c r="L9" s="65" t="s">
        <v>30</v>
      </c>
      <c r="M9" s="22"/>
      <c r="N9" s="68" t="s">
        <v>36</v>
      </c>
      <c r="O9" s="68" t="s">
        <v>31</v>
      </c>
      <c r="P9" s="69" t="s">
        <v>30</v>
      </c>
      <c r="Q9" s="70"/>
      <c r="R9" s="68" t="s">
        <v>36</v>
      </c>
      <c r="S9" s="68" t="s">
        <v>31</v>
      </c>
      <c r="T9" s="69" t="s">
        <v>30</v>
      </c>
      <c r="U9" s="67"/>
      <c r="V9" s="68" t="s">
        <v>36</v>
      </c>
      <c r="W9" s="68" t="s">
        <v>31</v>
      </c>
      <c r="X9" s="69" t="s">
        <v>30</v>
      </c>
      <c r="Y9" s="70"/>
      <c r="Z9" s="68" t="s">
        <v>36</v>
      </c>
      <c r="AA9" s="68" t="s">
        <v>31</v>
      </c>
      <c r="AB9" s="69" t="s">
        <v>30</v>
      </c>
      <c r="AC9" s="22"/>
    </row>
    <row r="10" spans="1:29" ht="12.75" customHeight="1" thickTop="1">
      <c r="A10" s="39">
        <v>2012</v>
      </c>
      <c r="B10" s="104">
        <v>0.20865863453815256</v>
      </c>
      <c r="C10" s="104">
        <v>0.24003614457831318</v>
      </c>
      <c r="D10" s="104">
        <v>0.22009236947791166</v>
      </c>
      <c r="E10" s="38"/>
      <c r="F10" s="38">
        <v>35879.101999999999</v>
      </c>
      <c r="G10" s="38">
        <v>29234.560000000001</v>
      </c>
      <c r="H10" s="38">
        <v>7732.1880000000001</v>
      </c>
      <c r="I10" s="38"/>
      <c r="J10" s="38">
        <v>144092.77911646586</v>
      </c>
      <c r="K10" s="38">
        <v>117407.87148594378</v>
      </c>
      <c r="L10" s="38">
        <v>31052.963855421687</v>
      </c>
      <c r="M10" s="26"/>
      <c r="N10" s="62" t="s">
        <v>11</v>
      </c>
      <c r="O10" s="62" t="s">
        <v>11</v>
      </c>
      <c r="P10" s="124" t="s">
        <v>11</v>
      </c>
      <c r="Q10" s="62"/>
      <c r="R10" s="62" t="s">
        <v>11</v>
      </c>
      <c r="S10" s="62" t="s">
        <v>11</v>
      </c>
      <c r="T10" s="124" t="s">
        <v>11</v>
      </c>
      <c r="U10" s="127"/>
      <c r="V10" s="125" t="s">
        <v>11</v>
      </c>
      <c r="W10" s="125" t="s">
        <v>11</v>
      </c>
      <c r="X10" s="125" t="s">
        <v>11</v>
      </c>
      <c r="Y10" s="128"/>
      <c r="Z10" s="125" t="s">
        <v>11</v>
      </c>
      <c r="AA10" s="125" t="s">
        <v>11</v>
      </c>
      <c r="AB10" s="125" t="s">
        <v>11</v>
      </c>
      <c r="AC10" s="26"/>
    </row>
    <row r="11" spans="1:29" ht="12.75" customHeight="1">
      <c r="A11" s="39">
        <v>2013</v>
      </c>
      <c r="B11" s="104">
        <v>0.10246800000000003</v>
      </c>
      <c r="C11" s="104">
        <v>0.12270400000000005</v>
      </c>
      <c r="D11" s="104">
        <v>0.11191200000000004</v>
      </c>
      <c r="E11" s="38"/>
      <c r="F11" s="38">
        <v>37573.949999999997</v>
      </c>
      <c r="G11" s="38">
        <v>21508.49</v>
      </c>
      <c r="H11" s="38">
        <v>5276.6</v>
      </c>
      <c r="I11" s="38"/>
      <c r="J11" s="38">
        <v>150295.79999999999</v>
      </c>
      <c r="K11" s="38">
        <v>86033.96</v>
      </c>
      <c r="L11" s="38">
        <v>21106.400000000001</v>
      </c>
      <c r="M11" s="26"/>
      <c r="N11" s="62">
        <f t="shared" ref="N11:N17" si="0">B11/B10-1</f>
        <v>-0.50892039417969026</v>
      </c>
      <c r="O11" s="62">
        <f t="shared" ref="O11:O17" si="1">C11/C10-1</f>
        <v>-0.48881031973096389</v>
      </c>
      <c r="P11" s="62">
        <f t="shared" ref="P11:P13" si="2">D11/D10-1</f>
        <v>-0.49152258088060863</v>
      </c>
      <c r="Q11" s="126"/>
      <c r="R11" s="62">
        <f t="shared" ref="R11:R13" si="3">F11/F10-1</f>
        <v>4.7237748592481532E-2</v>
      </c>
      <c r="S11" s="62">
        <f t="shared" ref="S11:S13" si="4">G11/G10-1</f>
        <v>-0.26427864828476977</v>
      </c>
      <c r="T11" s="62">
        <f t="shared" ref="T11:T13" si="5">H11/H10-1</f>
        <v>-0.31757996572250957</v>
      </c>
      <c r="U11" s="127"/>
      <c r="V11" s="125" t="s">
        <v>11</v>
      </c>
      <c r="W11" s="125" t="s">
        <v>11</v>
      </c>
      <c r="X11" s="125" t="s">
        <v>11</v>
      </c>
      <c r="Y11" s="128"/>
      <c r="Z11" s="125" t="s">
        <v>11</v>
      </c>
      <c r="AA11" s="125" t="s">
        <v>11</v>
      </c>
      <c r="AB11" s="125" t="s">
        <v>11</v>
      </c>
      <c r="AC11" s="26"/>
    </row>
    <row r="12" spans="1:29">
      <c r="A12" s="39">
        <v>2014</v>
      </c>
      <c r="B12" s="104">
        <v>9.0912000000000048E-2</v>
      </c>
      <c r="C12" s="104">
        <v>0.10645600000000001</v>
      </c>
      <c r="D12" s="104">
        <v>9.8911999999999986E-2</v>
      </c>
      <c r="E12" s="38"/>
      <c r="F12" s="38">
        <v>27925.212</v>
      </c>
      <c r="G12" s="38">
        <v>18524.46</v>
      </c>
      <c r="H12" s="38">
        <v>3969.08</v>
      </c>
      <c r="I12" s="38"/>
      <c r="J12" s="38">
        <v>111700.848</v>
      </c>
      <c r="K12" s="38">
        <v>74097.84</v>
      </c>
      <c r="L12" s="38">
        <v>15876.32</v>
      </c>
      <c r="M12" s="26"/>
      <c r="N12" s="62">
        <f t="shared" si="0"/>
        <v>-0.11277667174142147</v>
      </c>
      <c r="O12" s="62">
        <f t="shared" si="1"/>
        <v>-0.132416221150085</v>
      </c>
      <c r="P12" s="62">
        <f t="shared" si="2"/>
        <v>-0.11616269926370759</v>
      </c>
      <c r="Q12" s="126"/>
      <c r="R12" s="62">
        <f t="shared" si="3"/>
        <v>-0.2567932836446527</v>
      </c>
      <c r="S12" s="62">
        <f t="shared" si="4"/>
        <v>-0.13873730791887307</v>
      </c>
      <c r="T12" s="62">
        <f t="shared" si="5"/>
        <v>-0.24779592919683135</v>
      </c>
      <c r="U12" s="127"/>
      <c r="V12" s="125" t="s">
        <v>11</v>
      </c>
      <c r="W12" s="125" t="s">
        <v>11</v>
      </c>
      <c r="X12" s="125" t="s">
        <v>11</v>
      </c>
      <c r="Y12" s="128"/>
      <c r="Z12" s="125" t="s">
        <v>11</v>
      </c>
      <c r="AA12" s="125" t="s">
        <v>11</v>
      </c>
      <c r="AB12" s="125" t="s">
        <v>11</v>
      </c>
      <c r="AC12" s="26"/>
    </row>
    <row r="13" spans="1:29" ht="12.75" customHeight="1">
      <c r="A13" s="39">
        <v>2015</v>
      </c>
      <c r="B13" s="104">
        <v>0.19169999999999998</v>
      </c>
      <c r="C13" s="104">
        <v>0.20912400000000003</v>
      </c>
      <c r="D13" s="104">
        <v>0.20489199999999985</v>
      </c>
      <c r="E13" s="38"/>
      <c r="F13" s="38">
        <v>28345.95</v>
      </c>
      <c r="G13" s="38">
        <v>24410.062000000002</v>
      </c>
      <c r="H13" s="38">
        <v>2488.6660000000002</v>
      </c>
      <c r="I13" s="38"/>
      <c r="J13" s="38">
        <v>113383.8</v>
      </c>
      <c r="K13" s="38">
        <v>97640.248000000007</v>
      </c>
      <c r="L13" s="38">
        <v>9954.6640000000007</v>
      </c>
      <c r="M13" s="26"/>
      <c r="N13" s="62">
        <f t="shared" si="0"/>
        <v>1.1086325237592383</v>
      </c>
      <c r="O13" s="62">
        <f t="shared" si="1"/>
        <v>0.96441722401743446</v>
      </c>
      <c r="P13" s="62">
        <f t="shared" si="2"/>
        <v>1.0714574571336124</v>
      </c>
      <c r="Q13" s="126"/>
      <c r="R13" s="62">
        <f t="shared" si="3"/>
        <v>1.5066600031541366E-2</v>
      </c>
      <c r="S13" s="62">
        <f t="shared" si="4"/>
        <v>0.31772057053215064</v>
      </c>
      <c r="T13" s="62">
        <f t="shared" si="5"/>
        <v>-0.37298668709121507</v>
      </c>
      <c r="U13" s="127"/>
      <c r="V13" s="125" t="s">
        <v>11</v>
      </c>
      <c r="W13" s="125" t="s">
        <v>11</v>
      </c>
      <c r="X13" s="125" t="s">
        <v>11</v>
      </c>
      <c r="Y13" s="128"/>
      <c r="Z13" s="125" t="s">
        <v>11</v>
      </c>
      <c r="AA13" s="125" t="s">
        <v>11</v>
      </c>
      <c r="AB13" s="125" t="s">
        <v>11</v>
      </c>
      <c r="AC13" s="26"/>
    </row>
    <row r="14" spans="1:29">
      <c r="A14" s="39">
        <v>2016</v>
      </c>
      <c r="B14" s="104">
        <v>0.46655200000000013</v>
      </c>
      <c r="C14" s="104">
        <v>0.48336400000000013</v>
      </c>
      <c r="D14" s="38" t="s">
        <v>11</v>
      </c>
      <c r="E14" s="38"/>
      <c r="F14" s="38">
        <v>20672.995999999999</v>
      </c>
      <c r="G14" s="38">
        <v>24199.324000000001</v>
      </c>
      <c r="H14" s="38" t="s">
        <v>11</v>
      </c>
      <c r="I14" s="38"/>
      <c r="J14" s="38">
        <v>82691.983999999997</v>
      </c>
      <c r="K14" s="38">
        <v>96797.296000000002</v>
      </c>
      <c r="L14" s="38" t="s">
        <v>11</v>
      </c>
      <c r="M14" s="26"/>
      <c r="N14" s="62">
        <f t="shared" si="0"/>
        <v>1.4337610850286917</v>
      </c>
      <c r="O14" s="62">
        <f t="shared" si="1"/>
        <v>1.3113750693368531</v>
      </c>
      <c r="P14" s="125" t="s">
        <v>11</v>
      </c>
      <c r="Q14" s="126"/>
      <c r="R14" s="62">
        <f t="shared" ref="R14:R17" si="6">F14/F13-1</f>
        <v>-0.2706896046877949</v>
      </c>
      <c r="S14" s="62">
        <f t="shared" ref="S14:S17" si="7">G14/G13-1</f>
        <v>-8.6332431273627996E-3</v>
      </c>
      <c r="T14" s="125" t="s">
        <v>11</v>
      </c>
      <c r="U14" s="127"/>
      <c r="V14" s="125" t="s">
        <v>11</v>
      </c>
      <c r="W14" s="125" t="s">
        <v>11</v>
      </c>
      <c r="X14" s="125" t="s">
        <v>11</v>
      </c>
      <c r="Y14" s="128"/>
      <c r="Z14" s="125" t="s">
        <v>11</v>
      </c>
      <c r="AA14" s="125" t="s">
        <v>11</v>
      </c>
      <c r="AB14" s="125" t="s">
        <v>11</v>
      </c>
      <c r="AC14" s="26"/>
    </row>
    <row r="15" spans="1:29" ht="12.75" customHeight="1">
      <c r="A15" s="39">
        <v>2017</v>
      </c>
      <c r="B15" s="104">
        <v>0.97475199999999973</v>
      </c>
      <c r="C15" s="104">
        <v>0.99482400000000071</v>
      </c>
      <c r="D15" s="38" t="s">
        <v>11</v>
      </c>
      <c r="E15" s="38"/>
      <c r="F15" s="38">
        <v>9889.3960000000006</v>
      </c>
      <c r="G15" s="38">
        <v>20949.581999999999</v>
      </c>
      <c r="H15" s="38" t="s">
        <v>11</v>
      </c>
      <c r="I15" s="38"/>
      <c r="J15" s="38">
        <v>39557.584000000003</v>
      </c>
      <c r="K15" s="38">
        <v>83798.327999999994</v>
      </c>
      <c r="L15" s="38" t="s">
        <v>11</v>
      </c>
      <c r="M15" s="26"/>
      <c r="N15" s="62">
        <f t="shared" si="0"/>
        <v>1.0892676486222319</v>
      </c>
      <c r="O15" s="62">
        <f t="shared" si="1"/>
        <v>1.0581259671800143</v>
      </c>
      <c r="P15" s="125" t="s">
        <v>11</v>
      </c>
      <c r="Q15" s="126"/>
      <c r="R15" s="62">
        <f t="shared" si="6"/>
        <v>-0.5216273441933621</v>
      </c>
      <c r="S15" s="62">
        <f t="shared" si="7"/>
        <v>-0.13429061076251558</v>
      </c>
      <c r="T15" s="125" t="s">
        <v>11</v>
      </c>
      <c r="U15" s="127"/>
      <c r="V15" s="125" t="s">
        <v>11</v>
      </c>
      <c r="W15" s="125" t="s">
        <v>11</v>
      </c>
      <c r="X15" s="125" t="s">
        <v>11</v>
      </c>
      <c r="Y15" s="128"/>
      <c r="Z15" s="125" t="s">
        <v>11</v>
      </c>
      <c r="AA15" s="125" t="s">
        <v>11</v>
      </c>
      <c r="AB15" s="125" t="s">
        <v>11</v>
      </c>
      <c r="AC15" s="26"/>
    </row>
    <row r="16" spans="1:29" ht="12.75" customHeight="1">
      <c r="A16" s="39">
        <v>2018</v>
      </c>
      <c r="B16" s="104">
        <v>1.9185887096774199</v>
      </c>
      <c r="C16" s="104">
        <v>1.9365241935483866</v>
      </c>
      <c r="D16" s="38" t="s">
        <v>11</v>
      </c>
      <c r="E16" s="38"/>
      <c r="F16" s="38">
        <v>8040.616</v>
      </c>
      <c r="G16" s="38">
        <v>25216.797999999999</v>
      </c>
      <c r="H16" s="38" t="s">
        <v>11</v>
      </c>
      <c r="I16" s="38"/>
      <c r="J16" s="38">
        <v>32421.838709677417</v>
      </c>
      <c r="K16" s="38">
        <v>101680.6370967742</v>
      </c>
      <c r="L16" s="38" t="s">
        <v>11</v>
      </c>
      <c r="M16" s="26"/>
      <c r="N16" s="62">
        <f t="shared" si="0"/>
        <v>0.96828394266174422</v>
      </c>
      <c r="O16" s="62">
        <f t="shared" si="1"/>
        <v>0.94659979408255657</v>
      </c>
      <c r="P16" s="125" t="s">
        <v>11</v>
      </c>
      <c r="Q16" s="126"/>
      <c r="R16" s="62">
        <f t="shared" si="6"/>
        <v>-0.18694569415563911</v>
      </c>
      <c r="S16" s="62">
        <f t="shared" si="7"/>
        <v>0.20368979199680459</v>
      </c>
      <c r="T16" s="125" t="s">
        <v>11</v>
      </c>
      <c r="U16" s="127"/>
      <c r="V16" s="125" t="s">
        <v>11</v>
      </c>
      <c r="W16" s="125" t="s">
        <v>11</v>
      </c>
      <c r="X16" s="125" t="s">
        <v>11</v>
      </c>
      <c r="Y16" s="128"/>
      <c r="Z16" s="125" t="s">
        <v>11</v>
      </c>
      <c r="AA16" s="125" t="s">
        <v>11</v>
      </c>
      <c r="AB16" s="125" t="s">
        <v>11</v>
      </c>
      <c r="AC16" s="26"/>
    </row>
    <row r="17" spans="1:35" ht="12.75" customHeight="1">
      <c r="A17" s="39">
        <v>2019</v>
      </c>
      <c r="B17" s="104">
        <v>2.2681679999999993</v>
      </c>
      <c r="C17" s="104">
        <v>2.2962720000000001</v>
      </c>
      <c r="D17" s="38" t="s">
        <v>11</v>
      </c>
      <c r="E17" s="38"/>
      <c r="F17" s="38">
        <v>12466.425999999999</v>
      </c>
      <c r="G17" s="38">
        <v>21591.547999999999</v>
      </c>
      <c r="H17" s="38" t="s">
        <v>11</v>
      </c>
      <c r="I17" s="38"/>
      <c r="J17" s="38">
        <v>49865.703999999998</v>
      </c>
      <c r="K17" s="38">
        <v>86366.191999999995</v>
      </c>
      <c r="L17" s="38" t="s">
        <v>11</v>
      </c>
      <c r="M17" s="26"/>
      <c r="N17" s="62">
        <f t="shared" si="0"/>
        <v>0.18220647737542217</v>
      </c>
      <c r="O17" s="62">
        <f t="shared" si="1"/>
        <v>0.18576984870632063</v>
      </c>
      <c r="P17" s="125" t="s">
        <v>11</v>
      </c>
      <c r="Q17" s="126"/>
      <c r="R17" s="62">
        <f t="shared" si="6"/>
        <v>0.55043170821738019</v>
      </c>
      <c r="S17" s="62">
        <f t="shared" si="7"/>
        <v>-0.14376329619644812</v>
      </c>
      <c r="T17" s="125" t="s">
        <v>11</v>
      </c>
      <c r="U17" s="127"/>
      <c r="V17" s="125" t="s">
        <v>11</v>
      </c>
      <c r="W17" s="125" t="s">
        <v>11</v>
      </c>
      <c r="X17" s="125" t="s">
        <v>11</v>
      </c>
      <c r="Y17" s="128"/>
      <c r="Z17" s="125" t="s">
        <v>11</v>
      </c>
      <c r="AA17" s="125" t="s">
        <v>11</v>
      </c>
      <c r="AB17" s="125" t="s">
        <v>11</v>
      </c>
      <c r="AC17" s="26"/>
    </row>
    <row r="18" spans="1:35" ht="12.75" customHeight="1">
      <c r="A18" s="39">
        <v>2020</v>
      </c>
      <c r="B18" s="104">
        <v>0.39868525896414292</v>
      </c>
      <c r="C18" s="104">
        <v>0.41005179282868526</v>
      </c>
      <c r="D18" s="38" t="s">
        <v>11</v>
      </c>
      <c r="E18" s="38"/>
      <c r="F18" s="38">
        <v>11119.68</v>
      </c>
      <c r="G18" s="38">
        <v>16077.188</v>
      </c>
      <c r="H18" s="38" t="s">
        <v>11</v>
      </c>
      <c r="I18" s="38"/>
      <c r="J18" s="38">
        <v>44301.513944223108</v>
      </c>
      <c r="K18" s="38">
        <v>64052.541832669318</v>
      </c>
      <c r="L18" s="38" t="s">
        <v>11</v>
      </c>
      <c r="M18" s="26"/>
      <c r="N18" s="62">
        <f t="shared" ref="N18" si="8">B18/B17-1</f>
        <v>-0.82422586908723561</v>
      </c>
      <c r="O18" s="62">
        <f t="shared" ref="O18" si="9">C18/C17-1</f>
        <v>-0.82142716854593656</v>
      </c>
      <c r="P18" s="125" t="s">
        <v>11</v>
      </c>
      <c r="Q18" s="126"/>
      <c r="R18" s="62">
        <f t="shared" ref="R18" si="10">F18/F17-1</f>
        <v>-0.10802983950652734</v>
      </c>
      <c r="S18" s="62">
        <f t="shared" ref="S18" si="11">G18/G17-1</f>
        <v>-0.25539437931916686</v>
      </c>
      <c r="T18" s="125" t="s">
        <v>11</v>
      </c>
      <c r="U18" s="127"/>
      <c r="V18" s="125" t="s">
        <v>11</v>
      </c>
      <c r="W18" s="125" t="s">
        <v>11</v>
      </c>
      <c r="X18" s="125" t="s">
        <v>11</v>
      </c>
      <c r="Y18" s="128"/>
      <c r="Z18" s="125" t="s">
        <v>11</v>
      </c>
      <c r="AA18" s="125" t="s">
        <v>11</v>
      </c>
      <c r="AB18" s="125" t="s">
        <v>11</v>
      </c>
      <c r="AC18" s="26"/>
    </row>
    <row r="19" spans="1:35" ht="12.75" customHeight="1">
      <c r="A19" s="39">
        <v>2021</v>
      </c>
      <c r="B19" s="104">
        <v>4.2123999999999946E-2</v>
      </c>
      <c r="C19" s="104">
        <v>5.2535999999999985E-2</v>
      </c>
      <c r="D19" s="38" t="s">
        <v>11</v>
      </c>
      <c r="E19" s="38"/>
      <c r="F19" s="38">
        <v>12498.436</v>
      </c>
      <c r="G19" s="38">
        <v>7124.52</v>
      </c>
      <c r="H19" s="38" t="s">
        <v>11</v>
      </c>
      <c r="I19" s="38"/>
      <c r="J19" s="38">
        <v>49993.743999999999</v>
      </c>
      <c r="K19" s="38">
        <v>28498.080000000002</v>
      </c>
      <c r="L19" s="38" t="s">
        <v>11</v>
      </c>
      <c r="M19" s="26"/>
      <c r="N19" s="62">
        <f t="shared" ref="N19" si="12">B19/B18-1</f>
        <v>-0.89434272009593285</v>
      </c>
      <c r="O19" s="62">
        <f t="shared" ref="O19" si="13">C19/C18-1</f>
        <v>-0.87187959931210712</v>
      </c>
      <c r="P19" s="125" t="s">
        <v>11</v>
      </c>
      <c r="Q19" s="126"/>
      <c r="R19" s="62">
        <f t="shared" ref="R19" si="14">F19/F18-1</f>
        <v>0.12399241704797248</v>
      </c>
      <c r="S19" s="62">
        <f t="shared" ref="S19" si="15">G19/G18-1</f>
        <v>-0.55685534062299946</v>
      </c>
      <c r="T19" s="125" t="s">
        <v>11</v>
      </c>
      <c r="U19" s="127"/>
      <c r="V19" s="125" t="s">
        <v>11</v>
      </c>
      <c r="W19" s="125" t="s">
        <v>11</v>
      </c>
      <c r="X19" s="125" t="s">
        <v>11</v>
      </c>
      <c r="Y19" s="128"/>
      <c r="Z19" s="125" t="s">
        <v>11</v>
      </c>
      <c r="AA19" s="125" t="s">
        <v>11</v>
      </c>
      <c r="AB19" s="125" t="s">
        <v>11</v>
      </c>
      <c r="AC19" s="26"/>
    </row>
    <row r="20" spans="1:35" ht="12.75" customHeight="1">
      <c r="A20" s="39">
        <v>2022</v>
      </c>
      <c r="B20" s="104">
        <v>1.6390120481927717</v>
      </c>
      <c r="C20" s="104">
        <v>1.6798112449799192</v>
      </c>
      <c r="D20" s="38" t="s">
        <v>11</v>
      </c>
      <c r="E20" s="38"/>
      <c r="F20" s="38">
        <v>7145.0079999999998</v>
      </c>
      <c r="G20" s="38">
        <v>7248.9880000000003</v>
      </c>
      <c r="H20" s="38" t="s">
        <v>11</v>
      </c>
      <c r="I20" s="38"/>
      <c r="J20" s="38">
        <v>28694.811244979919</v>
      </c>
      <c r="K20" s="38">
        <v>29112.401606425701</v>
      </c>
      <c r="L20" s="38" t="s">
        <v>11</v>
      </c>
      <c r="M20" s="26"/>
      <c r="N20" s="62">
        <f t="shared" ref="N20" si="16">B20/B19-1</f>
        <v>37.909221540992633</v>
      </c>
      <c r="O20" s="62">
        <f t="shared" ref="O20" si="17">C20/C19-1</f>
        <v>30.974479309043698</v>
      </c>
      <c r="P20" s="125" t="s">
        <v>11</v>
      </c>
      <c r="Q20" s="126"/>
      <c r="R20" s="62">
        <f t="shared" ref="R20" si="18">F20/F19-1</f>
        <v>-0.42832783237838723</v>
      </c>
      <c r="S20" s="62">
        <f t="shared" ref="S20" si="19">G20/G19-1</f>
        <v>1.7470369933693775E-2</v>
      </c>
      <c r="T20" s="125" t="s">
        <v>11</v>
      </c>
      <c r="U20" s="127"/>
      <c r="V20" s="125" t="s">
        <v>11</v>
      </c>
      <c r="W20" s="125" t="s">
        <v>11</v>
      </c>
      <c r="X20" s="125" t="s">
        <v>11</v>
      </c>
      <c r="Y20" s="128"/>
      <c r="Z20" s="125" t="s">
        <v>11</v>
      </c>
      <c r="AA20" s="125" t="s">
        <v>11</v>
      </c>
      <c r="AB20" s="125" t="s">
        <v>11</v>
      </c>
      <c r="AC20" s="26"/>
    </row>
    <row r="21" spans="1:35" ht="12.75" customHeight="1">
      <c r="A21" s="39"/>
      <c r="B21" s="104"/>
      <c r="C21" s="104"/>
      <c r="D21" s="38"/>
      <c r="E21" s="38"/>
      <c r="F21" s="38"/>
      <c r="G21" s="38"/>
      <c r="H21" s="38"/>
      <c r="I21" s="38"/>
      <c r="J21" s="38"/>
      <c r="K21" s="38"/>
      <c r="L21" s="38"/>
      <c r="M21" s="26"/>
      <c r="N21" s="62"/>
      <c r="O21" s="62"/>
      <c r="P21" s="125"/>
      <c r="Q21" s="126"/>
      <c r="R21" s="62"/>
      <c r="S21" s="62"/>
      <c r="T21" s="125"/>
      <c r="U21" s="127"/>
      <c r="V21" s="125"/>
      <c r="W21" s="125"/>
      <c r="X21" s="125"/>
      <c r="Y21" s="128"/>
      <c r="Z21" s="125"/>
      <c r="AA21" s="125"/>
      <c r="AB21" s="125"/>
      <c r="AC21" s="26"/>
    </row>
    <row r="22" spans="1:35" ht="12.75" customHeight="1">
      <c r="A22" s="109" t="s">
        <v>114</v>
      </c>
      <c r="B22" s="110">
        <v>0.56307638888888889</v>
      </c>
      <c r="C22" s="110">
        <v>0.59636805555555528</v>
      </c>
      <c r="D22" s="110" t="s">
        <v>11</v>
      </c>
      <c r="E22" s="110"/>
      <c r="F22" s="110">
        <v>3711.4760000000001</v>
      </c>
      <c r="G22" s="110">
        <v>3680.5740000000001</v>
      </c>
      <c r="H22" s="110" t="s">
        <v>11</v>
      </c>
      <c r="I22" s="110"/>
      <c r="J22" s="110">
        <v>25774.138888888891</v>
      </c>
      <c r="K22" s="110">
        <v>25559.541666666668</v>
      </c>
      <c r="L22" s="110" t="s">
        <v>11</v>
      </c>
      <c r="M22" s="112"/>
      <c r="N22" s="113"/>
      <c r="O22" s="113"/>
      <c r="P22" s="129"/>
      <c r="Q22" s="130"/>
      <c r="R22" s="113"/>
      <c r="S22" s="113"/>
      <c r="T22" s="129"/>
      <c r="U22" s="131"/>
      <c r="V22" s="129"/>
      <c r="W22" s="129"/>
      <c r="X22" s="129"/>
      <c r="Y22" s="132"/>
      <c r="Z22" s="129"/>
      <c r="AA22" s="129"/>
      <c r="AB22" s="129"/>
      <c r="AC22" s="26"/>
    </row>
    <row r="23" spans="1:35" ht="12.75" customHeight="1">
      <c r="A23" s="109" t="s">
        <v>119</v>
      </c>
      <c r="B23" s="110">
        <v>4.8224513888888865</v>
      </c>
      <c r="C23" s="110">
        <v>4.8572569444444431</v>
      </c>
      <c r="D23" s="110" t="s">
        <v>11</v>
      </c>
      <c r="E23" s="110"/>
      <c r="F23" s="110">
        <v>3819.8739999999998</v>
      </c>
      <c r="G23" s="110">
        <v>6895.72</v>
      </c>
      <c r="H23" s="110" t="s">
        <v>11</v>
      </c>
      <c r="I23" s="110"/>
      <c r="J23" s="110">
        <v>26526.902777777777</v>
      </c>
      <c r="K23" s="110">
        <v>47886.944444444445</v>
      </c>
      <c r="L23" s="110" t="s">
        <v>11</v>
      </c>
      <c r="M23" s="112"/>
      <c r="N23" s="113">
        <f t="shared" ref="N23" si="20">B23/B22-1</f>
        <v>7.5644709741869391</v>
      </c>
      <c r="O23" s="113">
        <f t="shared" ref="O23" si="21">C23/C22-1</f>
        <v>7.1447302537349948</v>
      </c>
      <c r="P23" s="129" t="s">
        <v>11</v>
      </c>
      <c r="Q23" s="130"/>
      <c r="R23" s="113">
        <f t="shared" ref="R23" si="22">F23/F22-1</f>
        <v>2.9206170267570108E-2</v>
      </c>
      <c r="S23" s="113">
        <f t="shared" ref="S23" si="23">G23/G22-1</f>
        <v>0.87354472427398555</v>
      </c>
      <c r="T23" s="129" t="s">
        <v>11</v>
      </c>
      <c r="U23" s="131"/>
      <c r="V23" s="129" t="s">
        <v>11</v>
      </c>
      <c r="W23" s="129" t="s">
        <v>11</v>
      </c>
      <c r="X23" s="129" t="s">
        <v>11</v>
      </c>
      <c r="Y23" s="132"/>
      <c r="Z23" s="129" t="s">
        <v>11</v>
      </c>
      <c r="AA23" s="129" t="s">
        <v>11</v>
      </c>
      <c r="AB23" s="129" t="s">
        <v>11</v>
      </c>
      <c r="AC23" s="26"/>
    </row>
    <row r="24" spans="1:35" ht="12.75" customHeight="1">
      <c r="A24" s="39"/>
      <c r="B24" s="104"/>
      <c r="C24" s="104"/>
      <c r="D24" s="38"/>
      <c r="E24" s="26"/>
      <c r="F24" s="38"/>
      <c r="G24" s="38"/>
      <c r="H24" s="38"/>
      <c r="I24" s="26"/>
      <c r="J24" s="38"/>
      <c r="K24" s="38"/>
      <c r="L24" s="38"/>
      <c r="M24" s="26"/>
      <c r="N24" s="133"/>
      <c r="O24" s="133"/>
      <c r="P24" s="133"/>
      <c r="Q24" s="126"/>
      <c r="R24" s="134"/>
      <c r="S24" s="134"/>
      <c r="T24" s="134"/>
      <c r="U24" s="127"/>
      <c r="V24" s="135"/>
      <c r="W24" s="135"/>
      <c r="X24" s="135"/>
      <c r="Y24" s="128"/>
      <c r="Z24" s="127"/>
      <c r="AA24" s="127"/>
      <c r="AB24" s="127"/>
      <c r="AC24" s="26"/>
    </row>
    <row r="25" spans="1:35" ht="12.75" customHeight="1">
      <c r="A25" s="39" t="s">
        <v>19</v>
      </c>
      <c r="B25" s="104">
        <v>1.434920634920636E-2</v>
      </c>
      <c r="C25" s="104">
        <v>2.1634920634920646E-2</v>
      </c>
      <c r="D25" s="38" t="s">
        <v>11</v>
      </c>
      <c r="E25" s="26"/>
      <c r="F25" s="38">
        <v>3111.5920000000001</v>
      </c>
      <c r="G25" s="38">
        <v>2041.4780000000001</v>
      </c>
      <c r="H25" s="38" t="s">
        <v>11</v>
      </c>
      <c r="I25" s="26"/>
      <c r="J25" s="38">
        <v>49390.349206349209</v>
      </c>
      <c r="K25" s="38">
        <v>32404.412698412696</v>
      </c>
      <c r="L25" s="38" t="s">
        <v>11</v>
      </c>
      <c r="M25" s="26"/>
      <c r="N25" s="62" t="s">
        <v>11</v>
      </c>
      <c r="O25" s="62" t="s">
        <v>11</v>
      </c>
      <c r="P25" s="124" t="s">
        <v>11</v>
      </c>
      <c r="Q25" s="62"/>
      <c r="R25" s="62" t="s">
        <v>11</v>
      </c>
      <c r="S25" s="62" t="s">
        <v>11</v>
      </c>
      <c r="T25" s="124" t="s">
        <v>11</v>
      </c>
      <c r="U25" s="127"/>
      <c r="V25" s="62" t="s">
        <v>11</v>
      </c>
      <c r="W25" s="62" t="s">
        <v>11</v>
      </c>
      <c r="X25" s="124" t="s">
        <v>11</v>
      </c>
      <c r="Y25" s="62"/>
      <c r="Z25" s="62" t="s">
        <v>11</v>
      </c>
      <c r="AA25" s="62" t="s">
        <v>11</v>
      </c>
      <c r="AB25" s="124" t="s">
        <v>11</v>
      </c>
      <c r="AC25" s="26"/>
    </row>
    <row r="26" spans="1:35" ht="12.75" customHeight="1">
      <c r="A26" s="39" t="s">
        <v>20</v>
      </c>
      <c r="B26" s="104">
        <v>5.1343750000000007E-2</v>
      </c>
      <c r="C26" s="104">
        <v>5.6187499999999987E-2</v>
      </c>
      <c r="D26" s="38" t="s">
        <v>11</v>
      </c>
      <c r="E26" s="26"/>
      <c r="F26" s="38">
        <v>3424.538</v>
      </c>
      <c r="G26" s="38">
        <v>1386.192</v>
      </c>
      <c r="H26" s="38" t="s">
        <v>11</v>
      </c>
      <c r="I26" s="26"/>
      <c r="J26" s="38">
        <v>53508.40625</v>
      </c>
      <c r="K26" s="38">
        <v>21659.25</v>
      </c>
      <c r="L26" s="38" t="s">
        <v>11</v>
      </c>
      <c r="M26" s="26"/>
      <c r="N26" s="62" t="s">
        <v>11</v>
      </c>
      <c r="O26" s="62" t="s">
        <v>11</v>
      </c>
      <c r="P26" s="124" t="s">
        <v>11</v>
      </c>
      <c r="Q26" s="62"/>
      <c r="R26" s="62" t="s">
        <v>11</v>
      </c>
      <c r="S26" s="62" t="s">
        <v>11</v>
      </c>
      <c r="T26" s="124" t="s">
        <v>11</v>
      </c>
      <c r="U26" s="127"/>
      <c r="V26" s="23">
        <f t="shared" ref="V26" si="24">B26/B25-1</f>
        <v>2.5781595685840686</v>
      </c>
      <c r="W26" s="23">
        <f t="shared" ref="W26" si="25">C26/C25-1</f>
        <v>1.5970744680851046</v>
      </c>
      <c r="X26" s="124" t="s">
        <v>11</v>
      </c>
      <c r="Y26" s="128"/>
      <c r="Z26" s="23">
        <f t="shared" ref="Z26" si="26">F26/F25-1</f>
        <v>0.10057423981036062</v>
      </c>
      <c r="AA26" s="23">
        <f t="shared" ref="AA26" si="27">G26/G25-1</f>
        <v>-0.3209860698964182</v>
      </c>
      <c r="AB26" s="124" t="s">
        <v>11</v>
      </c>
      <c r="AC26" s="26"/>
    </row>
    <row r="27" spans="1:35" ht="12.75" customHeight="1">
      <c r="A27" s="39" t="s">
        <v>21</v>
      </c>
      <c r="B27" s="104">
        <v>4.5903225806451599E-2</v>
      </c>
      <c r="C27" s="104">
        <v>5.8467741935483868E-2</v>
      </c>
      <c r="D27" s="38" t="s">
        <v>11</v>
      </c>
      <c r="E27" s="26"/>
      <c r="F27" s="38">
        <v>2558.9580000000001</v>
      </c>
      <c r="G27" s="38">
        <v>1078.3119999999999</v>
      </c>
      <c r="H27" s="38" t="s">
        <v>11</v>
      </c>
      <c r="I27" s="26"/>
      <c r="J27" s="38">
        <v>41273.516129032258</v>
      </c>
      <c r="K27" s="38">
        <v>17392.129032258064</v>
      </c>
      <c r="L27" s="38" t="s">
        <v>11</v>
      </c>
      <c r="M27" s="26"/>
      <c r="N27" s="62" t="s">
        <v>11</v>
      </c>
      <c r="O27" s="62" t="s">
        <v>11</v>
      </c>
      <c r="P27" s="124" t="s">
        <v>11</v>
      </c>
      <c r="Q27" s="62"/>
      <c r="R27" s="62" t="s">
        <v>11</v>
      </c>
      <c r="S27" s="62" t="s">
        <v>11</v>
      </c>
      <c r="T27" s="124" t="s">
        <v>11</v>
      </c>
      <c r="U27" s="127"/>
      <c r="V27" s="23">
        <f t="shared" ref="V27:V29" si="28">B27/B26-1</f>
        <v>-0.1059627353582161</v>
      </c>
      <c r="W27" s="23">
        <f t="shared" ref="W27:W29" si="29">C27/C26-1</f>
        <v>4.058272632674309E-2</v>
      </c>
      <c r="X27" s="124" t="s">
        <v>11</v>
      </c>
      <c r="Y27" s="128"/>
      <c r="Z27" s="23">
        <f t="shared" ref="Z27:Z29" si="30">F27/F26-1</f>
        <v>-0.25275818227159397</v>
      </c>
      <c r="AA27" s="23">
        <f t="shared" ref="AA27:AA29" si="31">G27/G26-1</f>
        <v>-0.22210487436083903</v>
      </c>
      <c r="AB27" s="124" t="s">
        <v>11</v>
      </c>
      <c r="AC27" s="26"/>
    </row>
    <row r="28" spans="1:35" ht="12.75" customHeight="1">
      <c r="A28" s="39" t="s">
        <v>115</v>
      </c>
      <c r="B28" s="104">
        <v>8.5532258064516142E-2</v>
      </c>
      <c r="C28" s="104">
        <v>0.10145161290322578</v>
      </c>
      <c r="D28" s="38" t="s">
        <v>11</v>
      </c>
      <c r="E28" s="26"/>
      <c r="F28" s="38">
        <v>1418.2760000000001</v>
      </c>
      <c r="G28" s="38">
        <v>1228.6079999999999</v>
      </c>
      <c r="H28" s="38" t="s">
        <v>11</v>
      </c>
      <c r="I28" s="26"/>
      <c r="J28" s="38">
        <v>22875.419354838712</v>
      </c>
      <c r="K28" s="38">
        <v>19816.258064516129</v>
      </c>
      <c r="L28" s="38" t="s">
        <v>11</v>
      </c>
      <c r="M28" s="26"/>
      <c r="N28" s="62" t="s">
        <v>11</v>
      </c>
      <c r="O28" s="62" t="s">
        <v>11</v>
      </c>
      <c r="P28" s="124" t="s">
        <v>11</v>
      </c>
      <c r="Q28" s="62"/>
      <c r="R28" s="62" t="s">
        <v>11</v>
      </c>
      <c r="S28" s="62" t="s">
        <v>11</v>
      </c>
      <c r="T28" s="124" t="s">
        <v>11</v>
      </c>
      <c r="U28" s="127"/>
      <c r="V28" s="23">
        <f t="shared" si="28"/>
        <v>0.86331693605059812</v>
      </c>
      <c r="W28" s="23">
        <f t="shared" si="29"/>
        <v>0.73517241379310305</v>
      </c>
      <c r="X28" s="124" t="s">
        <v>11</v>
      </c>
      <c r="Y28" s="128"/>
      <c r="Z28" s="23">
        <f t="shared" si="30"/>
        <v>-0.44576034464027936</v>
      </c>
      <c r="AA28" s="23">
        <f t="shared" si="31"/>
        <v>0.13938081000675129</v>
      </c>
      <c r="AB28" s="124" t="s">
        <v>11</v>
      </c>
      <c r="AC28" s="38"/>
      <c r="AD28" s="38"/>
      <c r="AE28" s="38"/>
      <c r="AI28" s="45"/>
    </row>
    <row r="29" spans="1:35" ht="12.75" customHeight="1">
      <c r="A29" s="39" t="s">
        <v>116</v>
      </c>
      <c r="B29" s="104">
        <v>0.7066129032258065</v>
      </c>
      <c r="C29" s="104">
        <v>0.7500322580645159</v>
      </c>
      <c r="D29" s="38" t="s">
        <v>11</v>
      </c>
      <c r="E29" s="26"/>
      <c r="F29" s="38">
        <v>1882.78</v>
      </c>
      <c r="G29" s="38">
        <v>1909.0940000000001</v>
      </c>
      <c r="H29" s="38" t="s">
        <v>11</v>
      </c>
      <c r="I29" s="26"/>
      <c r="J29" s="38">
        <v>30367.419354838712</v>
      </c>
      <c r="K29" s="38">
        <v>30791.838709677417</v>
      </c>
      <c r="L29" s="38" t="s">
        <v>11</v>
      </c>
      <c r="M29" s="38"/>
      <c r="N29" s="62">
        <f t="shared" ref="N29" si="32">B29/B25-1</f>
        <v>48.244040822152407</v>
      </c>
      <c r="O29" s="62">
        <f t="shared" ref="O29" si="33">C29/C25-1</f>
        <v>33.667668567912308</v>
      </c>
      <c r="P29" s="124" t="s">
        <v>11</v>
      </c>
      <c r="Q29" s="62"/>
      <c r="R29" s="62">
        <f t="shared" ref="R29" si="34">F29/F25-1</f>
        <v>-0.39491424325554247</v>
      </c>
      <c r="S29" s="62">
        <f t="shared" ref="S29" si="35">G29/G25-1</f>
        <v>-6.4847135261805411E-2</v>
      </c>
      <c r="T29" s="124" t="s">
        <v>11</v>
      </c>
      <c r="U29" s="127"/>
      <c r="V29" s="23">
        <f t="shared" si="28"/>
        <v>7.2613614934942472</v>
      </c>
      <c r="W29" s="23">
        <f t="shared" si="29"/>
        <v>6.3930047694753576</v>
      </c>
      <c r="X29" s="124" t="s">
        <v>11</v>
      </c>
      <c r="Y29" s="128"/>
      <c r="Z29" s="23">
        <f t="shared" si="30"/>
        <v>0.32751312156449086</v>
      </c>
      <c r="AA29" s="23">
        <f t="shared" si="31"/>
        <v>0.55386746627077166</v>
      </c>
      <c r="AB29" s="124" t="s">
        <v>11</v>
      </c>
      <c r="AC29" s="38"/>
      <c r="AD29" s="38"/>
      <c r="AE29" s="38"/>
      <c r="AF29" s="38"/>
      <c r="AI29" s="45"/>
    </row>
    <row r="30" spans="1:35" ht="12.75" customHeight="1">
      <c r="A30" s="39" t="s">
        <v>117</v>
      </c>
      <c r="B30" s="104">
        <v>2.1505624999999999</v>
      </c>
      <c r="C30" s="104">
        <v>2.2020156249999987</v>
      </c>
      <c r="D30" s="38" t="s">
        <v>11</v>
      </c>
      <c r="E30" s="26"/>
      <c r="F30" s="38">
        <v>1634.5</v>
      </c>
      <c r="G30" s="38">
        <v>2015.7919999999999</v>
      </c>
      <c r="H30" s="38" t="s">
        <v>11</v>
      </c>
      <c r="I30" s="26"/>
      <c r="J30" s="38">
        <v>25539.0625</v>
      </c>
      <c r="K30" s="38">
        <v>31496.75</v>
      </c>
      <c r="L30" s="38" t="s">
        <v>11</v>
      </c>
      <c r="M30" s="38"/>
      <c r="N30" s="62">
        <f t="shared" ref="N30:N32" si="36">B30/B26-1</f>
        <v>40.885575167376743</v>
      </c>
      <c r="O30" s="62">
        <f t="shared" ref="O30:O32" si="37">C30/C26-1</f>
        <v>38.190489432702989</v>
      </c>
      <c r="P30" s="124" t="s">
        <v>11</v>
      </c>
      <c r="Q30" s="62"/>
      <c r="R30" s="62">
        <f t="shared" ref="R30:R32" si="38">F30/F26-1</f>
        <v>-0.52270934064682595</v>
      </c>
      <c r="S30" s="62">
        <f t="shared" ref="S30:S32" si="39">G30/G26-1</f>
        <v>0.45419393561642241</v>
      </c>
      <c r="T30" s="124" t="s">
        <v>11</v>
      </c>
      <c r="U30" s="127"/>
      <c r="V30" s="23">
        <f t="shared" ref="V30:V32" si="40">B30/B29-1</f>
        <v>2.0434803697785893</v>
      </c>
      <c r="W30" s="23">
        <f t="shared" ref="W30:W32" si="41">C30/C29-1</f>
        <v>1.9358945582985672</v>
      </c>
      <c r="X30" s="124" t="s">
        <v>11</v>
      </c>
      <c r="Y30" s="128"/>
      <c r="Z30" s="23">
        <f t="shared" ref="Z30:Z32" si="42">F30/F29-1</f>
        <v>-0.13186883225868129</v>
      </c>
      <c r="AA30" s="23">
        <f t="shared" ref="AA30:AA32" si="43">G30/G29-1</f>
        <v>5.5889338083928708E-2</v>
      </c>
      <c r="AB30" s="124" t="s">
        <v>11</v>
      </c>
      <c r="AC30" s="38"/>
      <c r="AD30" s="38"/>
      <c r="AE30" s="38"/>
      <c r="AF30" s="38"/>
      <c r="AI30" s="45"/>
    </row>
    <row r="31" spans="1:35" ht="12.75" customHeight="1">
      <c r="A31" s="39" t="s">
        <v>118</v>
      </c>
      <c r="B31" s="104">
        <v>3.6289344262295087</v>
      </c>
      <c r="C31" s="104">
        <v>3.6811803278688537</v>
      </c>
      <c r="D31" s="38" t="s">
        <v>11</v>
      </c>
      <c r="E31" s="26"/>
      <c r="F31" s="38">
        <v>2209.4520000000002</v>
      </c>
      <c r="G31" s="38">
        <v>2095.4940000000001</v>
      </c>
      <c r="H31" s="38" t="s">
        <v>11</v>
      </c>
      <c r="I31" s="26"/>
      <c r="J31" s="38">
        <v>36220.524590163935</v>
      </c>
      <c r="K31" s="38">
        <v>34352.360655737706</v>
      </c>
      <c r="L31" s="38" t="s">
        <v>11</v>
      </c>
      <c r="M31" s="38"/>
      <c r="N31" s="62">
        <f t="shared" si="36"/>
        <v>78.056196214416588</v>
      </c>
      <c r="O31" s="62">
        <f t="shared" si="37"/>
        <v>61.960877331825913</v>
      </c>
      <c r="P31" s="124" t="s">
        <v>11</v>
      </c>
      <c r="Q31" s="62"/>
      <c r="R31" s="62">
        <f t="shared" si="38"/>
        <v>-0.13658137413744187</v>
      </c>
      <c r="S31" s="62">
        <f t="shared" si="39"/>
        <v>0.94330954306360337</v>
      </c>
      <c r="T31" s="124" t="s">
        <v>11</v>
      </c>
      <c r="U31" s="127"/>
      <c r="V31" s="23">
        <f t="shared" si="40"/>
        <v>0.68743499722956614</v>
      </c>
      <c r="W31" s="23">
        <f t="shared" si="41"/>
        <v>0.67173215579197176</v>
      </c>
      <c r="X31" s="124" t="s">
        <v>11</v>
      </c>
      <c r="Y31" s="128"/>
      <c r="Z31" s="23">
        <f t="shared" si="42"/>
        <v>0.35176017130620996</v>
      </c>
      <c r="AA31" s="23">
        <f t="shared" si="43"/>
        <v>3.9538801622389652E-2</v>
      </c>
      <c r="AB31" s="124" t="s">
        <v>11</v>
      </c>
      <c r="AC31" s="38"/>
      <c r="AD31" s="38"/>
      <c r="AE31" s="38"/>
      <c r="AF31" s="38"/>
      <c r="AI31" s="45"/>
    </row>
    <row r="32" spans="1:35" ht="12.75" customHeight="1">
      <c r="A32" s="39" t="s">
        <v>120</v>
      </c>
      <c r="B32" s="38">
        <v>4.5236451612903226</v>
      </c>
      <c r="C32" s="38">
        <v>4.5684354838709664</v>
      </c>
      <c r="D32" s="38" t="s">
        <v>11</v>
      </c>
      <c r="E32" s="26"/>
      <c r="F32" s="38">
        <v>2146.962</v>
      </c>
      <c r="G32" s="38">
        <v>3066.154</v>
      </c>
      <c r="H32" s="38" t="s">
        <v>11</v>
      </c>
      <c r="I32" s="26"/>
      <c r="J32" s="38">
        <v>34628.419354838705</v>
      </c>
      <c r="K32" s="38">
        <v>49454.096774193553</v>
      </c>
      <c r="L32" s="38" t="s">
        <v>11</v>
      </c>
      <c r="M32" s="26"/>
      <c r="N32" s="62">
        <f t="shared" si="36"/>
        <v>51.888176503865729</v>
      </c>
      <c r="O32" s="62">
        <f t="shared" si="37"/>
        <v>44.03068362480127</v>
      </c>
      <c r="P32" s="124" t="s">
        <v>11</v>
      </c>
      <c r="Q32" s="62"/>
      <c r="R32" s="62">
        <f t="shared" si="38"/>
        <v>0.51378293082587589</v>
      </c>
      <c r="S32" s="62">
        <f t="shared" si="39"/>
        <v>1.4956324555920197</v>
      </c>
      <c r="T32" s="124" t="s">
        <v>11</v>
      </c>
      <c r="U32" s="127"/>
      <c r="V32" s="23">
        <f t="shared" si="40"/>
        <v>0.24654916015950867</v>
      </c>
      <c r="W32" s="23">
        <f t="shared" si="41"/>
        <v>0.24102463801760332</v>
      </c>
      <c r="X32" s="124" t="s">
        <v>11</v>
      </c>
      <c r="Y32" s="128"/>
      <c r="Z32" s="23">
        <f t="shared" si="42"/>
        <v>-2.8283031267481773E-2</v>
      </c>
      <c r="AA32" s="23">
        <f t="shared" si="43"/>
        <v>0.46321297030676289</v>
      </c>
      <c r="AB32" s="124" t="s">
        <v>11</v>
      </c>
      <c r="AC32" s="26"/>
    </row>
    <row r="33" spans="1:29" ht="12.75" customHeight="1">
      <c r="A33" s="39" t="s">
        <v>121</v>
      </c>
      <c r="B33" s="38">
        <v>5.0162903225806454</v>
      </c>
      <c r="C33" s="38">
        <v>5.0414354838709672</v>
      </c>
      <c r="D33" s="38" t="s">
        <v>11</v>
      </c>
      <c r="E33" s="26"/>
      <c r="F33" s="38">
        <v>1297.19</v>
      </c>
      <c r="G33" s="38">
        <v>2753.5859999999998</v>
      </c>
      <c r="H33" s="38" t="s">
        <v>11</v>
      </c>
      <c r="I33" s="26"/>
      <c r="J33" s="38">
        <v>20922.419354838712</v>
      </c>
      <c r="K33" s="38">
        <v>44412.677419354834</v>
      </c>
      <c r="L33" s="38" t="s">
        <v>11</v>
      </c>
      <c r="M33" s="26"/>
      <c r="N33" s="62">
        <f t="shared" ref="N33" si="44">B33/B29-1</f>
        <v>6.0990641406071671</v>
      </c>
      <c r="O33" s="62">
        <f t="shared" ref="O33" si="45">C33/C29-1</f>
        <v>5.7216248763494058</v>
      </c>
      <c r="P33" s="124" t="s">
        <v>11</v>
      </c>
      <c r="Q33" s="62"/>
      <c r="R33" s="62">
        <f t="shared" ref="R33" si="46">F33/F29-1</f>
        <v>-0.31102412390188972</v>
      </c>
      <c r="S33" s="62">
        <f t="shared" ref="S33" si="47">G33/G29-1</f>
        <v>0.44235223619161745</v>
      </c>
      <c r="T33" s="124" t="s">
        <v>11</v>
      </c>
      <c r="U33" s="127"/>
      <c r="V33" s="23">
        <f t="shared" ref="V33" si="48">B33/B32-1</f>
        <v>0.10890446613849813</v>
      </c>
      <c r="W33" s="23">
        <f t="shared" ref="W33" si="49">C33/C32-1</f>
        <v>0.10353653929664652</v>
      </c>
      <c r="X33" s="124" t="s">
        <v>11</v>
      </c>
      <c r="Y33" s="128"/>
      <c r="Z33" s="23">
        <f t="shared" ref="Z33" si="50">F33/F32-1</f>
        <v>-0.39580206822477526</v>
      </c>
      <c r="AA33" s="23">
        <f t="shared" ref="AA33" si="51">G33/G32-1</f>
        <v>-0.10194138976711553</v>
      </c>
      <c r="AB33" s="124" t="s">
        <v>11</v>
      </c>
      <c r="AC33" s="26"/>
    </row>
    <row r="34" spans="1:29" ht="12.75" customHeight="1">
      <c r="AC34" s="26"/>
    </row>
    <row r="35" spans="1:29" ht="12.75" customHeight="1">
      <c r="A35" s="40">
        <v>44773</v>
      </c>
      <c r="B35" s="104">
        <v>1.5985</v>
      </c>
      <c r="C35" s="104">
        <v>1.65425</v>
      </c>
      <c r="D35" s="38" t="s">
        <v>11</v>
      </c>
      <c r="E35" s="26"/>
      <c r="F35" s="38">
        <v>410.42</v>
      </c>
      <c r="G35" s="38">
        <v>542.87199999999996</v>
      </c>
      <c r="H35" s="38" t="s">
        <v>11</v>
      </c>
      <c r="I35" s="26"/>
      <c r="J35" s="38">
        <v>20521</v>
      </c>
      <c r="K35" s="38">
        <v>27143.599999999999</v>
      </c>
      <c r="L35" s="38" t="s">
        <v>11</v>
      </c>
      <c r="M35" s="26"/>
      <c r="N35" s="62" t="s">
        <v>11</v>
      </c>
      <c r="O35" s="62" t="s">
        <v>11</v>
      </c>
      <c r="P35" s="62" t="s">
        <v>11</v>
      </c>
      <c r="Q35" s="126"/>
      <c r="R35" s="62" t="s">
        <v>11</v>
      </c>
      <c r="S35" s="62" t="s">
        <v>11</v>
      </c>
      <c r="T35" s="62" t="s">
        <v>11</v>
      </c>
      <c r="U35" s="127"/>
      <c r="V35" s="62" t="s">
        <v>11</v>
      </c>
      <c r="W35" s="62" t="s">
        <v>11</v>
      </c>
      <c r="X35" s="62" t="s">
        <v>11</v>
      </c>
      <c r="Y35" s="62"/>
      <c r="Z35" s="62" t="s">
        <v>11</v>
      </c>
      <c r="AA35" s="62" t="s">
        <v>11</v>
      </c>
      <c r="AB35" s="62" t="s">
        <v>11</v>
      </c>
    </row>
    <row r="36" spans="1:29" ht="12.75" customHeight="1">
      <c r="A36" s="40">
        <v>44804</v>
      </c>
      <c r="B36" s="104">
        <v>2.2963043478260867</v>
      </c>
      <c r="C36" s="104">
        <v>2.3291304347826092</v>
      </c>
      <c r="D36" s="38" t="s">
        <v>11</v>
      </c>
      <c r="E36" s="26"/>
      <c r="F36" s="38">
        <v>521.16999999999996</v>
      </c>
      <c r="G36" s="38">
        <v>762.72799999999995</v>
      </c>
      <c r="H36" s="38" t="s">
        <v>11</v>
      </c>
      <c r="I36" s="26"/>
      <c r="J36" s="38">
        <v>22659.565217391304</v>
      </c>
      <c r="K36" s="38">
        <v>33162.086956521744</v>
      </c>
      <c r="L36" s="38" t="s">
        <v>11</v>
      </c>
      <c r="M36" s="26"/>
      <c r="N36" s="62" t="s">
        <v>11</v>
      </c>
      <c r="O36" s="62" t="s">
        <v>11</v>
      </c>
      <c r="P36" s="62" t="s">
        <v>11</v>
      </c>
      <c r="Q36" s="126"/>
      <c r="R36" s="62" t="s">
        <v>11</v>
      </c>
      <c r="S36" s="62" t="s">
        <v>11</v>
      </c>
      <c r="T36" s="62" t="s">
        <v>11</v>
      </c>
      <c r="U36" s="127"/>
      <c r="V36" s="23">
        <f t="shared" ref="V36:V37" si="52">B36/B35-1</f>
        <v>0.43653697080143061</v>
      </c>
      <c r="W36" s="23">
        <f t="shared" ref="W36:W37" si="53">C36/C35-1</f>
        <v>0.4079676196358526</v>
      </c>
      <c r="X36" s="62" t="s">
        <v>11</v>
      </c>
      <c r="Y36" s="128"/>
      <c r="Z36" s="23">
        <f t="shared" ref="Z36:Z37" si="54">F36/F35-1</f>
        <v>0.26984552409726614</v>
      </c>
      <c r="AA36" s="23">
        <f t="shared" ref="AA36:AA37" si="55">G36/G35-1</f>
        <v>0.40498681088728095</v>
      </c>
      <c r="AB36" s="62" t="s">
        <v>11</v>
      </c>
    </row>
    <row r="37" spans="1:29" ht="12.75" customHeight="1">
      <c r="A37" s="40">
        <v>44834</v>
      </c>
      <c r="B37" s="104">
        <v>2.5167142857142855</v>
      </c>
      <c r="C37" s="104">
        <v>2.5844761904761908</v>
      </c>
      <c r="D37" s="38" t="s">
        <v>11</v>
      </c>
      <c r="E37" s="26"/>
      <c r="F37" s="38">
        <v>702.91</v>
      </c>
      <c r="G37" s="38">
        <v>710.19200000000001</v>
      </c>
      <c r="H37" s="38" t="s">
        <v>11</v>
      </c>
      <c r="I37" s="26"/>
      <c r="J37" s="38">
        <v>33471.904761904763</v>
      </c>
      <c r="K37" s="38">
        <v>33818.666666666672</v>
      </c>
      <c r="L37" s="38" t="s">
        <v>11</v>
      </c>
      <c r="M37" s="26"/>
      <c r="N37" s="62" t="s">
        <v>11</v>
      </c>
      <c r="O37" s="62" t="s">
        <v>11</v>
      </c>
      <c r="P37" s="62" t="s">
        <v>11</v>
      </c>
      <c r="Q37" s="126"/>
      <c r="R37" s="62" t="s">
        <v>11</v>
      </c>
      <c r="S37" s="62" t="s">
        <v>11</v>
      </c>
      <c r="T37" s="62" t="s">
        <v>11</v>
      </c>
      <c r="U37" s="127"/>
      <c r="V37" s="23">
        <f t="shared" si="52"/>
        <v>9.5984636399291334E-2</v>
      </c>
      <c r="W37" s="23">
        <f t="shared" si="53"/>
        <v>0.10963136794758954</v>
      </c>
      <c r="X37" s="62" t="s">
        <v>11</v>
      </c>
      <c r="Y37" s="128"/>
      <c r="Z37" s="23">
        <f t="shared" si="54"/>
        <v>0.34871539037166377</v>
      </c>
      <c r="AA37" s="23">
        <f t="shared" si="55"/>
        <v>-6.8879076158210983E-2</v>
      </c>
      <c r="AB37" s="62" t="s">
        <v>11</v>
      </c>
    </row>
    <row r="38" spans="1:29" ht="12.75" customHeight="1">
      <c r="A38" s="40">
        <v>44865</v>
      </c>
      <c r="B38" s="104">
        <v>3.0509499999999994</v>
      </c>
      <c r="C38" s="104">
        <v>3.1072999999999995</v>
      </c>
      <c r="D38" s="38" t="s">
        <v>11</v>
      </c>
      <c r="E38" s="26"/>
      <c r="F38" s="38">
        <v>816.31</v>
      </c>
      <c r="G38" s="38">
        <v>711.09</v>
      </c>
      <c r="H38" s="38" t="s">
        <v>11</v>
      </c>
      <c r="I38" s="26"/>
      <c r="J38" s="38">
        <v>40815.5</v>
      </c>
      <c r="K38" s="38">
        <v>35554.5</v>
      </c>
      <c r="L38" s="38" t="s">
        <v>11</v>
      </c>
      <c r="M38" s="26"/>
      <c r="N38" s="62" t="s">
        <v>11</v>
      </c>
      <c r="O38" s="62" t="s">
        <v>11</v>
      </c>
      <c r="P38" s="62" t="s">
        <v>11</v>
      </c>
      <c r="Q38" s="126"/>
      <c r="R38" s="62" t="s">
        <v>11</v>
      </c>
      <c r="S38" s="62" t="s">
        <v>11</v>
      </c>
      <c r="T38" s="62" t="s">
        <v>11</v>
      </c>
      <c r="U38" s="127"/>
      <c r="V38" s="23">
        <f t="shared" ref="V38" si="56">B38/B37-1</f>
        <v>0.21227507521144329</v>
      </c>
      <c r="W38" s="23">
        <f t="shared" ref="W38" si="57">C38/C37-1</f>
        <v>0.20229391605556946</v>
      </c>
      <c r="X38" s="62" t="s">
        <v>11</v>
      </c>
      <c r="Y38" s="128"/>
      <c r="Z38" s="23">
        <f t="shared" ref="Z38" si="58">F38/F37-1</f>
        <v>0.16132933092430046</v>
      </c>
      <c r="AA38" s="23">
        <f t="shared" ref="AA38" si="59">G38/G37-1</f>
        <v>1.2644467974858298E-3</v>
      </c>
      <c r="AB38" s="62" t="s">
        <v>11</v>
      </c>
    </row>
    <row r="39" spans="1:29" ht="12.75" customHeight="1">
      <c r="A39" s="40">
        <v>44895</v>
      </c>
      <c r="B39" s="104">
        <v>3.7339999999999995</v>
      </c>
      <c r="C39" s="104">
        <v>3.7850499999999996</v>
      </c>
      <c r="D39" s="38" t="s">
        <v>11</v>
      </c>
      <c r="E39" s="26"/>
      <c r="F39" s="38">
        <v>645.14800000000002</v>
      </c>
      <c r="G39" s="38">
        <v>594.13400000000001</v>
      </c>
      <c r="H39" s="38" t="s">
        <v>11</v>
      </c>
      <c r="I39" s="26"/>
      <c r="J39" s="38">
        <v>32257.4</v>
      </c>
      <c r="K39" s="38">
        <v>29706.7</v>
      </c>
      <c r="L39" s="38" t="s">
        <v>11</v>
      </c>
      <c r="M39" s="26"/>
      <c r="N39" s="62" t="s">
        <v>11</v>
      </c>
      <c r="O39" s="62" t="s">
        <v>11</v>
      </c>
      <c r="P39" s="62" t="s">
        <v>11</v>
      </c>
      <c r="Q39" s="126"/>
      <c r="R39" s="62" t="s">
        <v>11</v>
      </c>
      <c r="S39" s="62" t="s">
        <v>11</v>
      </c>
      <c r="T39" s="62" t="s">
        <v>11</v>
      </c>
      <c r="U39" s="127"/>
      <c r="V39" s="23">
        <f t="shared" ref="V39:V41" si="60">B39/B38-1</f>
        <v>0.22388108621904657</v>
      </c>
      <c r="W39" s="23">
        <f t="shared" ref="W39:W41" si="61">C39/C38-1</f>
        <v>0.21811540565764487</v>
      </c>
      <c r="X39" s="62" t="s">
        <v>11</v>
      </c>
      <c r="Y39" s="128"/>
      <c r="Z39" s="23">
        <f t="shared" ref="Z39:Z41" si="62">F39/F38-1</f>
        <v>-0.2096776959733434</v>
      </c>
      <c r="AA39" s="23">
        <f t="shared" ref="AA39:AA41" si="63">G39/G38-1</f>
        <v>-0.16447425782952929</v>
      </c>
      <c r="AB39" s="62" t="s">
        <v>11</v>
      </c>
    </row>
    <row r="40" spans="1:29" ht="12.75" customHeight="1">
      <c r="A40" s="40">
        <v>44926</v>
      </c>
      <c r="B40" s="104">
        <v>4.0793333333333335</v>
      </c>
      <c r="C40" s="104">
        <v>4.1288095238095233</v>
      </c>
      <c r="D40" s="38" t="s">
        <v>11</v>
      </c>
      <c r="E40" s="26"/>
      <c r="F40" s="38">
        <v>747.99400000000003</v>
      </c>
      <c r="G40" s="38">
        <v>790.27</v>
      </c>
      <c r="H40" s="38" t="s">
        <v>11</v>
      </c>
      <c r="I40" s="26"/>
      <c r="J40" s="38">
        <v>35618.761904761901</v>
      </c>
      <c r="K40" s="38">
        <v>37631.904761904763</v>
      </c>
      <c r="L40" s="38" t="s">
        <v>11</v>
      </c>
      <c r="M40" s="26"/>
      <c r="N40" s="62" t="s">
        <v>11</v>
      </c>
      <c r="O40" s="62" t="s">
        <v>11</v>
      </c>
      <c r="P40" s="62" t="s">
        <v>11</v>
      </c>
      <c r="Q40" s="126"/>
      <c r="R40" s="62" t="s">
        <v>11</v>
      </c>
      <c r="S40" s="62" t="s">
        <v>11</v>
      </c>
      <c r="T40" s="62" t="s">
        <v>11</v>
      </c>
      <c r="U40" s="127"/>
      <c r="V40" s="23">
        <f t="shared" si="60"/>
        <v>9.2483485091948037E-2</v>
      </c>
      <c r="W40" s="23">
        <f t="shared" si="61"/>
        <v>9.082033891481589E-2</v>
      </c>
      <c r="X40" s="62" t="s">
        <v>11</v>
      </c>
      <c r="Y40" s="128"/>
      <c r="Z40" s="23">
        <f t="shared" si="62"/>
        <v>0.15941458394042907</v>
      </c>
      <c r="AA40" s="23">
        <f t="shared" si="63"/>
        <v>0.33012081449639297</v>
      </c>
      <c r="AB40" s="62" t="s">
        <v>11</v>
      </c>
    </row>
    <row r="41" spans="1:29" ht="12.75" customHeight="1">
      <c r="A41" s="40">
        <v>44957</v>
      </c>
      <c r="B41" s="104">
        <v>4.3175499999999989</v>
      </c>
      <c r="C41" s="104">
        <v>4.3762999999999996</v>
      </c>
      <c r="D41" s="38" t="s">
        <v>11</v>
      </c>
      <c r="E41" s="26"/>
      <c r="F41" s="38">
        <v>1078.5940000000001</v>
      </c>
      <c r="G41" s="38">
        <v>1020.2859999999999</v>
      </c>
      <c r="H41" s="38" t="s">
        <v>11</v>
      </c>
      <c r="I41" s="26"/>
      <c r="J41" s="38">
        <v>53929.7</v>
      </c>
      <c r="K41" s="38">
        <v>51014.3</v>
      </c>
      <c r="L41" s="38" t="s">
        <v>11</v>
      </c>
      <c r="M41" s="26"/>
      <c r="N41" s="62" t="s">
        <v>11</v>
      </c>
      <c r="O41" s="62" t="s">
        <v>11</v>
      </c>
      <c r="P41" s="62" t="s">
        <v>11</v>
      </c>
      <c r="Q41" s="126"/>
      <c r="R41" s="62" t="s">
        <v>11</v>
      </c>
      <c r="S41" s="62" t="s">
        <v>11</v>
      </c>
      <c r="T41" s="62" t="s">
        <v>11</v>
      </c>
      <c r="U41" s="127"/>
      <c r="V41" s="23">
        <f t="shared" si="60"/>
        <v>5.8395979735250458E-2</v>
      </c>
      <c r="W41" s="23">
        <f t="shared" si="61"/>
        <v>5.994233319877762E-2</v>
      </c>
      <c r="X41" s="62" t="s">
        <v>11</v>
      </c>
      <c r="Y41" s="128"/>
      <c r="Z41" s="23">
        <f t="shared" si="62"/>
        <v>0.44198215493707171</v>
      </c>
      <c r="AA41" s="23">
        <f t="shared" si="63"/>
        <v>0.2910600174623863</v>
      </c>
      <c r="AB41" s="62" t="s">
        <v>11</v>
      </c>
    </row>
    <row r="42" spans="1:29" ht="12.75" customHeight="1">
      <c r="A42" s="40">
        <v>44985</v>
      </c>
      <c r="B42" s="104">
        <v>4.5634210526315799</v>
      </c>
      <c r="C42" s="104">
        <v>4.6005263157894731</v>
      </c>
      <c r="D42" s="104" t="s">
        <v>11</v>
      </c>
      <c r="E42" s="38"/>
      <c r="F42" s="38">
        <v>529.654</v>
      </c>
      <c r="G42" s="38">
        <v>760.87800000000004</v>
      </c>
      <c r="H42" s="38" t="s">
        <v>11</v>
      </c>
      <c r="I42" s="38"/>
      <c r="J42" s="38">
        <v>27876.526315789473</v>
      </c>
      <c r="K42" s="38">
        <v>40046.210526315786</v>
      </c>
      <c r="L42" s="38" t="s">
        <v>11</v>
      </c>
      <c r="M42" s="26"/>
      <c r="N42" s="62" t="s">
        <v>11</v>
      </c>
      <c r="O42" s="62" t="s">
        <v>11</v>
      </c>
      <c r="P42" s="62" t="s">
        <v>11</v>
      </c>
      <c r="Q42" s="126"/>
      <c r="R42" s="62" t="s">
        <v>11</v>
      </c>
      <c r="S42" s="62" t="s">
        <v>11</v>
      </c>
      <c r="T42" s="62" t="s">
        <v>11</v>
      </c>
      <c r="U42" s="127"/>
      <c r="V42" s="23">
        <f t="shared" ref="V42:V43" si="64">B42/B41-1</f>
        <v>5.6946891786217035E-2</v>
      </c>
      <c r="W42" s="23">
        <f t="shared" ref="W42:W43" si="65">C42/C41-1</f>
        <v>5.1236504761893231E-2</v>
      </c>
      <c r="X42" s="62" t="s">
        <v>11</v>
      </c>
      <c r="Y42" s="128"/>
      <c r="Z42" s="23">
        <f t="shared" ref="Z42:Z43" si="66">F42/F41-1</f>
        <v>-0.50894034270541089</v>
      </c>
      <c r="AA42" s="23">
        <f t="shared" ref="AA42:AA43" si="67">G42/G41-1</f>
        <v>-0.25425027884338303</v>
      </c>
      <c r="AB42" s="62" t="s">
        <v>11</v>
      </c>
    </row>
    <row r="43" spans="1:29" ht="12.75" customHeight="1">
      <c r="A43" s="40">
        <v>45016</v>
      </c>
      <c r="B43" s="104">
        <v>4.669999999999999</v>
      </c>
      <c r="C43" s="104">
        <v>4.7090000000000005</v>
      </c>
      <c r="D43" s="38" t="s">
        <v>11</v>
      </c>
      <c r="E43" s="26"/>
      <c r="F43" s="38">
        <v>538.71400000000006</v>
      </c>
      <c r="G43" s="38">
        <v>1284.99</v>
      </c>
      <c r="H43" s="38" t="s">
        <v>11</v>
      </c>
      <c r="I43" s="26"/>
      <c r="J43" s="38">
        <v>23422.347826086956</v>
      </c>
      <c r="K43" s="38">
        <v>55869.130434782608</v>
      </c>
      <c r="L43" s="38" t="s">
        <v>11</v>
      </c>
      <c r="M43" s="26"/>
      <c r="N43" s="62" t="s">
        <v>11</v>
      </c>
      <c r="O43" s="62" t="s">
        <v>11</v>
      </c>
      <c r="P43" s="62" t="s">
        <v>11</v>
      </c>
      <c r="Q43" s="126"/>
      <c r="R43" s="62" t="s">
        <v>11</v>
      </c>
      <c r="S43" s="62" t="s">
        <v>11</v>
      </c>
      <c r="T43" s="62" t="s">
        <v>11</v>
      </c>
      <c r="U43" s="127"/>
      <c r="V43" s="23">
        <f t="shared" si="64"/>
        <v>2.3355054495126648E-2</v>
      </c>
      <c r="W43" s="23">
        <f t="shared" si="65"/>
        <v>2.3578537924722864E-2</v>
      </c>
      <c r="X43" s="62" t="s">
        <v>11</v>
      </c>
      <c r="Y43" s="128"/>
      <c r="Z43" s="23">
        <f t="shared" si="66"/>
        <v>1.7105506613751764E-2</v>
      </c>
      <c r="AA43" s="23">
        <f t="shared" si="67"/>
        <v>0.68882527816548778</v>
      </c>
      <c r="AB43" s="62" t="s">
        <v>11</v>
      </c>
    </row>
    <row r="44" spans="1:29" ht="12.75" customHeight="1">
      <c r="A44" s="40">
        <v>45046</v>
      </c>
      <c r="B44" s="104">
        <v>4.8431578947368417</v>
      </c>
      <c r="C44" s="104">
        <v>4.86978947368421</v>
      </c>
      <c r="D44" s="38" t="s">
        <v>11</v>
      </c>
      <c r="E44" s="26"/>
      <c r="F44" s="38">
        <v>340.43599999999998</v>
      </c>
      <c r="G44" s="38">
        <v>867.40800000000002</v>
      </c>
      <c r="H44" s="38" t="s">
        <v>11</v>
      </c>
      <c r="I44" s="26"/>
      <c r="J44" s="38">
        <v>17917.684210526317</v>
      </c>
      <c r="K44" s="38">
        <v>45653.052631578947</v>
      </c>
      <c r="L44" s="38" t="s">
        <v>11</v>
      </c>
      <c r="M44" s="26"/>
      <c r="N44" s="62" t="s">
        <v>11</v>
      </c>
      <c r="O44" s="62" t="s">
        <v>11</v>
      </c>
      <c r="P44" s="62" t="s">
        <v>11</v>
      </c>
      <c r="Q44" s="126"/>
      <c r="R44" s="62" t="s">
        <v>11</v>
      </c>
      <c r="S44" s="62" t="s">
        <v>11</v>
      </c>
      <c r="T44" s="62" t="s">
        <v>11</v>
      </c>
      <c r="U44" s="127"/>
      <c r="V44" s="23">
        <f t="shared" ref="V44" si="68">B44/B43-1</f>
        <v>3.7078778316240291E-2</v>
      </c>
      <c r="W44" s="23">
        <f t="shared" ref="W44" si="69">C44/C43-1</f>
        <v>3.4145142001318574E-2</v>
      </c>
      <c r="X44" s="62" t="s">
        <v>11</v>
      </c>
      <c r="Y44" s="128"/>
      <c r="Z44" s="23">
        <f t="shared" ref="Z44" si="70">F44/F43-1</f>
        <v>-0.36805800480403339</v>
      </c>
      <c r="AA44" s="23">
        <f t="shared" ref="AA44" si="71">G44/G43-1</f>
        <v>-0.32496906590712771</v>
      </c>
      <c r="AB44" s="62" t="s">
        <v>11</v>
      </c>
    </row>
    <row r="45" spans="1:29" ht="12.75" customHeight="1">
      <c r="A45" s="40">
        <v>45077</v>
      </c>
      <c r="B45" s="104">
        <v>5.074272727272727</v>
      </c>
      <c r="C45" s="104">
        <v>5.099454545454547</v>
      </c>
      <c r="D45" s="38" t="s">
        <v>11</v>
      </c>
      <c r="E45" s="26"/>
      <c r="F45" s="38">
        <v>418.74200000000002</v>
      </c>
      <c r="G45" s="38">
        <v>950.31799999999998</v>
      </c>
      <c r="H45" s="38" t="s">
        <v>11</v>
      </c>
      <c r="I45" s="26"/>
      <c r="J45" s="38">
        <v>19033.727272727272</v>
      </c>
      <c r="K45" s="38">
        <v>43196.272727272728</v>
      </c>
      <c r="L45" s="38" t="s">
        <v>11</v>
      </c>
      <c r="M45" s="26"/>
      <c r="N45" s="62" t="s">
        <v>11</v>
      </c>
      <c r="O45" s="62" t="s">
        <v>11</v>
      </c>
      <c r="P45" s="62" t="s">
        <v>11</v>
      </c>
      <c r="Q45" s="126"/>
      <c r="R45" s="62" t="s">
        <v>11</v>
      </c>
      <c r="S45" s="62" t="s">
        <v>11</v>
      </c>
      <c r="T45" s="62" t="s">
        <v>11</v>
      </c>
      <c r="U45" s="127"/>
      <c r="V45" s="23">
        <f t="shared" ref="V45:V46" si="72">B45/B44-1</f>
        <v>4.7719863270830443E-2</v>
      </c>
      <c r="W45" s="23">
        <f t="shared" ref="W45:W46" si="73">C45/C44-1</f>
        <v>4.7161191055880458E-2</v>
      </c>
      <c r="X45" s="62" t="s">
        <v>11</v>
      </c>
      <c r="Y45" s="128"/>
      <c r="Z45" s="23">
        <f t="shared" ref="Z45:Z46" si="74">F45/F44-1</f>
        <v>0.23001680198333907</v>
      </c>
      <c r="AA45" s="23">
        <f t="shared" ref="AA45:AA46" si="75">G45/G44-1</f>
        <v>9.5583623854057054E-2</v>
      </c>
      <c r="AB45" s="62" t="s">
        <v>11</v>
      </c>
    </row>
    <row r="46" spans="1:29" ht="12.75" customHeight="1">
      <c r="A46" s="40">
        <v>45107</v>
      </c>
      <c r="B46" s="104">
        <v>5.1121904761904755</v>
      </c>
      <c r="C46" s="104">
        <v>5.1359523809523822</v>
      </c>
      <c r="D46" s="38" t="s">
        <v>11</v>
      </c>
      <c r="E46" s="26"/>
      <c r="F46" s="38">
        <v>538.01199999999994</v>
      </c>
      <c r="G46" s="38">
        <v>935.86</v>
      </c>
      <c r="H46" s="38" t="s">
        <v>11</v>
      </c>
      <c r="I46" s="26"/>
      <c r="J46" s="38">
        <v>25619.61904761905</v>
      </c>
      <c r="K46" s="38">
        <v>44564.761904761901</v>
      </c>
      <c r="L46" s="38" t="s">
        <v>11</v>
      </c>
      <c r="M46" s="26"/>
      <c r="N46" s="62" t="s">
        <v>11</v>
      </c>
      <c r="O46" s="62" t="s">
        <v>11</v>
      </c>
      <c r="P46" s="62" t="s">
        <v>11</v>
      </c>
      <c r="Q46" s="126"/>
      <c r="R46" s="62" t="s">
        <v>11</v>
      </c>
      <c r="S46" s="62" t="s">
        <v>11</v>
      </c>
      <c r="T46" s="62" t="s">
        <v>11</v>
      </c>
      <c r="U46" s="127"/>
      <c r="V46" s="23">
        <f t="shared" si="72"/>
        <v>7.4725484726021474E-3</v>
      </c>
      <c r="W46" s="23">
        <f t="shared" si="73"/>
        <v>7.1572038092519996E-3</v>
      </c>
      <c r="X46" s="62" t="s">
        <v>11</v>
      </c>
      <c r="Y46" s="128"/>
      <c r="Z46" s="23">
        <f t="shared" si="74"/>
        <v>0.28482932211242229</v>
      </c>
      <c r="AA46" s="23">
        <f t="shared" si="75"/>
        <v>-1.5213854730732224E-2</v>
      </c>
      <c r="AB46" s="62" t="s">
        <v>11</v>
      </c>
    </row>
    <row r="47" spans="1:29" ht="12.75" customHeight="1">
      <c r="A47" s="40">
        <v>45138</v>
      </c>
      <c r="B47" s="104">
        <v>5.14785</v>
      </c>
      <c r="C47" s="104">
        <v>5.1816499999999994</v>
      </c>
      <c r="D47" s="38" t="s">
        <v>11</v>
      </c>
      <c r="E47" s="26"/>
      <c r="F47" s="38">
        <v>375.72199999999998</v>
      </c>
      <c r="G47" s="38">
        <v>1075.98</v>
      </c>
      <c r="H47" s="38" t="s">
        <v>11</v>
      </c>
      <c r="I47" s="26"/>
      <c r="J47" s="38">
        <v>18786.099999999999</v>
      </c>
      <c r="K47" s="38">
        <v>53799</v>
      </c>
      <c r="L47" s="38" t="s">
        <v>11</v>
      </c>
      <c r="M47" s="26"/>
      <c r="N47" s="62">
        <f>B47/B35-1</f>
        <v>2.2204253988113858</v>
      </c>
      <c r="O47" s="62">
        <f t="shared" ref="O47:S47" si="76">C47/C35-1</f>
        <v>2.1323258274142356</v>
      </c>
      <c r="P47" s="62" t="s">
        <v>11</v>
      </c>
      <c r="Q47" s="62"/>
      <c r="R47" s="62">
        <f t="shared" si="76"/>
        <v>-8.4542663612884428E-2</v>
      </c>
      <c r="S47" s="62">
        <f t="shared" si="76"/>
        <v>0.98201417645411837</v>
      </c>
      <c r="T47" s="62" t="s">
        <v>11</v>
      </c>
      <c r="U47" s="26"/>
      <c r="V47" s="23">
        <f t="shared" ref="V47" si="77">B47/B46-1</f>
        <v>6.9753902902494058E-3</v>
      </c>
      <c r="W47" s="23">
        <f t="shared" ref="W47" si="78">C47/C46-1</f>
        <v>8.8975939919333502E-3</v>
      </c>
      <c r="X47" s="62" t="s">
        <v>11</v>
      </c>
      <c r="Y47" s="128"/>
      <c r="Z47" s="23">
        <f t="shared" ref="Z47" si="79">F47/F46-1</f>
        <v>-0.30164754689486473</v>
      </c>
      <c r="AA47" s="23">
        <f t="shared" ref="AA47" si="80">G47/G46-1</f>
        <v>0.14972324920394087</v>
      </c>
      <c r="AB47" s="62" t="s">
        <v>11</v>
      </c>
    </row>
    <row r="48" spans="1:29" ht="12.75" customHeight="1">
      <c r="A48" s="40"/>
      <c r="B48" s="104"/>
      <c r="C48" s="104"/>
      <c r="D48" s="38"/>
      <c r="E48" s="26"/>
      <c r="F48" s="38"/>
      <c r="G48" s="38"/>
      <c r="H48" s="38"/>
      <c r="I48" s="26"/>
      <c r="J48" s="38"/>
      <c r="K48" s="38"/>
      <c r="L48" s="38"/>
      <c r="M48" s="26"/>
      <c r="N48" s="62"/>
      <c r="O48" s="62"/>
      <c r="P48" s="62"/>
      <c r="R48" s="62"/>
      <c r="S48" s="62"/>
      <c r="T48" s="62"/>
      <c r="U48" s="26"/>
      <c r="V48" s="23"/>
      <c r="W48" s="23"/>
      <c r="X48" s="62"/>
      <c r="Z48" s="23"/>
      <c r="AA48" s="23"/>
      <c r="AB48" s="62"/>
    </row>
    <row r="49" spans="1:28">
      <c r="A49" s="40"/>
      <c r="B49" s="104"/>
      <c r="C49" s="104"/>
      <c r="D49" s="38"/>
      <c r="E49" s="26"/>
      <c r="F49" s="38"/>
      <c r="G49" s="38"/>
      <c r="H49" s="38"/>
      <c r="I49" s="26"/>
      <c r="J49" s="38"/>
      <c r="K49" s="38"/>
      <c r="L49" s="38"/>
      <c r="M49" s="26"/>
      <c r="N49" s="62"/>
      <c r="O49" s="62"/>
      <c r="P49" s="62"/>
      <c r="R49" s="62"/>
      <c r="S49" s="62"/>
      <c r="T49" s="62"/>
      <c r="U49" s="26"/>
      <c r="V49" s="23"/>
      <c r="W49" s="23"/>
      <c r="X49" s="62"/>
      <c r="Z49" s="23"/>
      <c r="AA49" s="23"/>
      <c r="AB49" s="62"/>
    </row>
    <row r="50" spans="1:28">
      <c r="A50" s="40"/>
      <c r="B50" s="104"/>
      <c r="C50" s="104"/>
      <c r="D50" s="38"/>
      <c r="E50" s="26"/>
      <c r="F50" s="38"/>
      <c r="G50" s="38"/>
      <c r="H50" s="38"/>
      <c r="I50" s="26"/>
      <c r="J50" s="38"/>
      <c r="K50" s="38"/>
      <c r="L50" s="38"/>
      <c r="M50" s="26"/>
      <c r="N50" s="62"/>
      <c r="O50" s="62"/>
      <c r="P50" s="62"/>
      <c r="R50" s="62"/>
      <c r="S50" s="62"/>
      <c r="T50" s="62"/>
      <c r="U50" s="26"/>
      <c r="V50" s="23"/>
      <c r="W50" s="23"/>
      <c r="X50" s="62"/>
      <c r="Z50" s="23"/>
      <c r="AA50" s="23"/>
      <c r="AB50" s="62"/>
    </row>
    <row r="51" spans="1:28">
      <c r="A51" s="40"/>
      <c r="B51" s="104"/>
      <c r="C51" s="104"/>
      <c r="D51" s="38"/>
      <c r="E51" s="26"/>
      <c r="F51" s="38"/>
      <c r="G51" s="38"/>
      <c r="H51" s="38"/>
      <c r="I51" s="26"/>
      <c r="J51" s="38"/>
      <c r="K51" s="38"/>
      <c r="L51" s="38"/>
      <c r="M51" s="26"/>
      <c r="N51" s="62"/>
      <c r="O51" s="62"/>
      <c r="P51" s="62"/>
      <c r="R51" s="62"/>
      <c r="S51" s="62"/>
      <c r="T51" s="62"/>
      <c r="U51" s="26"/>
      <c r="V51" s="23"/>
      <c r="W51" s="23"/>
      <c r="X51" s="62"/>
      <c r="Z51" s="23"/>
      <c r="AA51" s="23"/>
      <c r="AB51" s="62"/>
    </row>
  </sheetData>
  <mergeCells count="9">
    <mergeCell ref="V7:AB7"/>
    <mergeCell ref="V8:X8"/>
    <mergeCell ref="Z8:AB8"/>
    <mergeCell ref="B8:D8"/>
    <mergeCell ref="N7:T7"/>
    <mergeCell ref="F8:H8"/>
    <mergeCell ref="J8:L8"/>
    <mergeCell ref="N8:P8"/>
    <mergeCell ref="R8:T8"/>
  </mergeCells>
  <phoneticPr fontId="73" type="noConversion"/>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8332-6E49-475C-9865-656456ECBB8D}">
  <dimension ref="A1:N124"/>
  <sheetViews>
    <sheetView workbookViewId="0">
      <pane xSplit="1" ySplit="8" topLeftCell="B107" activePane="bottomRight" state="frozen"/>
      <selection pane="topRight" activeCell="C1" sqref="C1"/>
      <selection pane="bottomLeft" activeCell="A4" sqref="A4"/>
      <selection pane="bottomRight" activeCell="A125" sqref="A125"/>
    </sheetView>
  </sheetViews>
  <sheetFormatPr defaultColWidth="9" defaultRowHeight="12"/>
  <cols>
    <col min="1" max="1" width="27" style="77" customWidth="1"/>
    <col min="2" max="16384" width="9" style="81"/>
  </cols>
  <sheetData>
    <row r="1" spans="1:14" s="10" customFormat="1" ht="12.75">
      <c r="A1" s="31" t="s">
        <v>15</v>
      </c>
      <c r="B1" s="8" t="s">
        <v>49</v>
      </c>
    </row>
    <row r="2" spans="1:14" s="10" customFormat="1" ht="12.75">
      <c r="A2" s="31" t="s">
        <v>18</v>
      </c>
      <c r="B2" s="8" t="s">
        <v>50</v>
      </c>
    </row>
    <row r="3" spans="1:14" s="10" customFormat="1" ht="12.75">
      <c r="A3" s="8" t="s">
        <v>16</v>
      </c>
      <c r="B3" s="8" t="s">
        <v>17</v>
      </c>
    </row>
    <row r="4" spans="1:14" s="14" customFormat="1" ht="11.25">
      <c r="A4" s="17" t="s">
        <v>22</v>
      </c>
      <c r="B4" s="17" t="s">
        <v>27</v>
      </c>
    </row>
    <row r="5" spans="1:14" s="14" customFormat="1" ht="11.25">
      <c r="A5" s="15" t="s">
        <v>23</v>
      </c>
      <c r="B5" s="16" t="s">
        <v>100</v>
      </c>
    </row>
    <row r="6" spans="1:14" s="33" customFormat="1">
      <c r="A6" s="35"/>
    </row>
    <row r="7" spans="1:14" s="33" customFormat="1">
      <c r="A7" s="35"/>
    </row>
    <row r="8" spans="1:14" s="107" customFormat="1" ht="12.75" thickBot="1">
      <c r="A8" s="105"/>
      <c r="B8" s="106">
        <v>44754</v>
      </c>
      <c r="C8" s="106">
        <v>44782</v>
      </c>
      <c r="D8" s="106">
        <v>44816</v>
      </c>
      <c r="E8" s="106">
        <v>44846</v>
      </c>
      <c r="F8" s="106">
        <v>44874</v>
      </c>
      <c r="G8" s="106">
        <v>44904</v>
      </c>
      <c r="H8" s="106">
        <v>44937</v>
      </c>
      <c r="I8" s="106">
        <v>44966</v>
      </c>
      <c r="J8" s="106">
        <v>44994</v>
      </c>
      <c r="K8" s="106">
        <v>45027</v>
      </c>
      <c r="L8" s="106">
        <v>45055</v>
      </c>
      <c r="M8" s="106">
        <v>45086</v>
      </c>
      <c r="N8" s="106">
        <v>45119</v>
      </c>
    </row>
    <row r="9" spans="1:14" s="78" customFormat="1" ht="12.75" thickTop="1">
      <c r="A9" s="90" t="s">
        <v>55</v>
      </c>
      <c r="B9" s="89"/>
      <c r="C9" s="89"/>
      <c r="D9" s="89"/>
      <c r="E9" s="89"/>
      <c r="F9" s="89"/>
      <c r="G9" s="89"/>
      <c r="H9" s="89"/>
      <c r="I9" s="89"/>
      <c r="J9" s="89"/>
      <c r="K9" s="89"/>
      <c r="L9" s="89"/>
      <c r="M9" s="89"/>
      <c r="N9" s="89"/>
    </row>
    <row r="10" spans="1:14" s="97" customFormat="1">
      <c r="A10" s="96" t="s">
        <v>56</v>
      </c>
    </row>
    <row r="11" spans="1:14" s="80" customFormat="1">
      <c r="A11" s="91" t="s">
        <v>57</v>
      </c>
      <c r="B11" s="104">
        <v>64.28</v>
      </c>
      <c r="C11" s="104">
        <v>64.72</v>
      </c>
      <c r="D11" s="104">
        <v>60.35</v>
      </c>
      <c r="E11" s="104">
        <v>59.74</v>
      </c>
      <c r="F11" s="104">
        <v>59.21</v>
      </c>
      <c r="G11" s="104">
        <v>56.25</v>
      </c>
      <c r="H11" s="104">
        <v>60.54</v>
      </c>
      <c r="I11" s="146">
        <v>58.04</v>
      </c>
      <c r="J11" s="146">
        <v>59.97</v>
      </c>
      <c r="K11" s="104">
        <v>67.2</v>
      </c>
      <c r="L11" s="164">
        <v>68.28</v>
      </c>
      <c r="M11" s="164">
        <v>68.28</v>
      </c>
      <c r="N11" s="164">
        <v>72.989999999999995</v>
      </c>
    </row>
    <row r="12" spans="1:14" s="80" customFormat="1">
      <c r="A12" s="91" t="s">
        <v>58</v>
      </c>
      <c r="B12" s="104">
        <v>26.94</v>
      </c>
      <c r="C12" s="104">
        <v>29.59</v>
      </c>
      <c r="D12" s="104">
        <v>33.22</v>
      </c>
      <c r="E12" s="104">
        <v>30.97</v>
      </c>
      <c r="F12" s="104">
        <v>31</v>
      </c>
      <c r="G12" s="104">
        <v>28.96</v>
      </c>
      <c r="H12" s="104">
        <v>33.119999999999997</v>
      </c>
      <c r="I12" s="146">
        <v>27.9</v>
      </c>
      <c r="J12" s="146">
        <v>31.55</v>
      </c>
      <c r="K12" s="104">
        <v>33.07</v>
      </c>
      <c r="L12" s="164">
        <v>32.53</v>
      </c>
      <c r="M12" s="164">
        <v>32.53</v>
      </c>
      <c r="N12" s="164">
        <v>29.64</v>
      </c>
    </row>
    <row r="13" spans="1:14" s="80" customFormat="1">
      <c r="A13" s="91" t="s">
        <v>59</v>
      </c>
      <c r="B13" s="104">
        <v>549.86</v>
      </c>
      <c r="C13" s="104">
        <v>565.34</v>
      </c>
      <c r="D13" s="104">
        <v>589.23</v>
      </c>
      <c r="E13" s="104">
        <v>580.52</v>
      </c>
      <c r="F13" s="104">
        <v>593.14</v>
      </c>
      <c r="G13" s="104">
        <v>650.66999999999996</v>
      </c>
      <c r="H13" s="104">
        <v>626.97</v>
      </c>
      <c r="I13" s="146">
        <v>682.96</v>
      </c>
      <c r="J13" s="146">
        <v>657.25</v>
      </c>
      <c r="K13" s="104">
        <v>743.52</v>
      </c>
      <c r="L13" s="164">
        <v>786.29</v>
      </c>
      <c r="M13" s="164">
        <v>786.29</v>
      </c>
      <c r="N13" s="164">
        <v>751.1</v>
      </c>
    </row>
    <row r="14" spans="1:14" s="80" customFormat="1">
      <c r="A14" s="91" t="s">
        <v>60</v>
      </c>
      <c r="B14" s="104">
        <v>3108.18</v>
      </c>
      <c r="C14" s="104">
        <v>3179.8</v>
      </c>
      <c r="D14" s="104">
        <v>3192.74</v>
      </c>
      <c r="E14" s="104">
        <v>3187.72</v>
      </c>
      <c r="F14" s="104">
        <v>3171.12</v>
      </c>
      <c r="G14" s="104">
        <v>3123.63</v>
      </c>
      <c r="H14" s="104">
        <v>3186.52</v>
      </c>
      <c r="I14" s="146">
        <v>3096.57</v>
      </c>
      <c r="J14" s="146">
        <v>3285.98</v>
      </c>
      <c r="K14" s="104">
        <v>3483.41</v>
      </c>
      <c r="L14" s="164">
        <v>3481.56</v>
      </c>
      <c r="M14" s="164">
        <v>3424.81</v>
      </c>
      <c r="N14" s="164">
        <v>3140.32</v>
      </c>
    </row>
    <row r="15" spans="1:14" s="80" customFormat="1">
      <c r="A15" s="91" t="s">
        <v>61</v>
      </c>
      <c r="B15" s="104">
        <v>64.040000000000006</v>
      </c>
      <c r="C15" s="104">
        <v>65.25</v>
      </c>
      <c r="D15" s="104">
        <v>61.83</v>
      </c>
      <c r="E15" s="104">
        <v>59.92</v>
      </c>
      <c r="F15" s="104">
        <v>59.25</v>
      </c>
      <c r="G15" s="104">
        <v>65.239999999999995</v>
      </c>
      <c r="H15" s="104">
        <v>64.739999999999995</v>
      </c>
      <c r="I15" s="146">
        <v>60.75</v>
      </c>
      <c r="J15" s="146">
        <v>60.9</v>
      </c>
      <c r="K15" s="104">
        <v>61.92</v>
      </c>
      <c r="L15" s="164">
        <v>62.09</v>
      </c>
      <c r="M15" s="164">
        <v>63.85</v>
      </c>
      <c r="N15" s="164">
        <v>66.88</v>
      </c>
    </row>
    <row r="16" spans="1:14" s="80" customFormat="1">
      <c r="A16" s="92" t="s">
        <v>62</v>
      </c>
      <c r="B16" s="104">
        <f t="shared" ref="B16:J16" si="0">SUM(B11:B15)</f>
        <v>3813.2999999999997</v>
      </c>
      <c r="C16" s="104">
        <f t="shared" si="0"/>
        <v>3904.7000000000003</v>
      </c>
      <c r="D16" s="104">
        <f t="shared" si="0"/>
        <v>3937.37</v>
      </c>
      <c r="E16" s="104">
        <f t="shared" si="0"/>
        <v>3918.87</v>
      </c>
      <c r="F16" s="104">
        <f t="shared" si="0"/>
        <v>3913.72</v>
      </c>
      <c r="G16" s="104">
        <f t="shared" si="0"/>
        <v>3924.75</v>
      </c>
      <c r="H16" s="104">
        <f t="shared" si="0"/>
        <v>3971.89</v>
      </c>
      <c r="I16" s="104">
        <f t="shared" si="0"/>
        <v>3926.2200000000003</v>
      </c>
      <c r="J16" s="104">
        <f t="shared" si="0"/>
        <v>4095.65</v>
      </c>
      <c r="K16" s="104">
        <f t="shared" ref="K16:L16" si="1">SUM(K11:K15)</f>
        <v>4389.12</v>
      </c>
      <c r="L16" s="164">
        <f t="shared" si="1"/>
        <v>4430.75</v>
      </c>
      <c r="M16" s="164">
        <f t="shared" ref="M16:N16" si="2">SUM(M11:M15)</f>
        <v>4375.76</v>
      </c>
      <c r="N16" s="164">
        <f t="shared" si="2"/>
        <v>4060.9300000000003</v>
      </c>
    </row>
    <row r="17" spans="1:14" s="80" customFormat="1">
      <c r="A17" s="79"/>
      <c r="B17" s="104"/>
      <c r="C17" s="104"/>
      <c r="D17" s="104"/>
      <c r="E17" s="104"/>
      <c r="F17" s="104"/>
      <c r="G17" s="104"/>
      <c r="H17" s="104"/>
      <c r="I17" s="144"/>
      <c r="J17" s="144"/>
      <c r="K17" s="144"/>
      <c r="L17" s="164"/>
      <c r="M17" s="164"/>
      <c r="N17" s="164"/>
    </row>
    <row r="18" spans="1:14" s="95" customFormat="1">
      <c r="A18" s="96" t="s">
        <v>63</v>
      </c>
      <c r="B18" s="104"/>
      <c r="C18" s="104"/>
      <c r="D18" s="104"/>
      <c r="E18" s="104"/>
      <c r="F18" s="104"/>
      <c r="G18" s="104"/>
      <c r="H18" s="104"/>
      <c r="I18" s="145"/>
      <c r="J18" s="145"/>
      <c r="K18" s="145"/>
      <c r="L18" s="164"/>
      <c r="M18" s="164"/>
      <c r="N18" s="164"/>
    </row>
    <row r="19" spans="1:14" s="80" customFormat="1">
      <c r="A19" s="91" t="s">
        <v>106</v>
      </c>
      <c r="B19" s="104">
        <v>14.18</v>
      </c>
      <c r="C19" s="104">
        <v>13.64</v>
      </c>
      <c r="D19" s="104">
        <v>14.93</v>
      </c>
      <c r="E19" s="104">
        <v>15.34</v>
      </c>
      <c r="F19" s="104">
        <v>17.190000000000001</v>
      </c>
      <c r="G19" s="104">
        <v>15.62</v>
      </c>
      <c r="H19" s="104">
        <v>17.43</v>
      </c>
      <c r="I19" s="146">
        <v>16.07</v>
      </c>
      <c r="J19" s="146">
        <v>17.52</v>
      </c>
      <c r="K19" s="144">
        <v>20.2</v>
      </c>
      <c r="L19" s="164">
        <v>20.21</v>
      </c>
      <c r="M19" s="164">
        <v>21</v>
      </c>
      <c r="N19" s="164">
        <v>21.67</v>
      </c>
    </row>
    <row r="20" spans="1:14" s="80" customFormat="1">
      <c r="A20" s="91" t="s">
        <v>105</v>
      </c>
      <c r="B20" s="104">
        <v>19.97</v>
      </c>
      <c r="C20" s="104">
        <v>19.43</v>
      </c>
      <c r="D20" s="104">
        <v>20.93</v>
      </c>
      <c r="E20" s="104">
        <v>21.31</v>
      </c>
      <c r="F20" s="104">
        <v>22.48</v>
      </c>
      <c r="G20" s="104">
        <v>23.24</v>
      </c>
      <c r="H20" s="104">
        <v>23.59</v>
      </c>
      <c r="I20" s="146">
        <v>22.74</v>
      </c>
      <c r="J20" s="146">
        <v>23.38</v>
      </c>
      <c r="K20" s="146">
        <v>23.45</v>
      </c>
      <c r="L20" s="164">
        <v>23.08</v>
      </c>
      <c r="M20" s="164">
        <v>22.29</v>
      </c>
      <c r="N20" s="164">
        <v>22.88</v>
      </c>
    </row>
    <row r="21" spans="1:14" s="80" customFormat="1">
      <c r="A21" s="91" t="s">
        <v>64</v>
      </c>
      <c r="B21" s="104"/>
      <c r="C21" s="104"/>
      <c r="D21" s="104"/>
      <c r="E21" s="104"/>
      <c r="F21" s="104"/>
      <c r="G21" s="104"/>
      <c r="H21" s="104"/>
      <c r="I21" s="144"/>
      <c r="J21" s="144"/>
      <c r="K21" s="144"/>
      <c r="L21" s="164"/>
      <c r="M21" s="164"/>
      <c r="N21" s="164"/>
    </row>
    <row r="22" spans="1:14" s="80" customFormat="1">
      <c r="A22" s="91" t="s">
        <v>101</v>
      </c>
      <c r="B22" s="104">
        <v>9.91</v>
      </c>
      <c r="C22" s="104">
        <v>10.07</v>
      </c>
      <c r="D22" s="104">
        <v>10.64</v>
      </c>
      <c r="E22" s="104">
        <v>11.04</v>
      </c>
      <c r="F22" s="104">
        <v>10.08</v>
      </c>
      <c r="G22" s="104">
        <v>12.04</v>
      </c>
      <c r="H22" s="104">
        <v>12.89</v>
      </c>
      <c r="I22" s="146">
        <v>11.95</v>
      </c>
      <c r="J22" s="146">
        <v>11.67</v>
      </c>
      <c r="K22" s="146">
        <v>12.27</v>
      </c>
      <c r="L22" s="164">
        <v>12.25</v>
      </c>
      <c r="M22" s="164">
        <v>12.15</v>
      </c>
      <c r="N22" s="164">
        <v>12.7</v>
      </c>
    </row>
    <row r="23" spans="1:14" s="80" customFormat="1">
      <c r="A23" s="91" t="s">
        <v>102</v>
      </c>
      <c r="B23" s="104">
        <v>20.190000000000001</v>
      </c>
      <c r="C23" s="104">
        <v>20.23</v>
      </c>
      <c r="D23" s="104">
        <v>19.940000000000001</v>
      </c>
      <c r="E23" s="104">
        <v>21.39</v>
      </c>
      <c r="F23" s="104">
        <v>21.07</v>
      </c>
      <c r="G23" s="104">
        <v>21.4</v>
      </c>
      <c r="H23" s="104">
        <v>20.56</v>
      </c>
      <c r="I23" s="146">
        <v>20.350000000000001</v>
      </c>
      <c r="J23" s="146">
        <v>20.51</v>
      </c>
      <c r="K23" s="146">
        <v>20.62</v>
      </c>
      <c r="L23" s="164">
        <v>21.2</v>
      </c>
      <c r="M23" s="164">
        <v>20.58</v>
      </c>
      <c r="N23" s="164">
        <v>20.58</v>
      </c>
    </row>
    <row r="24" spans="1:14" s="80" customFormat="1">
      <c r="A24" s="91" t="s">
        <v>103</v>
      </c>
      <c r="B24" s="104">
        <v>86.03</v>
      </c>
      <c r="C24" s="104">
        <v>89.26</v>
      </c>
      <c r="D24" s="104">
        <v>87.31</v>
      </c>
      <c r="E24" s="104">
        <v>93.73</v>
      </c>
      <c r="F24" s="104">
        <v>91.13</v>
      </c>
      <c r="G24" s="104">
        <v>89.81</v>
      </c>
      <c r="H24" s="104">
        <v>86.96</v>
      </c>
      <c r="I24" s="146">
        <v>90.56</v>
      </c>
      <c r="J24" s="146">
        <v>96.88</v>
      </c>
      <c r="K24" s="146">
        <v>98.46</v>
      </c>
      <c r="L24" s="164">
        <v>101.36</v>
      </c>
      <c r="M24" s="164">
        <v>107.31</v>
      </c>
      <c r="N24" s="164">
        <v>104.81</v>
      </c>
    </row>
    <row r="25" spans="1:14" s="80" customFormat="1">
      <c r="A25" s="91" t="s">
        <v>104</v>
      </c>
      <c r="B25" s="104">
        <v>35.86</v>
      </c>
      <c r="C25" s="104">
        <v>36.75</v>
      </c>
      <c r="D25" s="104">
        <v>35.26</v>
      </c>
      <c r="E25" s="104">
        <v>37.49</v>
      </c>
      <c r="F25" s="104">
        <v>36.299999999999997</v>
      </c>
      <c r="G25" s="104">
        <v>35.81</v>
      </c>
      <c r="H25" s="104">
        <v>33.94</v>
      </c>
      <c r="I25" s="146">
        <v>37.36</v>
      </c>
      <c r="J25" s="146">
        <v>36.94</v>
      </c>
      <c r="K25" s="146">
        <v>36.619999999999997</v>
      </c>
      <c r="L25" s="164">
        <v>38.35</v>
      </c>
      <c r="M25" s="164">
        <v>39.58</v>
      </c>
      <c r="N25" s="164">
        <v>40.590000000000003</v>
      </c>
    </row>
    <row r="26" spans="1:14" s="80" customFormat="1">
      <c r="A26" s="91" t="s">
        <v>45</v>
      </c>
      <c r="B26" s="104">
        <v>142.62</v>
      </c>
      <c r="C26" s="104">
        <v>137.91</v>
      </c>
      <c r="D26" s="104">
        <v>139.43</v>
      </c>
      <c r="E26" s="104">
        <v>127.82</v>
      </c>
      <c r="F26" s="104">
        <v>130.85</v>
      </c>
      <c r="G26" s="104">
        <v>125.29</v>
      </c>
      <c r="H26" s="104">
        <v>128.31</v>
      </c>
      <c r="I26" s="146">
        <v>135.02000000000001</v>
      </c>
      <c r="J26" s="146">
        <v>123.26</v>
      </c>
      <c r="K26" s="146">
        <v>128.47</v>
      </c>
      <c r="L26" s="164">
        <v>133.19999999999999</v>
      </c>
      <c r="M26" s="164">
        <v>146.06</v>
      </c>
      <c r="N26" s="164">
        <v>144.74</v>
      </c>
    </row>
    <row r="27" spans="1:14" s="80" customFormat="1">
      <c r="A27" s="91" t="s">
        <v>65</v>
      </c>
      <c r="B27" s="104">
        <v>5.41</v>
      </c>
      <c r="C27" s="104">
        <v>4.49</v>
      </c>
      <c r="D27" s="104">
        <v>4.16</v>
      </c>
      <c r="E27" s="104">
        <v>3.8</v>
      </c>
      <c r="F27" s="104">
        <v>3.42</v>
      </c>
      <c r="G27" s="104">
        <v>3.97</v>
      </c>
      <c r="H27" s="104">
        <v>3.99</v>
      </c>
      <c r="I27" s="146">
        <v>4.21</v>
      </c>
      <c r="J27" s="146">
        <v>3.82</v>
      </c>
      <c r="K27" s="144">
        <v>3.2</v>
      </c>
      <c r="L27" s="164">
        <v>3.93</v>
      </c>
      <c r="M27" s="164">
        <v>3.89</v>
      </c>
      <c r="N27" s="164">
        <v>4</v>
      </c>
    </row>
    <row r="28" spans="1:14" s="80" customFormat="1">
      <c r="A28" s="91" t="s">
        <v>66</v>
      </c>
      <c r="B28" s="104">
        <v>12.28</v>
      </c>
      <c r="C28" s="104">
        <v>11.85</v>
      </c>
      <c r="D28" s="104">
        <v>14.99</v>
      </c>
      <c r="E28" s="104">
        <v>14.99</v>
      </c>
      <c r="F28" s="104">
        <v>13.11</v>
      </c>
      <c r="G28" s="104">
        <v>13.21</v>
      </c>
      <c r="H28" s="104">
        <v>14.75</v>
      </c>
      <c r="I28" s="146">
        <v>14.29</v>
      </c>
      <c r="J28" s="146">
        <v>11.93</v>
      </c>
      <c r="K28" s="146">
        <v>13.19</v>
      </c>
      <c r="L28" s="164">
        <v>15.55</v>
      </c>
      <c r="M28" s="164">
        <v>13.02</v>
      </c>
      <c r="N28" s="164">
        <v>14.26</v>
      </c>
    </row>
    <row r="29" spans="1:14" s="80" customFormat="1">
      <c r="A29" s="91" t="s">
        <v>67</v>
      </c>
      <c r="B29" s="104">
        <v>11.51</v>
      </c>
      <c r="C29" s="104">
        <v>13.62</v>
      </c>
      <c r="D29" s="104">
        <v>11.15</v>
      </c>
      <c r="E29" s="104">
        <v>13.69</v>
      </c>
      <c r="F29" s="104">
        <v>13.44</v>
      </c>
      <c r="G29" s="104">
        <v>16.03</v>
      </c>
      <c r="H29" s="104">
        <v>14.09</v>
      </c>
      <c r="I29" s="146">
        <v>14.55</v>
      </c>
      <c r="J29" s="146">
        <v>11.67</v>
      </c>
      <c r="K29" s="146">
        <v>13.33</v>
      </c>
      <c r="L29" s="164">
        <v>14.1</v>
      </c>
      <c r="M29" s="164">
        <v>14.88</v>
      </c>
      <c r="N29" s="164">
        <v>13.21</v>
      </c>
    </row>
    <row r="30" spans="1:14" s="80" customFormat="1">
      <c r="A30" s="91" t="s">
        <v>4</v>
      </c>
      <c r="B30" s="104"/>
      <c r="C30" s="104"/>
      <c r="D30" s="104"/>
      <c r="E30" s="104"/>
      <c r="F30" s="104"/>
      <c r="G30" s="104"/>
      <c r="H30" s="104"/>
      <c r="I30" s="144"/>
      <c r="J30" s="144"/>
      <c r="K30" s="144"/>
      <c r="L30" s="164"/>
      <c r="M30" s="164"/>
      <c r="N30" s="164"/>
    </row>
    <row r="31" spans="1:14" s="80" customFormat="1">
      <c r="A31" s="91" t="s">
        <v>68</v>
      </c>
      <c r="B31" s="104"/>
      <c r="C31" s="104"/>
      <c r="D31" s="104"/>
      <c r="E31" s="104"/>
      <c r="F31" s="104"/>
      <c r="G31" s="104"/>
      <c r="H31" s="104"/>
      <c r="I31" s="144"/>
      <c r="J31" s="144"/>
      <c r="K31" s="144"/>
      <c r="L31" s="164"/>
      <c r="M31" s="164"/>
      <c r="N31" s="164"/>
    </row>
    <row r="32" spans="1:14" s="80" customFormat="1">
      <c r="A32" s="92" t="s">
        <v>62</v>
      </c>
      <c r="B32" s="104">
        <f t="shared" ref="B32" si="3">SUM(B19:B31)</f>
        <v>357.96</v>
      </c>
      <c r="C32" s="104">
        <f t="shared" ref="C32:D32" si="4">SUM(C19:C31)</f>
        <v>357.25</v>
      </c>
      <c r="D32" s="104">
        <f t="shared" si="4"/>
        <v>358.74</v>
      </c>
      <c r="E32" s="104">
        <f t="shared" ref="E32:F32" si="5">SUM(E19:E31)</f>
        <v>360.6</v>
      </c>
      <c r="F32" s="104">
        <f t="shared" si="5"/>
        <v>359.07000000000005</v>
      </c>
      <c r="G32" s="104">
        <f t="shared" ref="G32:J32" si="6">SUM(G19:G31)</f>
        <v>356.42000000000007</v>
      </c>
      <c r="H32" s="104">
        <f t="shared" si="6"/>
        <v>356.51</v>
      </c>
      <c r="I32" s="104">
        <f t="shared" si="6"/>
        <v>367.10000000000008</v>
      </c>
      <c r="J32" s="104">
        <f t="shared" si="6"/>
        <v>357.58</v>
      </c>
      <c r="K32" s="104">
        <f t="shared" ref="K32:L32" si="7">SUM(K19:K31)</f>
        <v>369.81</v>
      </c>
      <c r="L32" s="164">
        <f t="shared" si="7"/>
        <v>383.23</v>
      </c>
      <c r="M32" s="164">
        <f t="shared" ref="M32:N32" si="8">SUM(M19:M31)</f>
        <v>400.75999999999993</v>
      </c>
      <c r="N32" s="164">
        <f t="shared" si="8"/>
        <v>399.44</v>
      </c>
    </row>
    <row r="33" spans="1:14" s="80" customFormat="1">
      <c r="A33" s="79"/>
      <c r="B33" s="104"/>
      <c r="C33" s="104"/>
      <c r="D33" s="104"/>
      <c r="E33" s="104"/>
      <c r="F33" s="104"/>
      <c r="G33" s="104"/>
      <c r="H33" s="104"/>
      <c r="L33" s="164"/>
      <c r="M33" s="164"/>
      <c r="N33" s="164"/>
    </row>
    <row r="34" spans="1:14" s="95" customFormat="1">
      <c r="A34" s="94" t="s">
        <v>69</v>
      </c>
      <c r="B34" s="104"/>
      <c r="C34" s="104"/>
      <c r="D34" s="104"/>
      <c r="E34" s="104"/>
      <c r="F34" s="104"/>
      <c r="G34" s="104"/>
      <c r="H34" s="104"/>
      <c r="L34" s="164"/>
      <c r="M34" s="164"/>
      <c r="N34" s="164"/>
    </row>
    <row r="35" spans="1:14" s="80" customFormat="1">
      <c r="A35" s="91" t="s">
        <v>106</v>
      </c>
      <c r="B35" s="104">
        <f t="shared" ref="B35:D35" si="9">B19</f>
        <v>14.18</v>
      </c>
      <c r="C35" s="104">
        <f t="shared" si="9"/>
        <v>13.64</v>
      </c>
      <c r="D35" s="104">
        <f t="shared" si="9"/>
        <v>14.93</v>
      </c>
      <c r="E35" s="104">
        <f t="shared" ref="E35:F35" si="10">E19</f>
        <v>15.34</v>
      </c>
      <c r="F35" s="104">
        <f t="shared" si="10"/>
        <v>17.190000000000001</v>
      </c>
      <c r="G35" s="104">
        <f t="shared" ref="G35:H35" si="11">G19</f>
        <v>15.62</v>
      </c>
      <c r="H35" s="104">
        <f t="shared" si="11"/>
        <v>17.43</v>
      </c>
      <c r="I35" s="104">
        <f t="shared" ref="I35:J35" si="12">I19</f>
        <v>16.07</v>
      </c>
      <c r="J35" s="104">
        <f t="shared" si="12"/>
        <v>17.52</v>
      </c>
      <c r="K35" s="104">
        <f t="shared" ref="K35:L35" si="13">K19</f>
        <v>20.2</v>
      </c>
      <c r="L35" s="164">
        <f t="shared" si="13"/>
        <v>20.21</v>
      </c>
      <c r="M35" s="164">
        <f t="shared" ref="M35:N35" si="14">M19</f>
        <v>21</v>
      </c>
      <c r="N35" s="164">
        <f t="shared" si="14"/>
        <v>21.67</v>
      </c>
    </row>
    <row r="36" spans="1:14" s="80" customFormat="1">
      <c r="A36" s="91" t="s">
        <v>105</v>
      </c>
      <c r="B36" s="104">
        <f t="shared" ref="B36:D36" si="15">B20</f>
        <v>19.97</v>
      </c>
      <c r="C36" s="104">
        <f t="shared" si="15"/>
        <v>19.43</v>
      </c>
      <c r="D36" s="104">
        <f t="shared" si="15"/>
        <v>20.93</v>
      </c>
      <c r="E36" s="104">
        <f t="shared" ref="E36:F36" si="16">E20</f>
        <v>21.31</v>
      </c>
      <c r="F36" s="104">
        <f t="shared" si="16"/>
        <v>22.48</v>
      </c>
      <c r="G36" s="104">
        <f t="shared" ref="G36:H36" si="17">G20</f>
        <v>23.24</v>
      </c>
      <c r="H36" s="104">
        <f t="shared" si="17"/>
        <v>23.59</v>
      </c>
      <c r="I36" s="104">
        <f t="shared" ref="I36:J36" si="18">I20</f>
        <v>22.74</v>
      </c>
      <c r="J36" s="104">
        <f t="shared" si="18"/>
        <v>23.38</v>
      </c>
      <c r="K36" s="104">
        <f t="shared" ref="K36:L36" si="19">K20</f>
        <v>23.45</v>
      </c>
      <c r="L36" s="164">
        <f t="shared" si="19"/>
        <v>23.08</v>
      </c>
      <c r="M36" s="164">
        <f t="shared" ref="M36:N36" si="20">M20</f>
        <v>22.29</v>
      </c>
      <c r="N36" s="164">
        <f t="shared" si="20"/>
        <v>22.88</v>
      </c>
    </row>
    <row r="37" spans="1:14" s="80" customFormat="1">
      <c r="A37" s="93" t="s">
        <v>70</v>
      </c>
      <c r="B37" s="104">
        <f t="shared" ref="B37:D37" si="21">B35+B36</f>
        <v>34.15</v>
      </c>
      <c r="C37" s="104">
        <f t="shared" si="21"/>
        <v>33.07</v>
      </c>
      <c r="D37" s="104">
        <f t="shared" si="21"/>
        <v>35.86</v>
      </c>
      <c r="E37" s="104">
        <f t="shared" ref="E37:F37" si="22">E35+E36</f>
        <v>36.65</v>
      </c>
      <c r="F37" s="104">
        <f t="shared" si="22"/>
        <v>39.67</v>
      </c>
      <c r="G37" s="104">
        <f t="shared" ref="G37:H37" si="23">G35+G36</f>
        <v>38.86</v>
      </c>
      <c r="H37" s="104">
        <f t="shared" si="23"/>
        <v>41.019999999999996</v>
      </c>
      <c r="I37" s="104">
        <f t="shared" ref="I37:J37" si="24">I35+I36</f>
        <v>38.81</v>
      </c>
      <c r="J37" s="104">
        <f t="shared" si="24"/>
        <v>40.9</v>
      </c>
      <c r="K37" s="104">
        <f t="shared" ref="K37:L37" si="25">K35+K36</f>
        <v>43.65</v>
      </c>
      <c r="L37" s="164">
        <f t="shared" si="25"/>
        <v>43.29</v>
      </c>
      <c r="M37" s="164">
        <f t="shared" ref="M37:N37" si="26">M35+M36</f>
        <v>43.29</v>
      </c>
      <c r="N37" s="164">
        <f t="shared" si="26"/>
        <v>44.55</v>
      </c>
    </row>
    <row r="38" spans="1:14" s="80" customFormat="1">
      <c r="A38" s="91" t="s">
        <v>57</v>
      </c>
      <c r="B38" s="104">
        <f t="shared" ref="B38:D38" si="27">B11</f>
        <v>64.28</v>
      </c>
      <c r="C38" s="104">
        <f t="shared" si="27"/>
        <v>64.72</v>
      </c>
      <c r="D38" s="104">
        <f t="shared" si="27"/>
        <v>60.35</v>
      </c>
      <c r="E38" s="104">
        <f t="shared" ref="E38:F38" si="28">E11</f>
        <v>59.74</v>
      </c>
      <c r="F38" s="104">
        <f t="shared" si="28"/>
        <v>59.21</v>
      </c>
      <c r="G38" s="104">
        <f t="shared" ref="G38:H38" si="29">G11</f>
        <v>56.25</v>
      </c>
      <c r="H38" s="104">
        <f t="shared" si="29"/>
        <v>60.54</v>
      </c>
      <c r="I38" s="104">
        <f t="shared" ref="I38:J38" si="30">I11</f>
        <v>58.04</v>
      </c>
      <c r="J38" s="104">
        <f t="shared" si="30"/>
        <v>59.97</v>
      </c>
      <c r="K38" s="104">
        <f t="shared" ref="K38:L38" si="31">K11</f>
        <v>67.2</v>
      </c>
      <c r="L38" s="164">
        <f t="shared" si="31"/>
        <v>68.28</v>
      </c>
      <c r="M38" s="164">
        <f t="shared" ref="M38:N38" si="32">M11</f>
        <v>68.28</v>
      </c>
      <c r="N38" s="164">
        <f t="shared" si="32"/>
        <v>72.989999999999995</v>
      </c>
    </row>
    <row r="39" spans="1:14" s="80" customFormat="1">
      <c r="A39" s="91" t="s">
        <v>58</v>
      </c>
      <c r="B39" s="104">
        <f t="shared" ref="B39:D39" si="33">B12</f>
        <v>26.94</v>
      </c>
      <c r="C39" s="104">
        <f t="shared" si="33"/>
        <v>29.59</v>
      </c>
      <c r="D39" s="104">
        <f t="shared" si="33"/>
        <v>33.22</v>
      </c>
      <c r="E39" s="104">
        <f t="shared" ref="E39:F39" si="34">E12</f>
        <v>30.97</v>
      </c>
      <c r="F39" s="104">
        <f t="shared" si="34"/>
        <v>31</v>
      </c>
      <c r="G39" s="104">
        <f t="shared" ref="G39:H39" si="35">G12</f>
        <v>28.96</v>
      </c>
      <c r="H39" s="104">
        <f t="shared" si="35"/>
        <v>33.119999999999997</v>
      </c>
      <c r="I39" s="104">
        <f t="shared" ref="I39:J39" si="36">I12</f>
        <v>27.9</v>
      </c>
      <c r="J39" s="104">
        <f t="shared" si="36"/>
        <v>31.55</v>
      </c>
      <c r="K39" s="104">
        <f t="shared" ref="K39:L39" si="37">K12</f>
        <v>33.07</v>
      </c>
      <c r="L39" s="164">
        <f t="shared" si="37"/>
        <v>32.53</v>
      </c>
      <c r="M39" s="164">
        <f t="shared" ref="M39:N39" si="38">M12</f>
        <v>32.53</v>
      </c>
      <c r="N39" s="164">
        <f t="shared" si="38"/>
        <v>29.64</v>
      </c>
    </row>
    <row r="40" spans="1:14" s="80" customFormat="1">
      <c r="A40" s="91" t="s">
        <v>59</v>
      </c>
      <c r="B40" s="104">
        <f t="shared" ref="B40:D40" si="39">B13</f>
        <v>549.86</v>
      </c>
      <c r="C40" s="104">
        <f t="shared" si="39"/>
        <v>565.34</v>
      </c>
      <c r="D40" s="104">
        <f t="shared" si="39"/>
        <v>589.23</v>
      </c>
      <c r="E40" s="104">
        <f t="shared" ref="E40:F40" si="40">E13</f>
        <v>580.52</v>
      </c>
      <c r="F40" s="104">
        <f t="shared" si="40"/>
        <v>593.14</v>
      </c>
      <c r="G40" s="104">
        <f t="shared" ref="G40:H40" si="41">G13</f>
        <v>650.66999999999996</v>
      </c>
      <c r="H40" s="104">
        <f t="shared" si="41"/>
        <v>626.97</v>
      </c>
      <c r="I40" s="104">
        <f t="shared" ref="I40:J40" si="42">I13</f>
        <v>682.96</v>
      </c>
      <c r="J40" s="104">
        <f t="shared" si="42"/>
        <v>657.25</v>
      </c>
      <c r="K40" s="104">
        <f t="shared" ref="K40:L40" si="43">K13</f>
        <v>743.52</v>
      </c>
      <c r="L40" s="164">
        <f t="shared" si="43"/>
        <v>786.29</v>
      </c>
      <c r="M40" s="164">
        <f t="shared" ref="M40:N40" si="44">M13</f>
        <v>786.29</v>
      </c>
      <c r="N40" s="164">
        <f t="shared" si="44"/>
        <v>751.1</v>
      </c>
    </row>
    <row r="41" spans="1:14" s="80" customFormat="1">
      <c r="A41" s="91" t="s">
        <v>64</v>
      </c>
      <c r="B41" s="104">
        <f t="shared" ref="B41:D41" si="45">B21</f>
        <v>0</v>
      </c>
      <c r="C41" s="104">
        <f t="shared" si="45"/>
        <v>0</v>
      </c>
      <c r="D41" s="104">
        <f t="shared" si="45"/>
        <v>0</v>
      </c>
      <c r="E41" s="104">
        <f t="shared" ref="E41:F41" si="46">E21</f>
        <v>0</v>
      </c>
      <c r="F41" s="104">
        <f t="shared" si="46"/>
        <v>0</v>
      </c>
      <c r="G41" s="104">
        <f t="shared" ref="G41:H41" si="47">G21</f>
        <v>0</v>
      </c>
      <c r="H41" s="104">
        <f t="shared" si="47"/>
        <v>0</v>
      </c>
      <c r="I41" s="104">
        <f t="shared" ref="I41:J41" si="48">I21</f>
        <v>0</v>
      </c>
      <c r="J41" s="104">
        <f t="shared" si="48"/>
        <v>0</v>
      </c>
      <c r="K41" s="104">
        <f t="shared" ref="K41:L41" si="49">K21</f>
        <v>0</v>
      </c>
      <c r="L41" s="164">
        <f t="shared" si="49"/>
        <v>0</v>
      </c>
      <c r="M41" s="164">
        <f t="shared" ref="M41:N41" si="50">M21</f>
        <v>0</v>
      </c>
      <c r="N41" s="164">
        <f t="shared" si="50"/>
        <v>0</v>
      </c>
    </row>
    <row r="42" spans="1:14" s="80" customFormat="1">
      <c r="A42" s="91" t="s">
        <v>101</v>
      </c>
      <c r="B42" s="104">
        <f t="shared" ref="B42:D42" si="51">B22</f>
        <v>9.91</v>
      </c>
      <c r="C42" s="104">
        <f t="shared" si="51"/>
        <v>10.07</v>
      </c>
      <c r="D42" s="104">
        <f t="shared" si="51"/>
        <v>10.64</v>
      </c>
      <c r="E42" s="104">
        <f t="shared" ref="E42:F42" si="52">E22</f>
        <v>11.04</v>
      </c>
      <c r="F42" s="104">
        <f t="shared" si="52"/>
        <v>10.08</v>
      </c>
      <c r="G42" s="104">
        <f t="shared" ref="G42:H42" si="53">G22</f>
        <v>12.04</v>
      </c>
      <c r="H42" s="104">
        <f t="shared" si="53"/>
        <v>12.89</v>
      </c>
      <c r="I42" s="104">
        <f t="shared" ref="I42:J42" si="54">I22</f>
        <v>11.95</v>
      </c>
      <c r="J42" s="104">
        <f t="shared" si="54"/>
        <v>11.67</v>
      </c>
      <c r="K42" s="104">
        <f t="shared" ref="K42:L42" si="55">K22</f>
        <v>12.27</v>
      </c>
      <c r="L42" s="164">
        <f t="shared" si="55"/>
        <v>12.25</v>
      </c>
      <c r="M42" s="164">
        <f t="shared" ref="M42:N42" si="56">M22</f>
        <v>12.15</v>
      </c>
      <c r="N42" s="164">
        <f t="shared" si="56"/>
        <v>12.7</v>
      </c>
    </row>
    <row r="43" spans="1:14" s="80" customFormat="1">
      <c r="A43" s="91" t="s">
        <v>102</v>
      </c>
      <c r="B43" s="104">
        <f t="shared" ref="B43:D43" si="57">B23</f>
        <v>20.190000000000001</v>
      </c>
      <c r="C43" s="104">
        <f t="shared" si="57"/>
        <v>20.23</v>
      </c>
      <c r="D43" s="104">
        <f t="shared" si="57"/>
        <v>19.940000000000001</v>
      </c>
      <c r="E43" s="104">
        <f t="shared" ref="E43:F43" si="58">E23</f>
        <v>21.39</v>
      </c>
      <c r="F43" s="104">
        <f t="shared" si="58"/>
        <v>21.07</v>
      </c>
      <c r="G43" s="104">
        <f t="shared" ref="G43:H43" si="59">G23</f>
        <v>21.4</v>
      </c>
      <c r="H43" s="104">
        <f t="shared" si="59"/>
        <v>20.56</v>
      </c>
      <c r="I43" s="104">
        <f t="shared" ref="I43:J43" si="60">I23</f>
        <v>20.350000000000001</v>
      </c>
      <c r="J43" s="104">
        <f t="shared" si="60"/>
        <v>20.51</v>
      </c>
      <c r="K43" s="104">
        <f t="shared" ref="K43:L43" si="61">K23</f>
        <v>20.62</v>
      </c>
      <c r="L43" s="164">
        <f t="shared" si="61"/>
        <v>21.2</v>
      </c>
      <c r="M43" s="164">
        <f t="shared" ref="M43:N43" si="62">M23</f>
        <v>20.58</v>
      </c>
      <c r="N43" s="164">
        <f t="shared" si="62"/>
        <v>20.58</v>
      </c>
    </row>
    <row r="44" spans="1:14" s="80" customFormat="1">
      <c r="A44" s="93" t="s">
        <v>71</v>
      </c>
      <c r="B44" s="104">
        <f t="shared" ref="B44:D44" si="63">+B42+B43</f>
        <v>30.1</v>
      </c>
      <c r="C44" s="104">
        <f t="shared" si="63"/>
        <v>30.3</v>
      </c>
      <c r="D44" s="104">
        <f t="shared" si="63"/>
        <v>30.580000000000002</v>
      </c>
      <c r="E44" s="104">
        <f t="shared" ref="E44:F44" si="64">+E42+E43</f>
        <v>32.43</v>
      </c>
      <c r="F44" s="104">
        <f t="shared" si="64"/>
        <v>31.15</v>
      </c>
      <c r="G44" s="104">
        <f t="shared" ref="G44:H44" si="65">+G42+G43</f>
        <v>33.44</v>
      </c>
      <c r="H44" s="104">
        <f t="shared" si="65"/>
        <v>33.450000000000003</v>
      </c>
      <c r="I44" s="104">
        <f t="shared" ref="I44:J44" si="66">+I42+I43</f>
        <v>32.299999999999997</v>
      </c>
      <c r="J44" s="104">
        <f t="shared" si="66"/>
        <v>32.18</v>
      </c>
      <c r="K44" s="104">
        <f t="shared" ref="K44:L44" si="67">+K42+K43</f>
        <v>32.89</v>
      </c>
      <c r="L44" s="164">
        <f t="shared" si="67"/>
        <v>33.450000000000003</v>
      </c>
      <c r="M44" s="164">
        <f t="shared" ref="M44:N44" si="68">+M42+M43</f>
        <v>32.729999999999997</v>
      </c>
      <c r="N44" s="164">
        <f t="shared" si="68"/>
        <v>33.28</v>
      </c>
    </row>
    <row r="45" spans="1:14" s="80" customFormat="1">
      <c r="A45" s="91" t="s">
        <v>103</v>
      </c>
      <c r="B45" s="104">
        <f t="shared" ref="B45:D45" si="69">+B24</f>
        <v>86.03</v>
      </c>
      <c r="C45" s="104">
        <f t="shared" si="69"/>
        <v>89.26</v>
      </c>
      <c r="D45" s="104">
        <f t="shared" si="69"/>
        <v>87.31</v>
      </c>
      <c r="E45" s="104">
        <f t="shared" ref="E45:F45" si="70">+E24</f>
        <v>93.73</v>
      </c>
      <c r="F45" s="104">
        <f t="shared" si="70"/>
        <v>91.13</v>
      </c>
      <c r="G45" s="104">
        <f t="shared" ref="G45:H45" si="71">+G24</f>
        <v>89.81</v>
      </c>
      <c r="H45" s="104">
        <f t="shared" si="71"/>
        <v>86.96</v>
      </c>
      <c r="I45" s="104">
        <f t="shared" ref="I45:J45" si="72">+I24</f>
        <v>90.56</v>
      </c>
      <c r="J45" s="104">
        <f t="shared" si="72"/>
        <v>96.88</v>
      </c>
      <c r="K45" s="104">
        <f t="shared" ref="K45:L45" si="73">+K24</f>
        <v>98.46</v>
      </c>
      <c r="L45" s="164">
        <f t="shared" si="73"/>
        <v>101.36</v>
      </c>
      <c r="M45" s="164">
        <f t="shared" ref="M45:N45" si="74">+M24</f>
        <v>107.31</v>
      </c>
      <c r="N45" s="164">
        <f t="shared" si="74"/>
        <v>104.81</v>
      </c>
    </row>
    <row r="46" spans="1:14" s="80" customFormat="1">
      <c r="A46" s="91" t="s">
        <v>104</v>
      </c>
      <c r="B46" s="104">
        <f t="shared" ref="B46:D46" si="75">+B25</f>
        <v>35.86</v>
      </c>
      <c r="C46" s="104">
        <f t="shared" si="75"/>
        <v>36.75</v>
      </c>
      <c r="D46" s="104">
        <f t="shared" si="75"/>
        <v>35.26</v>
      </c>
      <c r="E46" s="104">
        <f t="shared" ref="E46:F46" si="76">+E25</f>
        <v>37.49</v>
      </c>
      <c r="F46" s="104">
        <f t="shared" si="76"/>
        <v>36.299999999999997</v>
      </c>
      <c r="G46" s="104">
        <f t="shared" ref="G46:H46" si="77">+G25</f>
        <v>35.81</v>
      </c>
      <c r="H46" s="104">
        <f t="shared" si="77"/>
        <v>33.94</v>
      </c>
      <c r="I46" s="104">
        <f t="shared" ref="I46:J46" si="78">+I25</f>
        <v>37.36</v>
      </c>
      <c r="J46" s="104">
        <f t="shared" si="78"/>
        <v>36.94</v>
      </c>
      <c r="K46" s="104">
        <f t="shared" ref="K46:L46" si="79">+K25</f>
        <v>36.619999999999997</v>
      </c>
      <c r="L46" s="164">
        <f t="shared" si="79"/>
        <v>38.35</v>
      </c>
      <c r="M46" s="164">
        <f t="shared" ref="M46:N46" si="80">+M25</f>
        <v>39.58</v>
      </c>
      <c r="N46" s="164">
        <f t="shared" si="80"/>
        <v>40.590000000000003</v>
      </c>
    </row>
    <row r="47" spans="1:14" s="80" customFormat="1">
      <c r="A47" s="93" t="s">
        <v>72</v>
      </c>
      <c r="B47" s="104">
        <f t="shared" ref="B47:D47" si="81">+B45+B46</f>
        <v>121.89</v>
      </c>
      <c r="C47" s="104">
        <f t="shared" si="81"/>
        <v>126.01</v>
      </c>
      <c r="D47" s="104">
        <f t="shared" si="81"/>
        <v>122.57</v>
      </c>
      <c r="E47" s="104">
        <f t="shared" ref="E47:F47" si="82">+E45+E46</f>
        <v>131.22</v>
      </c>
      <c r="F47" s="104">
        <f t="shared" si="82"/>
        <v>127.42999999999999</v>
      </c>
      <c r="G47" s="104">
        <f t="shared" ref="G47:H47" si="83">+G45+G46</f>
        <v>125.62</v>
      </c>
      <c r="H47" s="104">
        <f t="shared" si="83"/>
        <v>120.89999999999999</v>
      </c>
      <c r="I47" s="104">
        <f t="shared" ref="I47:J47" si="84">+I45+I46</f>
        <v>127.92</v>
      </c>
      <c r="J47" s="104">
        <f t="shared" si="84"/>
        <v>133.82</v>
      </c>
      <c r="K47" s="104">
        <f t="shared" ref="K47:L47" si="85">+K45+K46</f>
        <v>135.07999999999998</v>
      </c>
      <c r="L47" s="164">
        <f t="shared" si="85"/>
        <v>139.71</v>
      </c>
      <c r="M47" s="164">
        <f t="shared" ref="M47:N47" si="86">+M45+M46</f>
        <v>146.88999999999999</v>
      </c>
      <c r="N47" s="164">
        <f t="shared" si="86"/>
        <v>145.4</v>
      </c>
    </row>
    <row r="48" spans="1:14" s="80" customFormat="1">
      <c r="A48" s="91" t="s">
        <v>45</v>
      </c>
      <c r="B48" s="104">
        <f t="shared" ref="B48:D48" si="87">B26</f>
        <v>142.62</v>
      </c>
      <c r="C48" s="104">
        <f t="shared" si="87"/>
        <v>137.91</v>
      </c>
      <c r="D48" s="104">
        <f t="shared" si="87"/>
        <v>139.43</v>
      </c>
      <c r="E48" s="104">
        <f t="shared" ref="E48:F48" si="88">E26</f>
        <v>127.82</v>
      </c>
      <c r="F48" s="104">
        <f t="shared" si="88"/>
        <v>130.85</v>
      </c>
      <c r="G48" s="104">
        <f t="shared" ref="G48:H48" si="89">G26</f>
        <v>125.29</v>
      </c>
      <c r="H48" s="104">
        <f t="shared" si="89"/>
        <v>128.31</v>
      </c>
      <c r="I48" s="104">
        <f t="shared" ref="I48:J48" si="90">I26</f>
        <v>135.02000000000001</v>
      </c>
      <c r="J48" s="104">
        <f t="shared" si="90"/>
        <v>123.26</v>
      </c>
      <c r="K48" s="104">
        <f t="shared" ref="K48:L48" si="91">K26</f>
        <v>128.47</v>
      </c>
      <c r="L48" s="164">
        <f t="shared" si="91"/>
        <v>133.19999999999999</v>
      </c>
      <c r="M48" s="164">
        <f t="shared" ref="M48:N48" si="92">M26</f>
        <v>146.06</v>
      </c>
      <c r="N48" s="164">
        <f t="shared" si="92"/>
        <v>144.74</v>
      </c>
    </row>
    <row r="49" spans="1:14" s="80" customFormat="1">
      <c r="A49" s="91" t="s">
        <v>65</v>
      </c>
      <c r="B49" s="104">
        <f t="shared" ref="B49:D49" si="93">B27</f>
        <v>5.41</v>
      </c>
      <c r="C49" s="104">
        <f t="shared" si="93"/>
        <v>4.49</v>
      </c>
      <c r="D49" s="104">
        <f t="shared" si="93"/>
        <v>4.16</v>
      </c>
      <c r="E49" s="104">
        <f t="shared" ref="E49:F49" si="94">E27</f>
        <v>3.8</v>
      </c>
      <c r="F49" s="104">
        <f t="shared" si="94"/>
        <v>3.42</v>
      </c>
      <c r="G49" s="104">
        <f t="shared" ref="G49:H49" si="95">G27</f>
        <v>3.97</v>
      </c>
      <c r="H49" s="104">
        <f t="shared" si="95"/>
        <v>3.99</v>
      </c>
      <c r="I49" s="104">
        <f t="shared" ref="I49:J49" si="96">I27</f>
        <v>4.21</v>
      </c>
      <c r="J49" s="104">
        <f t="shared" si="96"/>
        <v>3.82</v>
      </c>
      <c r="K49" s="104">
        <f t="shared" ref="K49:L49" si="97">K27</f>
        <v>3.2</v>
      </c>
      <c r="L49" s="164">
        <f t="shared" si="97"/>
        <v>3.93</v>
      </c>
      <c r="M49" s="164">
        <f t="shared" ref="M49:N49" si="98">M27</f>
        <v>3.89</v>
      </c>
      <c r="N49" s="164">
        <f t="shared" si="98"/>
        <v>4</v>
      </c>
    </row>
    <row r="50" spans="1:14" s="80" customFormat="1">
      <c r="A50" s="91" t="s">
        <v>66</v>
      </c>
      <c r="B50" s="104">
        <f t="shared" ref="B50:D50" si="99">B28</f>
        <v>12.28</v>
      </c>
      <c r="C50" s="104">
        <f t="shared" si="99"/>
        <v>11.85</v>
      </c>
      <c r="D50" s="104">
        <f t="shared" si="99"/>
        <v>14.99</v>
      </c>
      <c r="E50" s="104">
        <f t="shared" ref="E50:F50" si="100">E28</f>
        <v>14.99</v>
      </c>
      <c r="F50" s="104">
        <f t="shared" si="100"/>
        <v>13.11</v>
      </c>
      <c r="G50" s="104">
        <f t="shared" ref="G50:H50" si="101">G28</f>
        <v>13.21</v>
      </c>
      <c r="H50" s="104">
        <f t="shared" si="101"/>
        <v>14.75</v>
      </c>
      <c r="I50" s="104">
        <f t="shared" ref="I50:J50" si="102">I28</f>
        <v>14.29</v>
      </c>
      <c r="J50" s="104">
        <f t="shared" si="102"/>
        <v>11.93</v>
      </c>
      <c r="K50" s="104">
        <f t="shared" ref="K50:L50" si="103">K28</f>
        <v>13.19</v>
      </c>
      <c r="L50" s="164">
        <f t="shared" si="103"/>
        <v>15.55</v>
      </c>
      <c r="M50" s="164">
        <f t="shared" ref="M50:N50" si="104">M28</f>
        <v>13.02</v>
      </c>
      <c r="N50" s="164">
        <f t="shared" si="104"/>
        <v>14.26</v>
      </c>
    </row>
    <row r="51" spans="1:14" s="80" customFormat="1">
      <c r="A51" s="91" t="s">
        <v>67</v>
      </c>
      <c r="B51" s="104">
        <f t="shared" ref="B51:D51" si="105">B29</f>
        <v>11.51</v>
      </c>
      <c r="C51" s="104">
        <f t="shared" si="105"/>
        <v>13.62</v>
      </c>
      <c r="D51" s="104">
        <f t="shared" si="105"/>
        <v>11.15</v>
      </c>
      <c r="E51" s="104">
        <f t="shared" ref="E51:F51" si="106">E29</f>
        <v>13.69</v>
      </c>
      <c r="F51" s="104">
        <f t="shared" si="106"/>
        <v>13.44</v>
      </c>
      <c r="G51" s="104">
        <f t="shared" ref="G51:H51" si="107">G29</f>
        <v>16.03</v>
      </c>
      <c r="H51" s="104">
        <f t="shared" si="107"/>
        <v>14.09</v>
      </c>
      <c r="I51" s="104">
        <f t="shared" ref="I51:J51" si="108">I29</f>
        <v>14.55</v>
      </c>
      <c r="J51" s="104">
        <f t="shared" si="108"/>
        <v>11.67</v>
      </c>
      <c r="K51" s="104">
        <f t="shared" ref="K51:L51" si="109">K29</f>
        <v>13.33</v>
      </c>
      <c r="L51" s="164">
        <f t="shared" si="109"/>
        <v>14.1</v>
      </c>
      <c r="M51" s="164">
        <f t="shared" ref="M51:N51" si="110">M29</f>
        <v>14.88</v>
      </c>
      <c r="N51" s="164">
        <f t="shared" si="110"/>
        <v>13.21</v>
      </c>
    </row>
    <row r="52" spans="1:14" s="80" customFormat="1">
      <c r="A52" s="91" t="s">
        <v>4</v>
      </c>
      <c r="B52" s="104">
        <f t="shared" ref="B52:D52" si="111">B30</f>
        <v>0</v>
      </c>
      <c r="C52" s="104">
        <f t="shared" si="111"/>
        <v>0</v>
      </c>
      <c r="D52" s="104">
        <f t="shared" si="111"/>
        <v>0</v>
      </c>
      <c r="E52" s="104">
        <f t="shared" ref="E52:F52" si="112">E30</f>
        <v>0</v>
      </c>
      <c r="F52" s="104">
        <f t="shared" si="112"/>
        <v>0</v>
      </c>
      <c r="G52" s="104">
        <f t="shared" ref="G52:H52" si="113">G30</f>
        <v>0</v>
      </c>
      <c r="H52" s="104">
        <f t="shared" si="113"/>
        <v>0</v>
      </c>
      <c r="I52" s="104">
        <f t="shared" ref="I52:J52" si="114">I30</f>
        <v>0</v>
      </c>
      <c r="J52" s="104">
        <f t="shared" si="114"/>
        <v>0</v>
      </c>
      <c r="K52" s="104">
        <f t="shared" ref="K52:L52" si="115">K30</f>
        <v>0</v>
      </c>
      <c r="L52" s="164">
        <f t="shared" si="115"/>
        <v>0</v>
      </c>
      <c r="M52" s="164">
        <f t="shared" ref="M52:N52" si="116">M30</f>
        <v>0</v>
      </c>
      <c r="N52" s="164">
        <f t="shared" si="116"/>
        <v>0</v>
      </c>
    </row>
    <row r="53" spans="1:14" s="80" customFormat="1">
      <c r="A53" s="91" t="s">
        <v>60</v>
      </c>
      <c r="B53" s="104">
        <f t="shared" ref="B53:D53" si="117">B14</f>
        <v>3108.18</v>
      </c>
      <c r="C53" s="104">
        <f t="shared" si="117"/>
        <v>3179.8</v>
      </c>
      <c r="D53" s="104">
        <f t="shared" si="117"/>
        <v>3192.74</v>
      </c>
      <c r="E53" s="104">
        <f t="shared" ref="E53:F53" si="118">E14</f>
        <v>3187.72</v>
      </c>
      <c r="F53" s="104">
        <f t="shared" si="118"/>
        <v>3171.12</v>
      </c>
      <c r="G53" s="104">
        <f t="shared" ref="G53:H53" si="119">G14</f>
        <v>3123.63</v>
      </c>
      <c r="H53" s="104">
        <f t="shared" si="119"/>
        <v>3186.52</v>
      </c>
      <c r="I53" s="104">
        <f t="shared" ref="I53:J53" si="120">I14</f>
        <v>3096.57</v>
      </c>
      <c r="J53" s="104">
        <f t="shared" si="120"/>
        <v>3285.98</v>
      </c>
      <c r="K53" s="104">
        <f t="shared" ref="K53:L53" si="121">K14</f>
        <v>3483.41</v>
      </c>
      <c r="L53" s="164">
        <f t="shared" si="121"/>
        <v>3481.56</v>
      </c>
      <c r="M53" s="164">
        <f t="shared" ref="M53:N53" si="122">M14</f>
        <v>3424.81</v>
      </c>
      <c r="N53" s="164">
        <f t="shared" si="122"/>
        <v>3140.32</v>
      </c>
    </row>
    <row r="54" spans="1:14" s="80" customFormat="1">
      <c r="A54" s="91" t="s">
        <v>61</v>
      </c>
      <c r="B54" s="104">
        <f t="shared" ref="B54:D54" si="123">B15</f>
        <v>64.040000000000006</v>
      </c>
      <c r="C54" s="104">
        <f t="shared" si="123"/>
        <v>65.25</v>
      </c>
      <c r="D54" s="104">
        <f t="shared" si="123"/>
        <v>61.83</v>
      </c>
      <c r="E54" s="104">
        <f t="shared" ref="E54:F54" si="124">E15</f>
        <v>59.92</v>
      </c>
      <c r="F54" s="104">
        <f t="shared" si="124"/>
        <v>59.25</v>
      </c>
      <c r="G54" s="104">
        <f t="shared" ref="G54:H54" si="125">G15</f>
        <v>65.239999999999995</v>
      </c>
      <c r="H54" s="104">
        <f t="shared" si="125"/>
        <v>64.739999999999995</v>
      </c>
      <c r="I54" s="104">
        <f t="shared" ref="I54:J54" si="126">I15</f>
        <v>60.75</v>
      </c>
      <c r="J54" s="104">
        <f t="shared" si="126"/>
        <v>60.9</v>
      </c>
      <c r="K54" s="104">
        <f t="shared" ref="K54:L54" si="127">K15</f>
        <v>61.92</v>
      </c>
      <c r="L54" s="164">
        <f t="shared" si="127"/>
        <v>62.09</v>
      </c>
      <c r="M54" s="164">
        <f t="shared" ref="M54:N54" si="128">M15</f>
        <v>63.85</v>
      </c>
      <c r="N54" s="164">
        <f t="shared" si="128"/>
        <v>66.88</v>
      </c>
    </row>
    <row r="55" spans="1:14" s="80" customFormat="1">
      <c r="A55" s="91" t="s">
        <v>68</v>
      </c>
      <c r="B55" s="104">
        <f t="shared" ref="B55:D55" si="129">B31</f>
        <v>0</v>
      </c>
      <c r="C55" s="104">
        <f t="shared" si="129"/>
        <v>0</v>
      </c>
      <c r="D55" s="104">
        <f t="shared" si="129"/>
        <v>0</v>
      </c>
      <c r="E55" s="104">
        <f t="shared" ref="E55:F55" si="130">E31</f>
        <v>0</v>
      </c>
      <c r="F55" s="104">
        <f t="shared" si="130"/>
        <v>0</v>
      </c>
      <c r="G55" s="104">
        <f t="shared" ref="G55:H55" si="131">G31</f>
        <v>0</v>
      </c>
      <c r="H55" s="104">
        <f t="shared" si="131"/>
        <v>0</v>
      </c>
      <c r="I55" s="104">
        <f t="shared" ref="I55:J55" si="132">I31</f>
        <v>0</v>
      </c>
      <c r="J55" s="104">
        <f t="shared" si="132"/>
        <v>0</v>
      </c>
      <c r="K55" s="104">
        <f t="shared" ref="K55:L55" si="133">K31</f>
        <v>0</v>
      </c>
      <c r="L55" s="164">
        <f t="shared" si="133"/>
        <v>0</v>
      </c>
      <c r="M55" s="164">
        <f t="shared" ref="M55:N55" si="134">M31</f>
        <v>0</v>
      </c>
      <c r="N55" s="164">
        <f t="shared" si="134"/>
        <v>0</v>
      </c>
    </row>
    <row r="56" spans="1:14" s="80" customFormat="1">
      <c r="A56" s="92" t="s">
        <v>73</v>
      </c>
      <c r="B56" s="104">
        <f t="shared" ref="B56:D56" si="135">B32+B16</f>
        <v>4171.2599999999993</v>
      </c>
      <c r="C56" s="104">
        <f t="shared" si="135"/>
        <v>4261.9500000000007</v>
      </c>
      <c r="D56" s="104">
        <f t="shared" si="135"/>
        <v>4296.1099999999997</v>
      </c>
      <c r="E56" s="104">
        <f t="shared" ref="E56:F56" si="136">E32+E16</f>
        <v>4279.47</v>
      </c>
      <c r="F56" s="104">
        <f t="shared" si="136"/>
        <v>4272.79</v>
      </c>
      <c r="G56" s="104">
        <f t="shared" ref="G56:H56" si="137">G32+G16</f>
        <v>4281.17</v>
      </c>
      <c r="H56" s="104">
        <f t="shared" si="137"/>
        <v>4328.3999999999996</v>
      </c>
      <c r="I56" s="104">
        <f t="shared" ref="I56:J56" si="138">I32+I16</f>
        <v>4293.3200000000006</v>
      </c>
      <c r="J56" s="104">
        <f t="shared" si="138"/>
        <v>4453.2300000000005</v>
      </c>
      <c r="K56" s="104">
        <f t="shared" ref="K56:L56" si="139">K32+K16</f>
        <v>4758.93</v>
      </c>
      <c r="L56" s="164">
        <f t="shared" si="139"/>
        <v>4813.9799999999996</v>
      </c>
      <c r="M56" s="164">
        <f t="shared" ref="M56:N56" si="140">M32+M16</f>
        <v>4776.5200000000004</v>
      </c>
      <c r="N56" s="164">
        <f t="shared" si="140"/>
        <v>4460.37</v>
      </c>
    </row>
    <row r="58" spans="1:14" s="78" customFormat="1">
      <c r="A58" s="119" t="s">
        <v>74</v>
      </c>
    </row>
    <row r="59" spans="1:14" s="121" customFormat="1">
      <c r="A59" s="120" t="s">
        <v>56</v>
      </c>
    </row>
    <row r="60" spans="1:14" s="84" customFormat="1">
      <c r="A60" s="98" t="s">
        <v>57</v>
      </c>
      <c r="B60" s="84">
        <v>3.6000000000000004E-2</v>
      </c>
      <c r="C60" s="84">
        <v>0.04</v>
      </c>
      <c r="D60" s="84">
        <v>0.04</v>
      </c>
      <c r="E60" s="84">
        <v>0.05</v>
      </c>
      <c r="F60" s="84">
        <v>0.05</v>
      </c>
      <c r="G60" s="84">
        <v>0.05</v>
      </c>
      <c r="H60" s="84">
        <v>0.05</v>
      </c>
      <c r="I60" s="147">
        <v>0.05</v>
      </c>
      <c r="J60" s="147">
        <v>4.8000000000000001E-2</v>
      </c>
      <c r="K60" s="147">
        <v>4.9000000000000002E-2</v>
      </c>
      <c r="L60" s="147">
        <v>0.05</v>
      </c>
      <c r="M60" s="147">
        <v>0.04</v>
      </c>
      <c r="N60" s="147">
        <v>0.03</v>
      </c>
    </row>
    <row r="61" spans="1:14" s="84" customFormat="1">
      <c r="A61" s="98" t="s">
        <v>58</v>
      </c>
      <c r="B61" s="84">
        <v>0.02</v>
      </c>
      <c r="C61" s="84">
        <v>0.02</v>
      </c>
      <c r="D61" s="84">
        <v>0.02</v>
      </c>
      <c r="E61" s="84">
        <v>0.02</v>
      </c>
      <c r="F61" s="84">
        <v>0.02</v>
      </c>
      <c r="G61" s="84">
        <v>0.02</v>
      </c>
      <c r="H61" s="84">
        <v>0.02</v>
      </c>
      <c r="I61" s="147">
        <v>0.02</v>
      </c>
      <c r="J61" s="147">
        <v>0.02</v>
      </c>
      <c r="K61" s="147">
        <v>0.02</v>
      </c>
      <c r="L61" s="147">
        <v>0.02</v>
      </c>
      <c r="M61" s="147">
        <v>0.02</v>
      </c>
      <c r="N61" s="147">
        <v>0.02</v>
      </c>
    </row>
    <row r="62" spans="1:14" s="84" customFormat="1">
      <c r="A62" s="98" t="s">
        <v>59</v>
      </c>
      <c r="B62" s="84">
        <v>0.02</v>
      </c>
      <c r="C62" s="84">
        <v>0.02</v>
      </c>
      <c r="D62" s="84">
        <v>0.02</v>
      </c>
      <c r="E62" s="84">
        <v>0.02</v>
      </c>
      <c r="F62" s="84">
        <v>0.02</v>
      </c>
      <c r="G62" s="84">
        <v>0.02</v>
      </c>
      <c r="H62" s="84">
        <v>0.02</v>
      </c>
      <c r="I62" s="147">
        <v>0.02</v>
      </c>
      <c r="J62" s="147">
        <v>0.02</v>
      </c>
      <c r="K62" s="147">
        <v>0.02</v>
      </c>
      <c r="L62" s="147">
        <v>0.02</v>
      </c>
      <c r="M62" s="147">
        <v>0.02</v>
      </c>
      <c r="N62" s="147">
        <v>0.02</v>
      </c>
    </row>
    <row r="63" spans="1:14" s="84" customFormat="1">
      <c r="A63" s="98" t="s">
        <v>60</v>
      </c>
      <c r="B63" s="84">
        <v>0.02</v>
      </c>
      <c r="C63" s="84">
        <v>0.02</v>
      </c>
      <c r="D63" s="84">
        <v>0.02</v>
      </c>
      <c r="E63" s="84">
        <v>0.02</v>
      </c>
      <c r="F63" s="84">
        <v>0.02</v>
      </c>
      <c r="G63" s="84">
        <v>0.02</v>
      </c>
      <c r="H63" s="84">
        <v>0.02</v>
      </c>
      <c r="I63" s="147">
        <v>0.02</v>
      </c>
      <c r="J63" s="147">
        <v>0.02</v>
      </c>
      <c r="K63" s="147">
        <v>0.02</v>
      </c>
      <c r="L63" s="147">
        <v>0.02</v>
      </c>
      <c r="M63" s="147">
        <v>0.02</v>
      </c>
      <c r="N63" s="147">
        <v>0.02</v>
      </c>
    </row>
    <row r="64" spans="1:14" s="84" customFormat="1">
      <c r="A64" s="98" t="s">
        <v>61</v>
      </c>
      <c r="B64" s="84">
        <v>0.02</v>
      </c>
      <c r="C64" s="84">
        <v>0.02</v>
      </c>
      <c r="D64" s="84">
        <v>0.02</v>
      </c>
      <c r="E64" s="84">
        <v>0.02</v>
      </c>
      <c r="F64" s="84">
        <v>0.02</v>
      </c>
      <c r="G64" s="84">
        <v>0.02</v>
      </c>
      <c r="H64" s="84">
        <v>0.02</v>
      </c>
      <c r="I64" s="147">
        <v>0.02</v>
      </c>
      <c r="J64" s="147">
        <v>0.02</v>
      </c>
      <c r="K64" s="147">
        <v>0.02</v>
      </c>
      <c r="L64" s="147">
        <v>0.02</v>
      </c>
      <c r="M64" s="147">
        <v>0.02</v>
      </c>
      <c r="N64" s="147">
        <v>0.02</v>
      </c>
    </row>
    <row r="65" spans="1:14" s="84" customFormat="1">
      <c r="A65" s="82"/>
    </row>
    <row r="66" spans="1:14" s="100" customFormat="1">
      <c r="A66" s="96" t="s">
        <v>63</v>
      </c>
      <c r="I66" s="84"/>
      <c r="J66" s="84"/>
      <c r="K66" s="84"/>
      <c r="L66" s="84"/>
      <c r="M66" s="84"/>
      <c r="N66" s="84"/>
    </row>
    <row r="67" spans="1:14" s="84" customFormat="1">
      <c r="A67" s="91" t="s">
        <v>106</v>
      </c>
      <c r="B67" s="84">
        <v>7.0000000000000007E-2</v>
      </c>
      <c r="C67" s="84">
        <v>7.0000000000000007E-2</v>
      </c>
      <c r="D67" s="84">
        <v>7.0000000000000007E-2</v>
      </c>
      <c r="E67" s="84">
        <v>7.0000000000000007E-2</v>
      </c>
      <c r="F67" s="84">
        <v>7.0000000000000007E-2</v>
      </c>
      <c r="G67" s="84">
        <v>7.0000000000000007E-2</v>
      </c>
      <c r="H67" s="84">
        <v>7.0000000000000007E-2</v>
      </c>
      <c r="I67" s="84">
        <v>7.0000000000000007E-2</v>
      </c>
      <c r="J67" s="84">
        <v>7.0000000000000007E-2</v>
      </c>
      <c r="K67" s="84">
        <v>7.0000000000000007E-2</v>
      </c>
      <c r="L67" s="84">
        <v>7.0000000000000007E-2</v>
      </c>
      <c r="M67" s="84">
        <v>7.0000000000000007E-2</v>
      </c>
      <c r="N67" s="84">
        <v>7.0000000000000007E-2</v>
      </c>
    </row>
    <row r="68" spans="1:14" s="84" customFormat="1">
      <c r="A68" s="91" t="s">
        <v>105</v>
      </c>
      <c r="B68" s="84">
        <v>0.08</v>
      </c>
      <c r="C68" s="84">
        <v>0.1</v>
      </c>
      <c r="D68" s="84">
        <v>0.1</v>
      </c>
      <c r="E68" s="84">
        <v>0.1</v>
      </c>
      <c r="F68" s="84">
        <v>0.1</v>
      </c>
      <c r="G68" s="84">
        <v>0.1</v>
      </c>
      <c r="H68" s="84">
        <v>0.1</v>
      </c>
      <c r="I68" s="84">
        <v>0.1</v>
      </c>
      <c r="J68" s="84">
        <v>0.08</v>
      </c>
      <c r="K68" s="84">
        <v>0.08</v>
      </c>
      <c r="L68" s="84">
        <v>0.08</v>
      </c>
      <c r="M68" s="84">
        <v>0.08</v>
      </c>
      <c r="N68" s="84">
        <v>0.08</v>
      </c>
    </row>
    <row r="69" spans="1:14" s="84" customFormat="1">
      <c r="A69" s="98" t="s">
        <v>64</v>
      </c>
    </row>
    <row r="70" spans="1:14" s="84" customFormat="1">
      <c r="A70" s="91" t="s">
        <v>101</v>
      </c>
      <c r="B70" s="84">
        <v>7.0000000000000007E-2</v>
      </c>
      <c r="C70" s="84">
        <v>7.0000000000000007E-2</v>
      </c>
      <c r="D70" s="84">
        <v>7.0000000000000007E-2</v>
      </c>
      <c r="E70" s="84">
        <v>7.0000000000000007E-2</v>
      </c>
      <c r="F70" s="84">
        <v>7.0000000000000007E-2</v>
      </c>
      <c r="G70" s="84">
        <v>7.0000000000000007E-2</v>
      </c>
      <c r="H70" s="84">
        <v>7.0000000000000007E-2</v>
      </c>
      <c r="I70" s="84">
        <v>7.0000000000000007E-2</v>
      </c>
      <c r="J70" s="84">
        <v>7.0000000000000007E-2</v>
      </c>
      <c r="K70" s="84">
        <v>7.0000000000000007E-2</v>
      </c>
      <c r="L70" s="84">
        <v>7.0000000000000007E-2</v>
      </c>
      <c r="M70" s="84">
        <v>7.0000000000000007E-2</v>
      </c>
      <c r="N70" s="84">
        <v>7.0000000000000007E-2</v>
      </c>
    </row>
    <row r="71" spans="1:14" s="84" customFormat="1">
      <c r="A71" s="91" t="s">
        <v>102</v>
      </c>
      <c r="B71" s="84">
        <v>0.08</v>
      </c>
      <c r="C71" s="84">
        <v>0.08</v>
      </c>
      <c r="D71" s="84">
        <v>0.08</v>
      </c>
      <c r="E71" s="84">
        <v>0.08</v>
      </c>
      <c r="F71" s="84">
        <v>0.08</v>
      </c>
      <c r="G71" s="84">
        <v>0.08</v>
      </c>
      <c r="H71" s="84">
        <v>0.08</v>
      </c>
      <c r="I71" s="84">
        <v>0.08</v>
      </c>
      <c r="J71" s="84">
        <v>0.08</v>
      </c>
      <c r="K71" s="84">
        <v>0.08</v>
      </c>
      <c r="L71" s="84">
        <v>0.08</v>
      </c>
      <c r="M71" s="84">
        <v>0.08</v>
      </c>
      <c r="N71" s="84">
        <v>0.08</v>
      </c>
    </row>
    <row r="72" spans="1:14" s="84" customFormat="1">
      <c r="A72" s="91" t="s">
        <v>103</v>
      </c>
      <c r="B72" s="84">
        <v>0.05</v>
      </c>
      <c r="C72" s="84">
        <v>0.05</v>
      </c>
      <c r="D72" s="84">
        <v>0.05</v>
      </c>
      <c r="E72" s="84">
        <v>0.05</v>
      </c>
      <c r="F72" s="84">
        <v>0.05</v>
      </c>
      <c r="G72" s="84">
        <v>0.05</v>
      </c>
      <c r="H72" s="84">
        <v>0.05</v>
      </c>
      <c r="I72" s="84">
        <v>0.05</v>
      </c>
      <c r="J72" s="84">
        <v>0.05</v>
      </c>
      <c r="K72" s="84">
        <v>0.05</v>
      </c>
      <c r="L72" s="84">
        <v>0.05</v>
      </c>
      <c r="M72" s="84">
        <v>0.05</v>
      </c>
      <c r="N72" s="84">
        <v>0.05</v>
      </c>
    </row>
    <row r="73" spans="1:14" s="84" customFormat="1">
      <c r="A73" s="91" t="s">
        <v>104</v>
      </c>
      <c r="B73" s="84">
        <v>0.1</v>
      </c>
      <c r="C73" s="84">
        <v>0.08</v>
      </c>
      <c r="D73" s="84">
        <v>9.5000000000000001E-2</v>
      </c>
      <c r="E73" s="84">
        <v>0.1</v>
      </c>
      <c r="F73" s="84">
        <v>0.1</v>
      </c>
      <c r="G73" s="84">
        <v>9.4E-2</v>
      </c>
      <c r="H73" s="84">
        <v>0.1</v>
      </c>
      <c r="I73" s="84">
        <v>0.1</v>
      </c>
      <c r="J73" s="84">
        <v>0.1</v>
      </c>
      <c r="K73" s="84">
        <v>0.1</v>
      </c>
      <c r="L73" s="84">
        <v>0.1</v>
      </c>
      <c r="M73" s="84">
        <v>0.1</v>
      </c>
      <c r="N73" s="84">
        <v>8.199999999999999E-2</v>
      </c>
    </row>
    <row r="74" spans="1:14" s="84" customFormat="1">
      <c r="A74" s="98" t="s">
        <v>45</v>
      </c>
      <c r="B74" s="84">
        <v>0.08</v>
      </c>
      <c r="C74" s="84">
        <v>0.08</v>
      </c>
      <c r="D74" s="84">
        <v>0.08</v>
      </c>
      <c r="E74" s="84">
        <v>0.08</v>
      </c>
      <c r="F74" s="84">
        <v>0.08</v>
      </c>
      <c r="G74" s="84">
        <v>0.08</v>
      </c>
      <c r="H74" s="84">
        <v>0.08</v>
      </c>
      <c r="I74" s="84">
        <v>0.08</v>
      </c>
      <c r="J74" s="84">
        <v>0.08</v>
      </c>
      <c r="K74" s="84">
        <v>0.08</v>
      </c>
      <c r="L74" s="84">
        <v>0.08</v>
      </c>
      <c r="M74" s="84">
        <v>0.08</v>
      </c>
      <c r="N74" s="84">
        <v>0.08</v>
      </c>
    </row>
    <row r="75" spans="1:14" s="84" customFormat="1">
      <c r="A75" s="98" t="s">
        <v>65</v>
      </c>
      <c r="B75" s="84">
        <v>4.9000000000000002E-2</v>
      </c>
      <c r="C75" s="84">
        <v>0.03</v>
      </c>
      <c r="D75" s="84">
        <v>4.7E-2</v>
      </c>
      <c r="E75" s="84">
        <v>0.05</v>
      </c>
      <c r="F75" s="84">
        <v>0.05</v>
      </c>
      <c r="G75" s="84">
        <v>0.05</v>
      </c>
      <c r="H75" s="84">
        <v>0.05</v>
      </c>
      <c r="I75" s="84">
        <v>0.05</v>
      </c>
      <c r="J75" s="84">
        <v>0.05</v>
      </c>
      <c r="K75" s="84">
        <v>0.05</v>
      </c>
      <c r="L75" s="84">
        <v>0.05</v>
      </c>
      <c r="M75" s="84">
        <v>0.05</v>
      </c>
      <c r="N75" s="84">
        <v>0.05</v>
      </c>
    </row>
    <row r="76" spans="1:14" s="84" customFormat="1">
      <c r="A76" s="98" t="s">
        <v>66</v>
      </c>
      <c r="B76" s="84">
        <v>0.05</v>
      </c>
      <c r="C76" s="84">
        <v>0.05</v>
      </c>
      <c r="D76" s="84">
        <v>0.05</v>
      </c>
      <c r="E76" s="84">
        <v>0.05</v>
      </c>
      <c r="F76" s="84">
        <v>0.05</v>
      </c>
      <c r="G76" s="84">
        <v>0.05</v>
      </c>
      <c r="H76" s="84">
        <v>0.05</v>
      </c>
      <c r="I76" s="84">
        <v>0.05</v>
      </c>
      <c r="J76" s="84">
        <v>0.05</v>
      </c>
      <c r="K76" s="84">
        <v>0.05</v>
      </c>
      <c r="L76" s="84">
        <v>0.05</v>
      </c>
      <c r="M76" s="84">
        <v>0.05</v>
      </c>
      <c r="N76" s="84">
        <v>0.05</v>
      </c>
    </row>
    <row r="77" spans="1:14" s="84" customFormat="1">
      <c r="A77" s="98" t="s">
        <v>67</v>
      </c>
      <c r="B77" s="84">
        <v>7.0000000000000007E-2</v>
      </c>
      <c r="C77" s="84">
        <v>7.0000000000000007E-2</v>
      </c>
      <c r="D77" s="84">
        <v>7.0000000000000007E-2</v>
      </c>
      <c r="E77" s="84">
        <v>7.0000000000000007E-2</v>
      </c>
      <c r="F77" s="84">
        <v>7.0000000000000007E-2</v>
      </c>
      <c r="G77" s="84">
        <v>7.0000000000000007E-2</v>
      </c>
      <c r="H77" s="84">
        <v>7.0000000000000007E-2</v>
      </c>
      <c r="I77" s="84">
        <v>7.0000000000000007E-2</v>
      </c>
      <c r="J77" s="84">
        <v>7.0000000000000007E-2</v>
      </c>
      <c r="K77" s="84">
        <v>7.0000000000000007E-2</v>
      </c>
      <c r="L77" s="84">
        <v>7.0000000000000007E-2</v>
      </c>
      <c r="M77" s="84">
        <v>7.0000000000000007E-2</v>
      </c>
      <c r="N77" s="84">
        <v>7.0000000000000007E-2</v>
      </c>
    </row>
    <row r="78" spans="1:14" s="83" customFormat="1">
      <c r="A78" s="98" t="s">
        <v>4</v>
      </c>
      <c r="B78" s="84"/>
      <c r="C78" s="84"/>
      <c r="D78" s="84"/>
      <c r="E78" s="84"/>
      <c r="F78" s="84"/>
      <c r="G78" s="84"/>
      <c r="H78" s="84"/>
    </row>
    <row r="79" spans="1:14" s="83" customFormat="1">
      <c r="A79" s="98" t="s">
        <v>68</v>
      </c>
      <c r="B79" s="84"/>
      <c r="C79" s="84"/>
      <c r="D79" s="84"/>
      <c r="E79" s="84"/>
      <c r="F79" s="84"/>
      <c r="G79" s="84"/>
      <c r="H79" s="84"/>
    </row>
    <row r="80" spans="1:14" s="84" customFormat="1">
      <c r="A80" s="82"/>
    </row>
    <row r="81" spans="1:14" s="78" customFormat="1">
      <c r="A81" s="119" t="s">
        <v>75</v>
      </c>
      <c r="I81" s="148"/>
      <c r="J81" s="148"/>
      <c r="K81" s="148"/>
      <c r="L81" s="148"/>
      <c r="M81" s="148"/>
      <c r="N81" s="148"/>
    </row>
    <row r="82" spans="1:14" s="123" customFormat="1">
      <c r="A82" s="122" t="s">
        <v>76</v>
      </c>
      <c r="B82" s="118">
        <v>7129</v>
      </c>
      <c r="C82" s="118">
        <v>7225</v>
      </c>
      <c r="D82" s="118">
        <v>7164</v>
      </c>
      <c r="E82" s="118">
        <v>7145</v>
      </c>
      <c r="F82" s="118">
        <v>6925</v>
      </c>
      <c r="G82" s="118">
        <v>7070</v>
      </c>
      <c r="H82" s="118">
        <v>6961</v>
      </c>
      <c r="I82" s="149">
        <v>7222</v>
      </c>
      <c r="J82" s="149">
        <v>7307</v>
      </c>
      <c r="K82" s="149">
        <v>7380</v>
      </c>
      <c r="L82" s="149">
        <v>7557</v>
      </c>
      <c r="M82" s="149">
        <v>7697</v>
      </c>
      <c r="N82" s="149">
        <v>7772</v>
      </c>
    </row>
    <row r="83" spans="1:14" s="85" customFormat="1">
      <c r="A83" s="101" t="s">
        <v>77</v>
      </c>
      <c r="B83" s="108">
        <v>14407</v>
      </c>
      <c r="C83" s="108">
        <v>14311</v>
      </c>
      <c r="D83" s="108">
        <v>14513</v>
      </c>
      <c r="E83" s="108">
        <v>13810</v>
      </c>
      <c r="F83" s="108">
        <v>13348</v>
      </c>
      <c r="G83" s="108">
        <v>13205</v>
      </c>
      <c r="H83" s="108">
        <v>13305</v>
      </c>
      <c r="I83" s="150">
        <v>13520</v>
      </c>
      <c r="J83" s="150">
        <v>14127</v>
      </c>
      <c r="K83" s="150">
        <v>14006</v>
      </c>
      <c r="L83" s="150">
        <v>14201</v>
      </c>
      <c r="M83" s="150">
        <v>14210</v>
      </c>
      <c r="N83" s="150">
        <v>14469</v>
      </c>
    </row>
    <row r="85" spans="1:14" s="78" customFormat="1">
      <c r="A85" s="119" t="s">
        <v>78</v>
      </c>
    </row>
    <row r="86" spans="1:14" s="121" customFormat="1">
      <c r="A86" s="120" t="s">
        <v>79</v>
      </c>
    </row>
    <row r="87" spans="1:14" s="87" customFormat="1">
      <c r="A87" s="98" t="s">
        <v>80</v>
      </c>
      <c r="B87" s="104">
        <v>0</v>
      </c>
      <c r="C87" s="104">
        <v>0</v>
      </c>
      <c r="D87" s="104">
        <v>0</v>
      </c>
      <c r="E87" s="104">
        <v>0</v>
      </c>
      <c r="F87" s="104">
        <v>0</v>
      </c>
      <c r="G87" s="104">
        <v>0</v>
      </c>
      <c r="H87" s="104">
        <v>0.2</v>
      </c>
      <c r="I87" s="144">
        <v>0.2</v>
      </c>
      <c r="J87" s="144">
        <v>0.2</v>
      </c>
      <c r="K87" s="144">
        <v>0.2</v>
      </c>
      <c r="L87" s="144">
        <v>0.2</v>
      </c>
      <c r="M87" s="144">
        <v>0.2</v>
      </c>
      <c r="N87" s="144">
        <v>0.2</v>
      </c>
    </row>
    <row r="88" spans="1:14" s="87" customFormat="1">
      <c r="A88" s="98" t="s">
        <v>81</v>
      </c>
      <c r="B88" s="104">
        <v>0</v>
      </c>
      <c r="C88" s="104">
        <v>0</v>
      </c>
      <c r="D88" s="104">
        <v>0.1</v>
      </c>
      <c r="E88" s="104">
        <v>0.5</v>
      </c>
      <c r="F88" s="104">
        <v>0.5</v>
      </c>
      <c r="G88" s="104">
        <v>0.6</v>
      </c>
      <c r="H88" s="104">
        <v>0.6</v>
      </c>
      <c r="I88" s="144">
        <v>0.6</v>
      </c>
      <c r="J88" s="144">
        <v>0.6</v>
      </c>
      <c r="K88" s="144">
        <v>0.6</v>
      </c>
      <c r="L88" s="144">
        <v>0</v>
      </c>
      <c r="M88" s="144">
        <v>0</v>
      </c>
      <c r="N88" s="144">
        <v>0.6</v>
      </c>
    </row>
    <row r="89" spans="1:14" s="87" customFormat="1">
      <c r="A89" s="98" t="s">
        <v>82</v>
      </c>
      <c r="B89" s="104">
        <v>0</v>
      </c>
      <c r="C89" s="104">
        <v>0</v>
      </c>
      <c r="D89" s="104">
        <v>0</v>
      </c>
      <c r="E89" s="104">
        <v>0</v>
      </c>
      <c r="F89" s="104">
        <v>0</v>
      </c>
      <c r="G89" s="104">
        <v>0</v>
      </c>
      <c r="H89" s="104">
        <v>0</v>
      </c>
      <c r="I89" s="144">
        <v>0</v>
      </c>
      <c r="J89" s="144">
        <v>0</v>
      </c>
      <c r="K89" s="144">
        <v>0</v>
      </c>
      <c r="L89" s="144">
        <v>0</v>
      </c>
      <c r="M89" s="144">
        <v>0</v>
      </c>
      <c r="N89" s="144">
        <v>0</v>
      </c>
    </row>
    <row r="90" spans="1:14" s="87" customFormat="1">
      <c r="A90" s="98" t="s">
        <v>83</v>
      </c>
      <c r="B90" s="104">
        <v>38</v>
      </c>
      <c r="C90" s="104">
        <v>43.5</v>
      </c>
      <c r="D90" s="104">
        <v>55</v>
      </c>
      <c r="E90" s="104">
        <v>57.7</v>
      </c>
      <c r="F90" s="104">
        <v>50.4</v>
      </c>
      <c r="G90" s="104">
        <v>58.8</v>
      </c>
      <c r="H90" s="104">
        <v>101.8</v>
      </c>
      <c r="I90" s="144">
        <v>54.1</v>
      </c>
      <c r="J90" s="144">
        <v>45.3</v>
      </c>
      <c r="K90" s="144">
        <v>29.8</v>
      </c>
      <c r="L90" s="144">
        <v>49</v>
      </c>
      <c r="M90" s="144">
        <v>49.5</v>
      </c>
      <c r="N90" s="144">
        <v>40</v>
      </c>
    </row>
    <row r="91" spans="1:14" s="87" customFormat="1">
      <c r="A91" s="98"/>
      <c r="B91" s="104"/>
      <c r="C91" s="104"/>
      <c r="D91" s="104"/>
      <c r="E91" s="104"/>
      <c r="F91" s="104"/>
      <c r="G91" s="104"/>
      <c r="H91" s="104"/>
      <c r="I91" s="144"/>
      <c r="J91" s="144"/>
      <c r="K91" s="144"/>
      <c r="L91" s="144"/>
      <c r="M91" s="144"/>
      <c r="N91" s="144"/>
    </row>
    <row r="92" spans="1:14" s="87" customFormat="1">
      <c r="A92" s="98" t="s">
        <v>84</v>
      </c>
      <c r="B92" s="104">
        <v>0</v>
      </c>
      <c r="C92" s="104">
        <v>0</v>
      </c>
      <c r="D92" s="104">
        <v>0</v>
      </c>
      <c r="E92" s="104">
        <v>0</v>
      </c>
      <c r="F92" s="104">
        <v>0</v>
      </c>
      <c r="G92" s="104">
        <v>0</v>
      </c>
      <c r="H92" s="104">
        <v>0</v>
      </c>
      <c r="I92" s="144">
        <v>0</v>
      </c>
      <c r="J92" s="144">
        <v>0</v>
      </c>
      <c r="K92" s="144">
        <v>0.3</v>
      </c>
      <c r="L92" s="144">
        <v>0</v>
      </c>
      <c r="M92" s="144">
        <v>0</v>
      </c>
      <c r="N92" s="144">
        <v>0.3</v>
      </c>
    </row>
    <row r="93" spans="1:14" s="87" customFormat="1">
      <c r="A93" s="98" t="s">
        <v>85</v>
      </c>
      <c r="B93" s="104">
        <v>0.5</v>
      </c>
      <c r="C93" s="104">
        <v>0.5</v>
      </c>
      <c r="D93" s="104">
        <v>0.5</v>
      </c>
      <c r="E93" s="104">
        <v>0</v>
      </c>
      <c r="F93" s="104">
        <v>0</v>
      </c>
      <c r="G93" s="104">
        <v>0</v>
      </c>
      <c r="H93" s="104">
        <v>0</v>
      </c>
      <c r="I93" s="144">
        <v>0</v>
      </c>
      <c r="J93" s="144">
        <v>1.1000000000000001</v>
      </c>
      <c r="K93" s="144">
        <v>1.1000000000000001</v>
      </c>
      <c r="L93" s="144">
        <v>1.1000000000000001</v>
      </c>
      <c r="M93" s="144">
        <v>1.7</v>
      </c>
      <c r="N93" s="144">
        <v>1.2</v>
      </c>
    </row>
    <row r="94" spans="1:14" s="87" customFormat="1">
      <c r="A94" s="98" t="s">
        <v>86</v>
      </c>
      <c r="B94" s="104">
        <v>0</v>
      </c>
      <c r="C94" s="104">
        <v>0</v>
      </c>
      <c r="D94" s="104">
        <v>0</v>
      </c>
      <c r="E94" s="104">
        <v>0</v>
      </c>
      <c r="F94" s="104">
        <v>0</v>
      </c>
      <c r="G94" s="104">
        <v>0</v>
      </c>
      <c r="H94" s="104">
        <v>0</v>
      </c>
      <c r="I94" s="144">
        <v>0</v>
      </c>
      <c r="J94" s="144">
        <v>0</v>
      </c>
      <c r="K94" s="144">
        <v>0</v>
      </c>
      <c r="L94" s="144">
        <v>0</v>
      </c>
      <c r="M94" s="144">
        <v>0</v>
      </c>
      <c r="N94" s="144">
        <v>0</v>
      </c>
    </row>
    <row r="95" spans="1:14" s="87" customFormat="1">
      <c r="A95" s="98" t="s">
        <v>87</v>
      </c>
      <c r="B95" s="104">
        <v>125</v>
      </c>
      <c r="C95" s="104">
        <v>139.9</v>
      </c>
      <c r="D95" s="104">
        <v>140.80000000000001</v>
      </c>
      <c r="E95" s="104">
        <v>149.19999999999999</v>
      </c>
      <c r="F95" s="104">
        <v>175.5</v>
      </c>
      <c r="G95" s="104">
        <v>202.8</v>
      </c>
      <c r="H95" s="104">
        <v>175.1</v>
      </c>
      <c r="I95" s="144">
        <v>217</v>
      </c>
      <c r="J95" s="144">
        <v>225.3</v>
      </c>
      <c r="K95" s="144">
        <v>193.2</v>
      </c>
      <c r="L95" s="144">
        <v>201.9</v>
      </c>
      <c r="M95" s="144">
        <v>270.3</v>
      </c>
      <c r="N95" s="144">
        <v>215.7</v>
      </c>
    </row>
    <row r="96" spans="1:14" s="87" customFormat="1">
      <c r="A96" s="98"/>
      <c r="B96" s="104"/>
      <c r="C96" s="104"/>
      <c r="D96" s="104"/>
      <c r="E96" s="104"/>
      <c r="F96" s="104"/>
      <c r="G96" s="104"/>
      <c r="H96" s="104"/>
    </row>
    <row r="97" spans="1:14" s="87" customFormat="1">
      <c r="A97" s="102" t="s">
        <v>88</v>
      </c>
      <c r="B97" s="104">
        <f>SUM(B87:B90)</f>
        <v>38</v>
      </c>
      <c r="C97" s="104">
        <f t="shared" ref="C97:D97" si="141">SUM(C87:C90)</f>
        <v>43.5</v>
      </c>
      <c r="D97" s="104">
        <f t="shared" si="141"/>
        <v>55.1</v>
      </c>
      <c r="E97" s="104">
        <f t="shared" ref="E97:F97" si="142">SUM(E87:E90)</f>
        <v>58.2</v>
      </c>
      <c r="F97" s="104">
        <f t="shared" si="142"/>
        <v>50.9</v>
      </c>
      <c r="G97" s="104">
        <f t="shared" ref="G97:H97" si="143">SUM(G87:G90)</f>
        <v>59.4</v>
      </c>
      <c r="H97" s="104">
        <f t="shared" si="143"/>
        <v>102.6</v>
      </c>
      <c r="I97" s="104">
        <f t="shared" ref="I97:J97" si="144">SUM(I87:I90)</f>
        <v>54.9</v>
      </c>
      <c r="J97" s="104">
        <f t="shared" si="144"/>
        <v>46.099999999999994</v>
      </c>
      <c r="K97" s="104">
        <f t="shared" ref="K97:L97" si="145">SUM(K87:K90)</f>
        <v>30.6</v>
      </c>
      <c r="L97" s="104">
        <f t="shared" si="145"/>
        <v>49.2</v>
      </c>
      <c r="M97" s="104">
        <f t="shared" ref="M97:N97" si="146">SUM(M87:M90)</f>
        <v>49.7</v>
      </c>
      <c r="N97" s="104">
        <f t="shared" ref="N97" si="147">SUM(N87:N90)</f>
        <v>40.799999999999997</v>
      </c>
    </row>
    <row r="98" spans="1:14" s="87" customFormat="1">
      <c r="A98" s="102" t="s">
        <v>89</v>
      </c>
      <c r="B98" s="104">
        <f t="shared" ref="B98:D98" si="148">SUM(B92:B95)</f>
        <v>125.5</v>
      </c>
      <c r="C98" s="104">
        <f t="shared" si="148"/>
        <v>140.4</v>
      </c>
      <c r="D98" s="104">
        <f t="shared" si="148"/>
        <v>141.30000000000001</v>
      </c>
      <c r="E98" s="104">
        <f t="shared" ref="E98:F98" si="149">SUM(E92:E95)</f>
        <v>149.19999999999999</v>
      </c>
      <c r="F98" s="104">
        <f t="shared" si="149"/>
        <v>175.5</v>
      </c>
      <c r="G98" s="104">
        <f t="shared" ref="G98:H98" si="150">SUM(G92:G95)</f>
        <v>202.8</v>
      </c>
      <c r="H98" s="104">
        <f t="shared" si="150"/>
        <v>175.1</v>
      </c>
      <c r="I98" s="104">
        <f t="shared" ref="I98:J98" si="151">SUM(I92:I95)</f>
        <v>217</v>
      </c>
      <c r="J98" s="104">
        <f t="shared" si="151"/>
        <v>226.4</v>
      </c>
      <c r="K98" s="104">
        <f t="shared" ref="K98:L98" si="152">SUM(K92:K95)</f>
        <v>194.6</v>
      </c>
      <c r="L98" s="104">
        <f t="shared" si="152"/>
        <v>203</v>
      </c>
      <c r="M98" s="104">
        <f t="shared" ref="M98:N98" si="153">SUM(M92:M95)</f>
        <v>272</v>
      </c>
      <c r="N98" s="104">
        <f t="shared" ref="N98" si="154">SUM(N92:N95)</f>
        <v>217.2</v>
      </c>
    </row>
    <row r="99" spans="1:14" s="87" customFormat="1">
      <c r="A99" s="102" t="s">
        <v>73</v>
      </c>
      <c r="B99" s="104">
        <f t="shared" ref="B99:D99" si="155">SUM(B97:B98)</f>
        <v>163.5</v>
      </c>
      <c r="C99" s="104">
        <f t="shared" si="155"/>
        <v>183.9</v>
      </c>
      <c r="D99" s="104">
        <f t="shared" si="155"/>
        <v>196.4</v>
      </c>
      <c r="E99" s="104">
        <f t="shared" ref="E99:F99" si="156">SUM(E97:E98)</f>
        <v>207.39999999999998</v>
      </c>
      <c r="F99" s="104">
        <f t="shared" si="156"/>
        <v>226.4</v>
      </c>
      <c r="G99" s="104">
        <f t="shared" ref="G99:M99" si="157">SUM(G97:G98)</f>
        <v>262.2</v>
      </c>
      <c r="H99" s="104">
        <f t="shared" si="157"/>
        <v>277.7</v>
      </c>
      <c r="I99" s="104">
        <f t="shared" si="157"/>
        <v>271.89999999999998</v>
      </c>
      <c r="J99" s="104">
        <f t="shared" si="157"/>
        <v>272.5</v>
      </c>
      <c r="K99" s="104">
        <f t="shared" si="157"/>
        <v>225.2</v>
      </c>
      <c r="L99" s="104">
        <f t="shared" si="157"/>
        <v>252.2</v>
      </c>
      <c r="M99" s="104">
        <f t="shared" si="157"/>
        <v>321.7</v>
      </c>
      <c r="N99" s="104">
        <f t="shared" ref="N99" si="158">SUM(N97:N98)</f>
        <v>258</v>
      </c>
    </row>
    <row r="100" spans="1:14" s="87" customFormat="1">
      <c r="A100" s="86"/>
      <c r="B100" s="104"/>
      <c r="C100" s="104"/>
      <c r="D100" s="104"/>
      <c r="E100" s="104"/>
      <c r="F100" s="104"/>
      <c r="G100" s="104"/>
      <c r="H100" s="104"/>
    </row>
    <row r="101" spans="1:14" s="87" customFormat="1">
      <c r="A101" s="99" t="s">
        <v>30</v>
      </c>
      <c r="B101" s="104"/>
      <c r="C101" s="104"/>
      <c r="D101" s="104"/>
      <c r="E101" s="104"/>
      <c r="F101" s="104"/>
      <c r="G101" s="104"/>
      <c r="H101" s="104"/>
    </row>
    <row r="102" spans="1:14" s="87" customFormat="1">
      <c r="A102" s="98" t="s">
        <v>41</v>
      </c>
      <c r="B102" s="104">
        <v>0.5</v>
      </c>
      <c r="C102" s="104">
        <v>0</v>
      </c>
      <c r="D102" s="104">
        <v>0.5</v>
      </c>
      <c r="E102" s="104">
        <v>0</v>
      </c>
      <c r="F102" s="104">
        <v>0</v>
      </c>
      <c r="G102" s="104">
        <v>0</v>
      </c>
      <c r="H102" s="104">
        <v>0.5</v>
      </c>
      <c r="I102" s="144">
        <v>0.1</v>
      </c>
      <c r="J102" s="144">
        <v>0</v>
      </c>
      <c r="K102" s="144">
        <v>0</v>
      </c>
      <c r="L102" s="144">
        <v>0.7</v>
      </c>
      <c r="M102" s="144">
        <v>0</v>
      </c>
      <c r="N102" s="144">
        <v>0.1</v>
      </c>
    </row>
    <row r="103" spans="1:14" s="87" customFormat="1">
      <c r="A103" s="98" t="s">
        <v>42</v>
      </c>
      <c r="B103" s="104">
        <v>0</v>
      </c>
      <c r="C103" s="104">
        <v>0</v>
      </c>
      <c r="D103" s="104">
        <v>0</v>
      </c>
      <c r="E103" s="104">
        <v>0</v>
      </c>
      <c r="F103" s="104">
        <v>0</v>
      </c>
      <c r="G103" s="104">
        <v>0</v>
      </c>
      <c r="H103" s="104">
        <v>0</v>
      </c>
      <c r="I103" s="144">
        <v>0</v>
      </c>
      <c r="J103" s="144">
        <v>0</v>
      </c>
      <c r="K103" s="144">
        <v>0</v>
      </c>
      <c r="L103" s="144">
        <v>0</v>
      </c>
      <c r="M103" s="144">
        <v>0</v>
      </c>
      <c r="N103" s="144">
        <f t="shared" ref="N88:O119" si="159">M103/1</f>
        <v>0</v>
      </c>
    </row>
    <row r="104" spans="1:14" s="87" customFormat="1">
      <c r="A104" s="102" t="s">
        <v>73</v>
      </c>
      <c r="B104" s="104">
        <f t="shared" ref="B104:I104" si="160">SUM(B102:B103)</f>
        <v>0.5</v>
      </c>
      <c r="C104" s="104">
        <f t="shared" si="160"/>
        <v>0</v>
      </c>
      <c r="D104" s="104">
        <f t="shared" si="160"/>
        <v>0.5</v>
      </c>
      <c r="E104" s="104">
        <f t="shared" si="160"/>
        <v>0</v>
      </c>
      <c r="F104" s="104">
        <f t="shared" si="160"/>
        <v>0</v>
      </c>
      <c r="G104" s="104">
        <f t="shared" si="160"/>
        <v>0</v>
      </c>
      <c r="H104" s="104">
        <f t="shared" si="160"/>
        <v>0.5</v>
      </c>
      <c r="I104" s="151">
        <f t="shared" si="160"/>
        <v>0.1</v>
      </c>
      <c r="J104" s="151">
        <f t="shared" ref="J104:K104" si="161">SUM(J102:J103)</f>
        <v>0</v>
      </c>
      <c r="K104" s="151">
        <f t="shared" si="161"/>
        <v>0</v>
      </c>
      <c r="L104" s="151">
        <f t="shared" ref="L104:N104" si="162">SUM(L102:L103)</f>
        <v>0.7</v>
      </c>
      <c r="M104" s="151">
        <f t="shared" si="162"/>
        <v>0</v>
      </c>
      <c r="N104" s="151">
        <f t="shared" si="162"/>
        <v>0.1</v>
      </c>
    </row>
    <row r="105" spans="1:14" s="87" customFormat="1">
      <c r="A105" s="86"/>
      <c r="B105" s="104"/>
      <c r="C105" s="104"/>
      <c r="D105" s="104"/>
      <c r="E105" s="104"/>
      <c r="F105" s="104"/>
      <c r="G105" s="104"/>
      <c r="H105" s="104"/>
      <c r="I105" s="144"/>
      <c r="J105" s="144"/>
      <c r="K105" s="144"/>
      <c r="L105" s="144"/>
      <c r="M105" s="144"/>
      <c r="N105" s="144"/>
    </row>
    <row r="106" spans="1:14" s="87" customFormat="1">
      <c r="A106" s="99" t="s">
        <v>59</v>
      </c>
      <c r="B106" s="104"/>
      <c r="C106" s="104"/>
      <c r="D106" s="104"/>
      <c r="E106" s="104"/>
      <c r="F106" s="104"/>
      <c r="G106" s="104"/>
      <c r="H106" s="104"/>
      <c r="I106" s="144"/>
      <c r="J106" s="144"/>
      <c r="K106" s="144"/>
      <c r="L106" s="144"/>
      <c r="M106" s="144"/>
      <c r="N106" s="144"/>
    </row>
    <row r="107" spans="1:14" s="87" customFormat="1">
      <c r="A107" s="98" t="s">
        <v>90</v>
      </c>
      <c r="B107" s="104">
        <v>48.8</v>
      </c>
      <c r="C107" s="104">
        <v>50.1</v>
      </c>
      <c r="D107" s="104">
        <v>84.3</v>
      </c>
      <c r="E107" s="104">
        <v>75.599999999999994</v>
      </c>
      <c r="F107" s="104">
        <v>67.7</v>
      </c>
      <c r="G107" s="104">
        <v>84.1</v>
      </c>
      <c r="H107" s="104">
        <v>110.8</v>
      </c>
      <c r="I107" s="144">
        <v>135.6</v>
      </c>
      <c r="J107" s="144">
        <v>108</v>
      </c>
      <c r="K107" s="144">
        <v>150.19999999999999</v>
      </c>
      <c r="L107" s="144">
        <v>151.6</v>
      </c>
      <c r="M107" s="144">
        <v>154.69999999999999</v>
      </c>
      <c r="N107" s="144">
        <v>156.5</v>
      </c>
    </row>
    <row r="108" spans="1:14" s="87" customFormat="1">
      <c r="A108" s="98" t="s">
        <v>91</v>
      </c>
      <c r="B108" s="104">
        <v>2</v>
      </c>
      <c r="C108" s="104">
        <v>1.7</v>
      </c>
      <c r="D108" s="104">
        <v>2.4</v>
      </c>
      <c r="E108" s="104">
        <v>1.1000000000000001</v>
      </c>
      <c r="F108" s="104">
        <v>2.2999999999999998</v>
      </c>
      <c r="G108" s="104">
        <v>2.4</v>
      </c>
      <c r="H108" s="104">
        <v>1.2</v>
      </c>
      <c r="I108" s="144">
        <v>1.2</v>
      </c>
      <c r="J108" s="144">
        <v>0.6</v>
      </c>
      <c r="K108" s="144">
        <v>0.3</v>
      </c>
      <c r="L108" s="144">
        <v>1.2</v>
      </c>
      <c r="M108" s="144">
        <v>0.7</v>
      </c>
      <c r="N108" s="144">
        <v>0.3</v>
      </c>
    </row>
    <row r="109" spans="1:14" s="87" customFormat="1">
      <c r="A109" s="98" t="s">
        <v>92</v>
      </c>
      <c r="B109" s="104">
        <v>5.7</v>
      </c>
      <c r="C109" s="104">
        <v>4.5999999999999996</v>
      </c>
      <c r="D109" s="104">
        <v>8.3000000000000007</v>
      </c>
      <c r="E109" s="104">
        <v>14.6</v>
      </c>
      <c r="F109" s="104">
        <v>4.7</v>
      </c>
      <c r="G109" s="104">
        <v>6.2</v>
      </c>
      <c r="H109" s="104">
        <v>4.0999999999999996</v>
      </c>
      <c r="I109" s="144">
        <v>1.9</v>
      </c>
      <c r="J109" s="144">
        <v>2.1</v>
      </c>
      <c r="K109" s="144">
        <v>3.38</v>
      </c>
      <c r="L109" s="144">
        <v>6.9</v>
      </c>
      <c r="M109" s="144">
        <v>3.1</v>
      </c>
      <c r="N109" s="144">
        <v>12.6</v>
      </c>
    </row>
    <row r="110" spans="1:14" s="87" customFormat="1">
      <c r="A110" s="98" t="s">
        <v>93</v>
      </c>
      <c r="B110" s="104">
        <v>0</v>
      </c>
      <c r="C110" s="104">
        <v>0</v>
      </c>
      <c r="D110" s="104">
        <v>0</v>
      </c>
      <c r="E110" s="104">
        <v>0</v>
      </c>
      <c r="F110" s="104">
        <v>0</v>
      </c>
      <c r="G110" s="104">
        <v>0</v>
      </c>
      <c r="H110" s="104">
        <v>0</v>
      </c>
      <c r="I110" s="144">
        <v>0</v>
      </c>
      <c r="J110" s="144">
        <v>0</v>
      </c>
      <c r="K110" s="144">
        <v>0</v>
      </c>
      <c r="L110" s="144">
        <v>0</v>
      </c>
      <c r="M110" s="144">
        <v>0</v>
      </c>
      <c r="N110" s="144">
        <v>0</v>
      </c>
    </row>
    <row r="111" spans="1:14" s="87" customFormat="1">
      <c r="A111" s="98"/>
      <c r="B111" s="104"/>
      <c r="C111" s="104"/>
      <c r="D111" s="104"/>
      <c r="E111" s="104"/>
      <c r="F111" s="104"/>
      <c r="G111" s="104"/>
      <c r="H111" s="104"/>
      <c r="I111" s="144"/>
      <c r="J111" s="144"/>
      <c r="K111" s="144"/>
      <c r="L111" s="144"/>
      <c r="M111" s="144"/>
      <c r="N111" s="144"/>
    </row>
    <row r="112" spans="1:14" s="87" customFormat="1">
      <c r="A112" s="98" t="s">
        <v>94</v>
      </c>
      <c r="B112" s="104">
        <v>154.1</v>
      </c>
      <c r="C112" s="104">
        <v>152.19999999999999</v>
      </c>
      <c r="D112" s="104">
        <v>157.80000000000001</v>
      </c>
      <c r="E112" s="104">
        <v>157.5</v>
      </c>
      <c r="F112" s="104">
        <v>138.5</v>
      </c>
      <c r="G112" s="104">
        <v>141.9</v>
      </c>
      <c r="H112" s="104">
        <v>166.9</v>
      </c>
      <c r="I112" s="144">
        <v>157.30000000000001</v>
      </c>
      <c r="J112" s="144">
        <v>225</v>
      </c>
      <c r="K112" s="144">
        <v>217.3</v>
      </c>
      <c r="L112" s="144">
        <v>203.4</v>
      </c>
      <c r="M112" s="144">
        <v>241.7</v>
      </c>
      <c r="N112" s="144">
        <v>218.1</v>
      </c>
    </row>
    <row r="113" spans="1:14" s="87" customFormat="1">
      <c r="A113" s="98" t="s">
        <v>95</v>
      </c>
      <c r="B113" s="104">
        <v>4.2</v>
      </c>
      <c r="C113" s="104">
        <v>5.5</v>
      </c>
      <c r="D113" s="104">
        <v>0.8</v>
      </c>
      <c r="E113" s="104">
        <v>1</v>
      </c>
      <c r="F113" s="104">
        <v>0.97</v>
      </c>
      <c r="G113" s="104">
        <v>0.56999999999999995</v>
      </c>
      <c r="H113" s="104">
        <v>1.8</v>
      </c>
      <c r="I113" s="144">
        <v>1.8</v>
      </c>
      <c r="J113" s="144">
        <v>2.4</v>
      </c>
      <c r="K113" s="144">
        <v>3.2</v>
      </c>
      <c r="L113" s="144">
        <v>1.7</v>
      </c>
      <c r="M113" s="144">
        <v>2.2000000000000002</v>
      </c>
      <c r="N113" s="144">
        <v>2.7</v>
      </c>
    </row>
    <row r="114" spans="1:14" s="87" customFormat="1">
      <c r="A114" s="98" t="s">
        <v>96</v>
      </c>
      <c r="B114" s="104">
        <v>41.5</v>
      </c>
      <c r="C114" s="104">
        <v>41.6</v>
      </c>
      <c r="D114" s="104">
        <v>42.9</v>
      </c>
      <c r="E114" s="104">
        <v>44.6</v>
      </c>
      <c r="F114" s="104">
        <v>42.8</v>
      </c>
      <c r="G114" s="104">
        <v>44.9</v>
      </c>
      <c r="H114" s="104">
        <v>50.2</v>
      </c>
      <c r="I114" s="144">
        <v>43.9</v>
      </c>
      <c r="J114" s="144">
        <v>42</v>
      </c>
      <c r="K114" s="144">
        <v>42.8</v>
      </c>
      <c r="L114" s="144">
        <v>45.5</v>
      </c>
      <c r="M114" s="144">
        <v>51.7</v>
      </c>
      <c r="N114" s="144">
        <v>50.9</v>
      </c>
    </row>
    <row r="115" spans="1:14" s="87" customFormat="1">
      <c r="A115" s="98" t="s">
        <v>97</v>
      </c>
      <c r="B115" s="104">
        <v>0</v>
      </c>
      <c r="C115" s="104">
        <v>0</v>
      </c>
      <c r="D115" s="104">
        <v>0</v>
      </c>
      <c r="E115" s="104">
        <v>0</v>
      </c>
      <c r="F115" s="104">
        <v>0</v>
      </c>
      <c r="G115" s="104">
        <v>0</v>
      </c>
      <c r="H115" s="104">
        <v>0</v>
      </c>
      <c r="I115" s="144">
        <v>0</v>
      </c>
      <c r="J115" s="144">
        <v>0</v>
      </c>
      <c r="K115" s="144">
        <v>0</v>
      </c>
      <c r="L115" s="144">
        <v>0</v>
      </c>
      <c r="M115" s="144">
        <v>0</v>
      </c>
      <c r="N115" s="144">
        <v>0</v>
      </c>
    </row>
    <row r="116" spans="1:14" s="87" customFormat="1">
      <c r="A116" s="86"/>
      <c r="B116" s="104"/>
      <c r="C116" s="104"/>
      <c r="D116" s="104"/>
      <c r="E116" s="104"/>
      <c r="F116" s="104"/>
      <c r="G116" s="104"/>
      <c r="H116" s="104"/>
    </row>
    <row r="117" spans="1:14" s="87" customFormat="1">
      <c r="A117" s="102" t="s">
        <v>88</v>
      </c>
      <c r="B117" s="104">
        <f t="shared" ref="B117:D117" si="163">SUM(B107:B110)</f>
        <v>56.5</v>
      </c>
      <c r="C117" s="104">
        <f t="shared" si="163"/>
        <v>56.400000000000006</v>
      </c>
      <c r="D117" s="104">
        <f t="shared" si="163"/>
        <v>95</v>
      </c>
      <c r="E117" s="104">
        <f t="shared" ref="E117:F117" si="164">SUM(E107:E110)</f>
        <v>91.299999999999983</v>
      </c>
      <c r="F117" s="104">
        <f t="shared" si="164"/>
        <v>74.7</v>
      </c>
      <c r="G117" s="104">
        <f t="shared" ref="G117:L117" si="165">SUM(G107:G110)</f>
        <v>92.7</v>
      </c>
      <c r="H117" s="104">
        <f t="shared" si="165"/>
        <v>116.1</v>
      </c>
      <c r="I117" s="104">
        <f t="shared" si="165"/>
        <v>138.69999999999999</v>
      </c>
      <c r="J117" s="104">
        <f t="shared" si="165"/>
        <v>110.69999999999999</v>
      </c>
      <c r="K117" s="104">
        <f t="shared" si="165"/>
        <v>153.88</v>
      </c>
      <c r="L117" s="104">
        <f t="shared" si="165"/>
        <v>159.69999999999999</v>
      </c>
      <c r="M117" s="104">
        <f t="shared" ref="M117:N117" si="166">SUM(M107:M110)</f>
        <v>158.49999999999997</v>
      </c>
      <c r="N117" s="104">
        <f t="shared" ref="N117" si="167">SUM(N107:N110)</f>
        <v>169.4</v>
      </c>
    </row>
    <row r="118" spans="1:14" s="87" customFormat="1">
      <c r="A118" s="102" t="s">
        <v>89</v>
      </c>
      <c r="B118" s="104">
        <f t="shared" ref="B118:D118" si="168">SUM(B112:B115)</f>
        <v>199.79999999999998</v>
      </c>
      <c r="C118" s="104">
        <f t="shared" si="168"/>
        <v>199.29999999999998</v>
      </c>
      <c r="D118" s="104">
        <f t="shared" si="168"/>
        <v>201.50000000000003</v>
      </c>
      <c r="E118" s="104">
        <f t="shared" ref="E118:F118" si="169">SUM(E112:E115)</f>
        <v>203.1</v>
      </c>
      <c r="F118" s="104">
        <f t="shared" si="169"/>
        <v>182.26999999999998</v>
      </c>
      <c r="G118" s="104">
        <f t="shared" ref="G118:H118" si="170">SUM(G112:G115)</f>
        <v>187.37</v>
      </c>
      <c r="H118" s="104">
        <f t="shared" si="170"/>
        <v>218.90000000000003</v>
      </c>
      <c r="I118" s="104">
        <f t="shared" ref="I118:J118" si="171">SUM(I112:I115)</f>
        <v>203.00000000000003</v>
      </c>
      <c r="J118" s="104">
        <f t="shared" si="171"/>
        <v>269.39999999999998</v>
      </c>
      <c r="K118" s="104">
        <f t="shared" ref="K118:L118" si="172">SUM(K112:K115)</f>
        <v>263.3</v>
      </c>
      <c r="L118" s="104">
        <f t="shared" si="172"/>
        <v>250.6</v>
      </c>
      <c r="M118" s="104">
        <f t="shared" ref="M118:N118" si="173">SUM(M112:M115)</f>
        <v>295.59999999999997</v>
      </c>
      <c r="N118" s="104">
        <f t="shared" ref="N118" si="174">SUM(N112:N115)</f>
        <v>271.7</v>
      </c>
    </row>
    <row r="119" spans="1:14" s="87" customFormat="1">
      <c r="A119" s="102" t="s">
        <v>73</v>
      </c>
      <c r="B119" s="104">
        <f t="shared" ref="B119:D119" si="175">SUM(B117:B118)</f>
        <v>256.29999999999995</v>
      </c>
      <c r="C119" s="104">
        <f t="shared" si="175"/>
        <v>255.7</v>
      </c>
      <c r="D119" s="104">
        <f t="shared" si="175"/>
        <v>296.5</v>
      </c>
      <c r="E119" s="104">
        <f t="shared" ref="E119:F119" si="176">SUM(E117:E118)</f>
        <v>294.39999999999998</v>
      </c>
      <c r="F119" s="104">
        <f t="shared" si="176"/>
        <v>256.96999999999997</v>
      </c>
      <c r="G119" s="104">
        <f t="shared" ref="G119:H119" si="177">SUM(G117:G118)</f>
        <v>280.07</v>
      </c>
      <c r="H119" s="104">
        <f t="shared" si="177"/>
        <v>335</v>
      </c>
      <c r="I119" s="104">
        <f t="shared" ref="I119:J119" si="178">SUM(I117:I118)</f>
        <v>341.70000000000005</v>
      </c>
      <c r="J119" s="104">
        <f t="shared" si="178"/>
        <v>380.09999999999997</v>
      </c>
      <c r="K119" s="104">
        <f t="shared" ref="K119:L119" si="179">SUM(K117:K118)</f>
        <v>417.18</v>
      </c>
      <c r="L119" s="104">
        <f t="shared" si="179"/>
        <v>410.29999999999995</v>
      </c>
      <c r="M119" s="104">
        <f t="shared" ref="M119:N119" si="180">SUM(M117:M118)</f>
        <v>454.09999999999991</v>
      </c>
      <c r="N119" s="104">
        <f t="shared" ref="N119" si="181">SUM(N117:N118)</f>
        <v>441.1</v>
      </c>
    </row>
    <row r="120" spans="1:14" s="87" customFormat="1">
      <c r="A120" s="86"/>
      <c r="B120" s="104"/>
      <c r="C120" s="104"/>
      <c r="D120" s="104"/>
      <c r="E120" s="104"/>
      <c r="F120" s="104"/>
      <c r="G120" s="104"/>
      <c r="H120" s="104"/>
    </row>
    <row r="121" spans="1:14" s="87" customFormat="1">
      <c r="A121" s="86"/>
      <c r="B121" s="104"/>
      <c r="C121" s="104"/>
      <c r="D121" s="104"/>
      <c r="E121" s="104"/>
      <c r="F121" s="104"/>
      <c r="G121" s="104"/>
      <c r="H121" s="104"/>
    </row>
    <row r="122" spans="1:14" s="87" customFormat="1" ht="60">
      <c r="A122" s="103" t="s">
        <v>107</v>
      </c>
      <c r="B122" s="104">
        <v>210.1</v>
      </c>
      <c r="C122" s="104">
        <v>219.8</v>
      </c>
      <c r="D122" s="104">
        <v>246.7</v>
      </c>
      <c r="E122" s="104">
        <v>250.9</v>
      </c>
      <c r="F122" s="104">
        <v>241.7</v>
      </c>
      <c r="G122" s="104">
        <v>271.10000000000002</v>
      </c>
      <c r="H122" s="104">
        <v>306.5</v>
      </c>
      <c r="I122" s="146">
        <v>306.8</v>
      </c>
      <c r="J122" s="146">
        <v>326.10000000000002</v>
      </c>
      <c r="K122" s="146">
        <v>321.2</v>
      </c>
      <c r="L122" s="146">
        <v>331.8</v>
      </c>
      <c r="M122" s="146">
        <v>331.8</v>
      </c>
      <c r="N122" s="146">
        <v>349.6</v>
      </c>
    </row>
    <row r="123" spans="1:14" s="87" customFormat="1" ht="48">
      <c r="A123" s="103" t="s">
        <v>108</v>
      </c>
      <c r="B123" s="104">
        <v>132.9</v>
      </c>
      <c r="C123" s="104">
        <v>130.9</v>
      </c>
      <c r="D123" s="104">
        <v>136.69999999999999</v>
      </c>
      <c r="E123" s="104">
        <v>151.6</v>
      </c>
      <c r="F123" s="104">
        <v>136.69999999999999</v>
      </c>
      <c r="G123" s="104">
        <v>159.69999999999999</v>
      </c>
      <c r="H123" s="104">
        <v>181.9</v>
      </c>
      <c r="I123" s="146">
        <v>180.3</v>
      </c>
      <c r="J123" s="146">
        <v>169.4</v>
      </c>
      <c r="K123" s="146">
        <v>209.1</v>
      </c>
      <c r="L123" s="146">
        <v>215.1</v>
      </c>
      <c r="M123" s="146">
        <v>215.1</v>
      </c>
      <c r="N123" s="146">
        <v>223.3</v>
      </c>
    </row>
    <row r="124" spans="1:14">
      <c r="A124" s="88" t="s">
        <v>98</v>
      </c>
      <c r="B124" s="104">
        <v>420.3</v>
      </c>
      <c r="C124" s="104">
        <v>439.6</v>
      </c>
      <c r="D124" s="104">
        <v>493.4</v>
      </c>
      <c r="E124" s="104">
        <v>501.8</v>
      </c>
      <c r="F124" s="104">
        <v>483.37</v>
      </c>
      <c r="G124" s="104">
        <v>542.27</v>
      </c>
      <c r="H124" s="104">
        <v>613.20000000000005</v>
      </c>
      <c r="I124" s="81">
        <v>613.70000000000005</v>
      </c>
      <c r="J124" s="81">
        <v>652.6</v>
      </c>
      <c r="K124" s="152">
        <v>642.38</v>
      </c>
      <c r="L124" s="81">
        <v>663.2</v>
      </c>
      <c r="M124" s="81">
        <v>663.2</v>
      </c>
      <c r="N124" s="81">
        <v>699.2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Table of Contents</vt:lpstr>
      <vt:lpstr>Primary Dealer</vt:lpstr>
      <vt:lpstr>GCF Repo</vt:lpstr>
      <vt:lpstr>Triparty Repo</vt:lpstr>
      <vt:lpstr>'GCF Repo'!Print_Area</vt:lpstr>
      <vt:lpstr>'Primary Dealer'!Print_Area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Podziemska, Justyna</cp:lastModifiedBy>
  <cp:lastPrinted>2021-02-02T17:56:36Z</cp:lastPrinted>
  <dcterms:created xsi:type="dcterms:W3CDTF">2014-11-06T17:51:58Z</dcterms:created>
  <dcterms:modified xsi:type="dcterms:W3CDTF">2023-08-04T18:05:09Z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