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A69E390A-73DB-464D-BE1A-FD5E3C325495}" xr6:coauthVersionLast="47" xr6:coauthVersionMax="47" xr10:uidLastSave="{00000000-0000-0000-0000-000000000000}"/>
  <bookViews>
    <workbookView xWindow="5295" yWindow="-16320" windowWidth="29040" windowHeight="15720" xr2:uid="{00000000-000D-0000-FFFF-FFFF00000000}"/>
  </bookViews>
  <sheets>
    <sheet name="Table of Contents" sheetId="5" r:id="rId1"/>
    <sheet name="Outstanding" sheetId="7" r:id="rId2"/>
    <sheet name="Issuance" sheetId="2" r:id="rId3"/>
    <sheet name="Trading Volume" sheetId="8" r:id="rId4"/>
  </sheets>
  <definedNames>
    <definedName name="_xlnm.Print_Area" localSheetId="2">Issuance!$A$1:$H$35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27" i="7" l="1"/>
  <c r="AD27" i="7"/>
  <c r="AE27" i="7"/>
  <c r="AF27" i="7"/>
  <c r="AH27" i="7"/>
  <c r="AB28" i="7"/>
  <c r="AD28" i="7"/>
  <c r="AE28" i="7"/>
  <c r="AF28" i="7"/>
  <c r="AH28" i="7"/>
  <c r="AB29" i="7"/>
  <c r="AD29" i="7"/>
  <c r="AE29" i="7"/>
  <c r="AF29" i="7"/>
  <c r="AH29" i="7"/>
  <c r="S29" i="7"/>
  <c r="S27" i="7"/>
  <c r="U27" i="7"/>
  <c r="V27" i="7"/>
  <c r="W27" i="7"/>
  <c r="Y27" i="7"/>
  <c r="S28" i="7"/>
  <c r="U28" i="7"/>
  <c r="V28" i="7"/>
  <c r="W28" i="7"/>
  <c r="Y28" i="7"/>
  <c r="U29" i="7"/>
  <c r="V29" i="7"/>
  <c r="W29" i="7"/>
  <c r="Y29" i="7"/>
  <c r="T46" i="8" l="1"/>
  <c r="U46" i="8"/>
  <c r="V46" i="8"/>
  <c r="W46" i="8"/>
  <c r="X46" i="8"/>
  <c r="Y46" i="8"/>
  <c r="Z46" i="8"/>
  <c r="S46" i="8"/>
  <c r="K46" i="8"/>
  <c r="L46" i="8"/>
  <c r="M46" i="8"/>
  <c r="N46" i="8"/>
  <c r="O46" i="8"/>
  <c r="P46" i="8"/>
  <c r="Q46" i="8"/>
  <c r="AB46" i="8"/>
  <c r="AC46" i="8"/>
  <c r="AD46" i="8"/>
  <c r="AE46" i="8"/>
  <c r="AF46" i="8"/>
  <c r="AG46" i="8"/>
  <c r="AH46" i="8"/>
  <c r="AI46" i="8"/>
  <c r="Y46" i="2"/>
  <c r="Z46" i="2"/>
  <c r="AA46" i="2"/>
  <c r="AB46" i="2"/>
  <c r="AC46" i="2"/>
  <c r="AD46" i="2"/>
  <c r="AE46" i="2"/>
  <c r="R46" i="2"/>
  <c r="S46" i="2"/>
  <c r="T46" i="2"/>
  <c r="U46" i="2"/>
  <c r="V46" i="2"/>
  <c r="W46" i="2"/>
  <c r="Q46" i="2"/>
  <c r="J46" i="2"/>
  <c r="K46" i="2"/>
  <c r="L46" i="2"/>
  <c r="M46" i="2"/>
  <c r="N46" i="2"/>
  <c r="O46" i="2"/>
  <c r="K32" i="8"/>
  <c r="L32" i="8"/>
  <c r="M32" i="8"/>
  <c r="N32" i="8"/>
  <c r="O32" i="8"/>
  <c r="P32" i="8"/>
  <c r="Q32" i="8"/>
  <c r="S32" i="8"/>
  <c r="T32" i="8"/>
  <c r="U32" i="8"/>
  <c r="V32" i="8"/>
  <c r="W32" i="8"/>
  <c r="X32" i="8"/>
  <c r="Y32" i="8"/>
  <c r="Z32" i="8"/>
  <c r="AB32" i="8"/>
  <c r="AC32" i="8"/>
  <c r="AD32" i="8"/>
  <c r="AE32" i="8"/>
  <c r="AF32" i="8"/>
  <c r="AG32" i="8"/>
  <c r="AH32" i="8"/>
  <c r="AI32" i="8"/>
  <c r="K45" i="8"/>
  <c r="L45" i="8"/>
  <c r="M45" i="8"/>
  <c r="N45" i="8"/>
  <c r="O45" i="8"/>
  <c r="P45" i="8"/>
  <c r="Q45" i="8"/>
  <c r="AB45" i="8"/>
  <c r="AC45" i="8"/>
  <c r="AD45" i="8"/>
  <c r="AE45" i="8"/>
  <c r="AF45" i="8"/>
  <c r="AG45" i="8"/>
  <c r="AH45" i="8"/>
  <c r="AI45" i="8"/>
  <c r="J32" i="2" l="1"/>
  <c r="K32" i="2"/>
  <c r="L32" i="2"/>
  <c r="M32" i="2"/>
  <c r="N32" i="2"/>
  <c r="O32" i="2"/>
  <c r="Q32" i="2"/>
  <c r="R32" i="2"/>
  <c r="S32" i="2"/>
  <c r="T32" i="2"/>
  <c r="U32" i="2"/>
  <c r="V32" i="2"/>
  <c r="W32" i="2"/>
  <c r="Y32" i="2"/>
  <c r="Z32" i="2"/>
  <c r="AA32" i="2"/>
  <c r="AB32" i="2"/>
  <c r="AC32" i="2"/>
  <c r="AD32" i="2"/>
  <c r="AE32" i="2"/>
  <c r="J45" i="2"/>
  <c r="K45" i="2"/>
  <c r="L45" i="2"/>
  <c r="M45" i="2"/>
  <c r="N45" i="2"/>
  <c r="O45" i="2"/>
  <c r="Y45" i="2"/>
  <c r="Z45" i="2"/>
  <c r="AA45" i="2"/>
  <c r="AB45" i="2"/>
  <c r="AC45" i="2"/>
  <c r="AD45" i="2"/>
  <c r="AE45" i="2"/>
  <c r="K44" i="8"/>
  <c r="L44" i="8"/>
  <c r="M44" i="8"/>
  <c r="N44" i="8"/>
  <c r="O44" i="8"/>
  <c r="P44" i="8"/>
  <c r="Q44" i="8"/>
  <c r="AB44" i="8"/>
  <c r="AC44" i="8"/>
  <c r="AD44" i="8"/>
  <c r="AE44" i="8"/>
  <c r="AF44" i="8"/>
  <c r="AG44" i="8"/>
  <c r="AH44" i="8"/>
  <c r="AI44" i="8"/>
  <c r="J44" i="2"/>
  <c r="K44" i="2"/>
  <c r="L44" i="2"/>
  <c r="M44" i="2"/>
  <c r="N44" i="2"/>
  <c r="O44" i="2"/>
  <c r="Y44" i="2"/>
  <c r="Z44" i="2"/>
  <c r="AA44" i="2"/>
  <c r="AB44" i="2"/>
  <c r="AC44" i="2"/>
  <c r="AD44" i="2"/>
  <c r="AE44" i="2"/>
  <c r="J43" i="2"/>
  <c r="K43" i="2"/>
  <c r="L43" i="2"/>
  <c r="M43" i="2"/>
  <c r="N43" i="2"/>
  <c r="O43" i="2"/>
  <c r="Y43" i="2"/>
  <c r="Z43" i="2"/>
  <c r="AA43" i="2"/>
  <c r="AB43" i="2"/>
  <c r="AC43" i="2"/>
  <c r="AD43" i="2"/>
  <c r="AE43" i="2"/>
  <c r="K43" i="8"/>
  <c r="L43" i="8"/>
  <c r="M43" i="8"/>
  <c r="N43" i="8"/>
  <c r="O43" i="8"/>
  <c r="P43" i="8"/>
  <c r="Q43" i="8"/>
  <c r="AB43" i="8"/>
  <c r="AC43" i="8"/>
  <c r="AD43" i="8"/>
  <c r="AE43" i="8"/>
  <c r="AF43" i="8"/>
  <c r="AG43" i="8"/>
  <c r="AH43" i="8"/>
  <c r="AI43" i="8"/>
  <c r="K42" i="8" l="1"/>
  <c r="L42" i="8"/>
  <c r="M42" i="8"/>
  <c r="N42" i="8"/>
  <c r="O42" i="8"/>
  <c r="P42" i="8"/>
  <c r="Q42" i="8"/>
  <c r="AB42" i="8"/>
  <c r="AC42" i="8"/>
  <c r="AD42" i="8"/>
  <c r="AE42" i="8"/>
  <c r="AF42" i="8"/>
  <c r="AG42" i="8"/>
  <c r="AH42" i="8"/>
  <c r="AI42" i="8"/>
  <c r="K31" i="8"/>
  <c r="L31" i="8"/>
  <c r="M31" i="8"/>
  <c r="N31" i="8"/>
  <c r="O31" i="8"/>
  <c r="P31" i="8"/>
  <c r="Q31" i="8"/>
  <c r="S31" i="8"/>
  <c r="T31" i="8"/>
  <c r="U31" i="8"/>
  <c r="V31" i="8"/>
  <c r="W31" i="8"/>
  <c r="X31" i="8"/>
  <c r="Y31" i="8"/>
  <c r="Z31" i="8"/>
  <c r="AB31" i="8"/>
  <c r="AC31" i="8"/>
  <c r="AD31" i="8"/>
  <c r="AE31" i="8"/>
  <c r="AF31" i="8"/>
  <c r="AG31" i="8"/>
  <c r="AH31" i="8"/>
  <c r="AI31" i="8"/>
  <c r="J31" i="2"/>
  <c r="K31" i="2"/>
  <c r="L31" i="2"/>
  <c r="M31" i="2"/>
  <c r="N31" i="2"/>
  <c r="O31" i="2"/>
  <c r="Q31" i="2"/>
  <c r="R31" i="2"/>
  <c r="S31" i="2"/>
  <c r="T31" i="2"/>
  <c r="U31" i="2"/>
  <c r="V31" i="2"/>
  <c r="W31" i="2"/>
  <c r="Y31" i="2"/>
  <c r="Z31" i="2"/>
  <c r="AA31" i="2"/>
  <c r="AB31" i="2"/>
  <c r="AC31" i="2"/>
  <c r="AD31" i="2"/>
  <c r="AE31" i="2"/>
  <c r="J42" i="2"/>
  <c r="K42" i="2"/>
  <c r="L42" i="2"/>
  <c r="M42" i="2"/>
  <c r="N42" i="2"/>
  <c r="O42" i="2"/>
  <c r="Y42" i="2"/>
  <c r="Z42" i="2"/>
  <c r="AA42" i="2"/>
  <c r="AB42" i="2"/>
  <c r="AC42" i="2"/>
  <c r="AD42" i="2"/>
  <c r="AE42" i="2"/>
  <c r="K41" i="8"/>
  <c r="L41" i="8"/>
  <c r="M41" i="8"/>
  <c r="N41" i="8"/>
  <c r="O41" i="8"/>
  <c r="P41" i="8"/>
  <c r="Q41" i="8"/>
  <c r="AB41" i="8"/>
  <c r="AC41" i="8"/>
  <c r="AD41" i="8"/>
  <c r="AE41" i="8"/>
  <c r="AF41" i="8"/>
  <c r="AG41" i="8"/>
  <c r="AH41" i="8"/>
  <c r="AI41" i="8"/>
  <c r="J41" i="2"/>
  <c r="K41" i="2"/>
  <c r="L41" i="2"/>
  <c r="M41" i="2"/>
  <c r="N41" i="2"/>
  <c r="O41" i="2"/>
  <c r="Y41" i="2"/>
  <c r="Z41" i="2"/>
  <c r="AA41" i="2"/>
  <c r="AB41" i="2"/>
  <c r="AC41" i="2"/>
  <c r="AD41" i="2"/>
  <c r="AE41" i="2"/>
  <c r="S26" i="7" l="1"/>
  <c r="U26" i="7"/>
  <c r="V26" i="7"/>
  <c r="W26" i="7"/>
  <c r="Y26" i="7"/>
  <c r="AB26" i="7"/>
  <c r="AD26" i="7"/>
  <c r="AE26" i="7"/>
  <c r="AF26" i="7"/>
  <c r="AH26" i="7"/>
  <c r="K40" i="8"/>
  <c r="L40" i="8"/>
  <c r="M40" i="8"/>
  <c r="N40" i="8"/>
  <c r="O40" i="8"/>
  <c r="P40" i="8"/>
  <c r="Q40" i="8"/>
  <c r="AB40" i="8"/>
  <c r="AC40" i="8"/>
  <c r="AD40" i="8"/>
  <c r="AE40" i="8"/>
  <c r="AF40" i="8"/>
  <c r="AG40" i="8"/>
  <c r="AH40" i="8"/>
  <c r="AI40" i="8"/>
  <c r="J40" i="2"/>
  <c r="K40" i="2"/>
  <c r="L40" i="2"/>
  <c r="M40" i="2"/>
  <c r="N40" i="2"/>
  <c r="O40" i="2"/>
  <c r="Y40" i="2"/>
  <c r="Z40" i="2"/>
  <c r="AA40" i="2"/>
  <c r="AB40" i="2"/>
  <c r="AC40" i="2"/>
  <c r="AD40" i="2"/>
  <c r="AE40" i="2"/>
  <c r="K30" i="8"/>
  <c r="L30" i="8"/>
  <c r="M30" i="8"/>
  <c r="N30" i="8"/>
  <c r="O30" i="8"/>
  <c r="P30" i="8"/>
  <c r="Q30" i="8"/>
  <c r="S30" i="8"/>
  <c r="T30" i="8"/>
  <c r="U30" i="8"/>
  <c r="V30" i="8"/>
  <c r="W30" i="8"/>
  <c r="X30" i="8"/>
  <c r="Y30" i="8"/>
  <c r="Z30" i="8"/>
  <c r="AB30" i="8"/>
  <c r="AC30" i="8"/>
  <c r="AD30" i="8"/>
  <c r="AE30" i="8"/>
  <c r="AF30" i="8"/>
  <c r="AG30" i="8"/>
  <c r="AH30" i="8"/>
  <c r="AI30" i="8"/>
  <c r="K39" i="8"/>
  <c r="L39" i="8"/>
  <c r="M39" i="8"/>
  <c r="N39" i="8"/>
  <c r="O39" i="8"/>
  <c r="P39" i="8"/>
  <c r="Q39" i="8"/>
  <c r="AB39" i="8"/>
  <c r="AC39" i="8"/>
  <c r="AD39" i="8"/>
  <c r="AE39" i="8"/>
  <c r="AF39" i="8"/>
  <c r="AG39" i="8"/>
  <c r="AH39" i="8"/>
  <c r="AI39" i="8"/>
  <c r="K19" i="8"/>
  <c r="L19" i="8"/>
  <c r="M19" i="8"/>
  <c r="N19" i="8"/>
  <c r="O19" i="8"/>
  <c r="P19" i="8"/>
  <c r="Q19" i="8"/>
  <c r="S19" i="8"/>
  <c r="T19" i="8"/>
  <c r="U19" i="8"/>
  <c r="V19" i="8"/>
  <c r="W19" i="8"/>
  <c r="X19" i="8"/>
  <c r="Y19" i="8"/>
  <c r="Z19" i="8"/>
  <c r="J19" i="2" l="1"/>
  <c r="K19" i="2"/>
  <c r="L19" i="2"/>
  <c r="M19" i="2"/>
  <c r="N19" i="2"/>
  <c r="O19" i="2"/>
  <c r="Q19" i="2"/>
  <c r="R19" i="2"/>
  <c r="S19" i="2"/>
  <c r="T19" i="2"/>
  <c r="U19" i="2"/>
  <c r="V19" i="2"/>
  <c r="W19" i="2"/>
  <c r="J39" i="2"/>
  <c r="K39" i="2"/>
  <c r="L39" i="2"/>
  <c r="M39" i="2"/>
  <c r="N39" i="2"/>
  <c r="O39" i="2"/>
  <c r="Y39" i="2"/>
  <c r="Z39" i="2"/>
  <c r="AA39" i="2"/>
  <c r="AB39" i="2"/>
  <c r="AC39" i="2"/>
  <c r="AD39" i="2"/>
  <c r="AE39" i="2"/>
  <c r="J30" i="2"/>
  <c r="K30" i="2"/>
  <c r="L30" i="2"/>
  <c r="M30" i="2"/>
  <c r="N30" i="2"/>
  <c r="O30" i="2"/>
  <c r="Q30" i="2"/>
  <c r="R30" i="2"/>
  <c r="S30" i="2"/>
  <c r="T30" i="2"/>
  <c r="U30" i="2"/>
  <c r="V30" i="2"/>
  <c r="W30" i="2"/>
  <c r="Y30" i="2"/>
  <c r="Z30" i="2"/>
  <c r="AA30" i="2"/>
  <c r="AB30" i="2"/>
  <c r="AC30" i="2"/>
  <c r="AD30" i="2"/>
  <c r="AE30" i="2"/>
  <c r="K38" i="8"/>
  <c r="L38" i="8"/>
  <c r="M38" i="8"/>
  <c r="N38" i="8"/>
  <c r="O38" i="8"/>
  <c r="P38" i="8"/>
  <c r="Q38" i="8"/>
  <c r="AB38" i="8"/>
  <c r="AC38" i="8"/>
  <c r="AD38" i="8"/>
  <c r="AE38" i="8"/>
  <c r="AF38" i="8"/>
  <c r="AG38" i="8"/>
  <c r="AH38" i="8"/>
  <c r="AI38" i="8"/>
  <c r="J38" i="2"/>
  <c r="K38" i="2"/>
  <c r="L38" i="2"/>
  <c r="M38" i="2"/>
  <c r="N38" i="2"/>
  <c r="O38" i="2"/>
  <c r="Y38" i="2"/>
  <c r="Z38" i="2"/>
  <c r="AA38" i="2"/>
  <c r="AB38" i="2"/>
  <c r="AC38" i="2"/>
  <c r="AD38" i="2"/>
  <c r="AE38" i="2"/>
  <c r="AB37" i="8" l="1"/>
  <c r="AC37" i="8"/>
  <c r="J37" i="2"/>
  <c r="K37" i="2"/>
  <c r="L37" i="2"/>
  <c r="M37" i="2"/>
  <c r="N37" i="2"/>
  <c r="O37" i="2"/>
  <c r="Y37" i="2"/>
  <c r="Z37" i="2"/>
  <c r="AA37" i="2"/>
  <c r="AB37" i="2"/>
  <c r="AC37" i="2"/>
  <c r="AD37" i="2"/>
  <c r="AE37" i="2"/>
  <c r="Q37" i="8" l="1"/>
  <c r="AG37" i="8"/>
  <c r="AF37" i="8"/>
  <c r="AE37" i="8"/>
  <c r="AD37" i="8"/>
  <c r="AH37" i="8"/>
  <c r="L36" i="8"/>
  <c r="AB36" i="8"/>
  <c r="AC36" i="8"/>
  <c r="AD36" i="8"/>
  <c r="AE36" i="8"/>
  <c r="AF36" i="8"/>
  <c r="AG36" i="8"/>
  <c r="AH36" i="8"/>
  <c r="L29" i="8"/>
  <c r="S29" i="8"/>
  <c r="T29" i="8"/>
  <c r="U29" i="8"/>
  <c r="V29" i="8"/>
  <c r="W29" i="8"/>
  <c r="X29" i="8"/>
  <c r="Y29" i="8"/>
  <c r="AB29" i="8"/>
  <c r="AC29" i="8"/>
  <c r="AD29" i="8"/>
  <c r="AE29" i="8"/>
  <c r="AF29" i="8"/>
  <c r="AG29" i="8"/>
  <c r="AH29" i="8"/>
  <c r="K29" i="2"/>
  <c r="Q29" i="2"/>
  <c r="R29" i="2"/>
  <c r="S29" i="2"/>
  <c r="T29" i="2"/>
  <c r="U29" i="2"/>
  <c r="V29" i="2"/>
  <c r="Y29" i="2"/>
  <c r="Z29" i="2"/>
  <c r="AA29" i="2"/>
  <c r="AB29" i="2"/>
  <c r="AC29" i="2"/>
  <c r="AD29" i="2"/>
  <c r="K36" i="2"/>
  <c r="Y36" i="2"/>
  <c r="Z36" i="2"/>
  <c r="AA36" i="2"/>
  <c r="AB36" i="2"/>
  <c r="AC36" i="2"/>
  <c r="AD36" i="2"/>
  <c r="M37" i="8" l="1"/>
  <c r="O37" i="8"/>
  <c r="L37" i="8"/>
  <c r="AI37" i="8"/>
  <c r="K37" i="8"/>
  <c r="N37" i="8"/>
  <c r="P37" i="8"/>
  <c r="K36" i="8"/>
  <c r="O36" i="2"/>
  <c r="N36" i="2"/>
  <c r="J36" i="2"/>
  <c r="J29" i="2"/>
  <c r="Q36" i="8"/>
  <c r="P36" i="8"/>
  <c r="O36" i="8"/>
  <c r="N36" i="8"/>
  <c r="M36" i="8"/>
  <c r="K29" i="8"/>
  <c r="Q29" i="8"/>
  <c r="P29" i="8"/>
  <c r="O29" i="8"/>
  <c r="N29" i="8"/>
  <c r="M29" i="8"/>
  <c r="O29" i="2"/>
  <c r="N29" i="2"/>
  <c r="M29" i="2"/>
  <c r="L29" i="2"/>
  <c r="M36" i="2"/>
  <c r="L36" i="2"/>
  <c r="S25" i="7" l="1"/>
  <c r="U25" i="7"/>
  <c r="V25" i="7"/>
  <c r="W25" i="7"/>
  <c r="Y25" i="7"/>
  <c r="AB25" i="7"/>
  <c r="AD25" i="7"/>
  <c r="AE25" i="7"/>
  <c r="AF25" i="7"/>
  <c r="AH25" i="7"/>
  <c r="Y35" i="2" l="1"/>
  <c r="Z35" i="2"/>
  <c r="AA35" i="2"/>
  <c r="AB35" i="2"/>
  <c r="AC35" i="2"/>
  <c r="AD35" i="2"/>
  <c r="AB35" i="8"/>
  <c r="AC35" i="8"/>
  <c r="AD35" i="8"/>
  <c r="AE35" i="8"/>
  <c r="AF35" i="8"/>
  <c r="AG35" i="8"/>
  <c r="AH35" i="8"/>
  <c r="K35" i="8" l="1"/>
  <c r="AI36" i="8"/>
  <c r="K35" i="2"/>
  <c r="AE36" i="2"/>
  <c r="P35" i="8"/>
  <c r="O35" i="8"/>
  <c r="Q35" i="8"/>
  <c r="O35" i="2"/>
  <c r="N35" i="2"/>
  <c r="M35" i="2"/>
  <c r="L35" i="2"/>
  <c r="J35" i="2"/>
  <c r="N35" i="8"/>
  <c r="M35" i="8"/>
  <c r="L35" i="8"/>
  <c r="I10" i="8" l="1"/>
  <c r="O10" i="8" s="1"/>
  <c r="Q27" i="8"/>
  <c r="Q26" i="8"/>
  <c r="Q24" i="8"/>
  <c r="O21" i="8"/>
  <c r="I9" i="8"/>
  <c r="K9" i="8" s="1"/>
  <c r="I11" i="8"/>
  <c r="L11" i="8" s="1"/>
  <c r="I12" i="8"/>
  <c r="Q12" i="8" s="1"/>
  <c r="I13" i="8"/>
  <c r="O13" i="8" s="1"/>
  <c r="I14" i="8"/>
  <c r="P14" i="8" s="1"/>
  <c r="I15" i="8"/>
  <c r="K15" i="8" s="1"/>
  <c r="I16" i="8"/>
  <c r="O16" i="8" s="1"/>
  <c r="I17" i="8"/>
  <c r="K17" i="8" s="1"/>
  <c r="K18" i="8"/>
  <c r="O24" i="2"/>
  <c r="J26" i="2"/>
  <c r="L27" i="2"/>
  <c r="N22" i="2"/>
  <c r="L21" i="2"/>
  <c r="H9" i="2"/>
  <c r="J9" i="2" s="1"/>
  <c r="H10" i="2"/>
  <c r="K10" i="2" s="1"/>
  <c r="H11" i="2"/>
  <c r="J11" i="2" s="1"/>
  <c r="H12" i="2"/>
  <c r="K12" i="2" s="1"/>
  <c r="H13" i="2"/>
  <c r="L13" i="2" s="1"/>
  <c r="H14" i="2"/>
  <c r="J14" i="2" s="1"/>
  <c r="H15" i="2"/>
  <c r="J15" i="2" s="1"/>
  <c r="H16" i="2"/>
  <c r="M16" i="2" s="1"/>
  <c r="J17" i="2"/>
  <c r="L18" i="2"/>
  <c r="O15" i="8" l="1"/>
  <c r="P15" i="8"/>
  <c r="N15" i="8"/>
  <c r="M15" i="8"/>
  <c r="L15" i="8"/>
  <c r="N14" i="8"/>
  <c r="K14" i="8"/>
  <c r="M14" i="8"/>
  <c r="L14" i="8"/>
  <c r="O14" i="8"/>
  <c r="Q14" i="8"/>
  <c r="Q25" i="8"/>
  <c r="Z29" i="8"/>
  <c r="Q28" i="8"/>
  <c r="AI29" i="8"/>
  <c r="M25" i="2"/>
  <c r="W29" i="2"/>
  <c r="J28" i="2"/>
  <c r="AE29" i="2"/>
  <c r="Q34" i="8"/>
  <c r="AI35" i="8"/>
  <c r="O34" i="2"/>
  <c r="AE35" i="2"/>
  <c r="Q13" i="8"/>
  <c r="M13" i="8"/>
  <c r="L13" i="8"/>
  <c r="L12" i="8"/>
  <c r="L16" i="2"/>
  <c r="O27" i="2"/>
  <c r="M26" i="2"/>
  <c r="O16" i="2"/>
  <c r="N24" i="2"/>
  <c r="M15" i="2"/>
  <c r="L24" i="2"/>
  <c r="O15" i="2"/>
  <c r="K24" i="2"/>
  <c r="N34" i="2"/>
  <c r="N26" i="2"/>
  <c r="K18" i="2"/>
  <c r="N15" i="2"/>
  <c r="O22" i="2"/>
  <c r="K25" i="2"/>
  <c r="O21" i="2"/>
  <c r="N27" i="2"/>
  <c r="L34" i="2"/>
  <c r="O17" i="2"/>
  <c r="L15" i="2"/>
  <c r="M10" i="2"/>
  <c r="J27" i="2"/>
  <c r="K15" i="2"/>
  <c r="J10" i="2"/>
  <c r="O28" i="2"/>
  <c r="K13" i="2"/>
  <c r="M18" i="2"/>
  <c r="M27" i="2"/>
  <c r="N25" i="2"/>
  <c r="J18" i="2"/>
  <c r="O14" i="2"/>
  <c r="J13" i="2"/>
  <c r="M22" i="2"/>
  <c r="K27" i="2"/>
  <c r="O25" i="2"/>
  <c r="J24" i="2"/>
  <c r="K34" i="2"/>
  <c r="N14" i="2"/>
  <c r="M9" i="2"/>
  <c r="M14" i="2"/>
  <c r="M17" i="2"/>
  <c r="L14" i="2"/>
  <c r="J12" i="2"/>
  <c r="O9" i="2"/>
  <c r="M28" i="2"/>
  <c r="L25" i="2"/>
  <c r="K14" i="2"/>
  <c r="N21" i="2"/>
  <c r="O26" i="2"/>
  <c r="O18" i="2"/>
  <c r="N16" i="2"/>
  <c r="N13" i="2"/>
  <c r="O10" i="2"/>
  <c r="L26" i="2"/>
  <c r="K12" i="8"/>
  <c r="O12" i="8"/>
  <c r="P12" i="8"/>
  <c r="N12" i="8"/>
  <c r="K11" i="8"/>
  <c r="K10" i="8"/>
  <c r="O26" i="8"/>
  <c r="Q17" i="8"/>
  <c r="P17" i="8"/>
  <c r="Q16" i="8"/>
  <c r="M16" i="8"/>
  <c r="Q9" i="8"/>
  <c r="O18" i="8"/>
  <c r="P13" i="8"/>
  <c r="P9" i="8"/>
  <c r="O25" i="8"/>
  <c r="O17" i="8"/>
  <c r="Q15" i="8"/>
  <c r="N13" i="8"/>
  <c r="M12" i="8"/>
  <c r="K13" i="8"/>
  <c r="O27" i="8"/>
  <c r="O34" i="8"/>
  <c r="P16" i="8"/>
  <c r="N16" i="8"/>
  <c r="O9" i="8"/>
  <c r="O24" i="8"/>
  <c r="O28" i="8"/>
  <c r="K34" i="8"/>
  <c r="L34" i="8"/>
  <c r="N34" i="8"/>
  <c r="M34" i="8"/>
  <c r="P34" i="8"/>
  <c r="K24" i="8"/>
  <c r="K25" i="8"/>
  <c r="K28" i="8"/>
  <c r="L24" i="8"/>
  <c r="L25" i="8"/>
  <c r="L26" i="8"/>
  <c r="L27" i="8"/>
  <c r="L28" i="8"/>
  <c r="K27" i="8"/>
  <c r="M24" i="8"/>
  <c r="M25" i="8"/>
  <c r="M26" i="8"/>
  <c r="M27" i="8"/>
  <c r="M28" i="8"/>
  <c r="K26" i="8"/>
  <c r="N24" i="8"/>
  <c r="N25" i="8"/>
  <c r="N26" i="8"/>
  <c r="N27" i="8"/>
  <c r="N28" i="8"/>
  <c r="P24" i="8"/>
  <c r="P25" i="8"/>
  <c r="P26" i="8"/>
  <c r="P27" i="8"/>
  <c r="P28" i="8"/>
  <c r="K21" i="8"/>
  <c r="M21" i="8"/>
  <c r="N21" i="8"/>
  <c r="L21" i="8"/>
  <c r="P21" i="8"/>
  <c r="Q21" i="8"/>
  <c r="O11" i="8"/>
  <c r="Q11" i="8"/>
  <c r="P18" i="8"/>
  <c r="P10" i="8"/>
  <c r="N18" i="8"/>
  <c r="M17" i="8"/>
  <c r="L16" i="8"/>
  <c r="P11" i="8"/>
  <c r="N10" i="8"/>
  <c r="M9" i="8"/>
  <c r="Q18" i="8"/>
  <c r="N17" i="8"/>
  <c r="N9" i="8"/>
  <c r="M18" i="8"/>
  <c r="L17" i="8"/>
  <c r="K16" i="8"/>
  <c r="N11" i="8"/>
  <c r="M10" i="8"/>
  <c r="L9" i="8"/>
  <c r="L18" i="8"/>
  <c r="M11" i="8"/>
  <c r="L10" i="8"/>
  <c r="Q10" i="8"/>
  <c r="J34" i="2"/>
  <c r="M34" i="2"/>
  <c r="N28" i="2"/>
  <c r="K26" i="2"/>
  <c r="J25" i="2"/>
  <c r="L28" i="2"/>
  <c r="K28" i="2"/>
  <c r="M24" i="2"/>
  <c r="M21" i="2"/>
  <c r="J22" i="2"/>
  <c r="J21" i="2"/>
  <c r="K21" i="2"/>
  <c r="L22" i="2"/>
  <c r="K22" i="2"/>
  <c r="N9" i="2"/>
  <c r="N17" i="2"/>
  <c r="N18" i="2"/>
  <c r="L17" i="2"/>
  <c r="K16" i="2"/>
  <c r="M12" i="2"/>
  <c r="O11" i="2"/>
  <c r="N10" i="2"/>
  <c r="L9" i="2"/>
  <c r="K17" i="2"/>
  <c r="J16" i="2"/>
  <c r="M13" i="2"/>
  <c r="O12" i="2"/>
  <c r="N11" i="2"/>
  <c r="L10" i="2"/>
  <c r="K9" i="2"/>
  <c r="M11" i="2"/>
  <c r="O13" i="2"/>
  <c r="N12" i="2"/>
  <c r="L11" i="2"/>
  <c r="L12" i="2"/>
  <c r="K11" i="2"/>
  <c r="W28" i="8" l="1"/>
  <c r="S28" i="8"/>
  <c r="T28" i="8"/>
  <c r="U28" i="8"/>
  <c r="V28" i="8"/>
  <c r="X28" i="8"/>
  <c r="Y28" i="8"/>
  <c r="AF28" i="8"/>
  <c r="AB28" i="8"/>
  <c r="AC28" i="8"/>
  <c r="AD28" i="8"/>
  <c r="AE28" i="8"/>
  <c r="AG28" i="8"/>
  <c r="AH28" i="8"/>
  <c r="T28" i="2"/>
  <c r="Q28" i="2"/>
  <c r="R28" i="2"/>
  <c r="S28" i="2"/>
  <c r="U28" i="2"/>
  <c r="V28" i="2"/>
  <c r="AB28" i="2"/>
  <c r="Y28" i="2"/>
  <c r="Z28" i="2"/>
  <c r="AA28" i="2"/>
  <c r="AC28" i="2"/>
  <c r="AD28" i="2"/>
  <c r="P21" i="7" l="1"/>
  <c r="O21" i="7"/>
  <c r="N21" i="7"/>
  <c r="M21" i="7"/>
  <c r="L21" i="7"/>
  <c r="K21" i="7"/>
  <c r="Q21" i="7"/>
  <c r="Q22" i="7"/>
  <c r="P22" i="7"/>
  <c r="O22" i="7"/>
  <c r="N22" i="7"/>
  <c r="M22" i="7"/>
  <c r="K22" i="7"/>
  <c r="L22" i="7"/>
  <c r="Q23" i="7"/>
  <c r="P23" i="7"/>
  <c r="L23" i="7"/>
  <c r="O23" i="7"/>
  <c r="N23" i="7"/>
  <c r="M23" i="7"/>
  <c r="K23" i="7"/>
  <c r="AF27" i="8" l="1"/>
  <c r="AB27" i="8"/>
  <c r="AC27" i="8"/>
  <c r="AD27" i="8"/>
  <c r="AE27" i="8"/>
  <c r="AG27" i="8"/>
  <c r="AH27" i="8"/>
  <c r="AI28" i="8"/>
  <c r="AE28" i="2" l="1"/>
  <c r="AB27" i="2" l="1"/>
  <c r="Y27" i="2"/>
  <c r="Z27" i="2"/>
  <c r="AA27" i="2"/>
  <c r="AC27" i="2"/>
  <c r="AD27" i="2"/>
  <c r="N18" i="7" l="1"/>
  <c r="O18" i="7"/>
  <c r="P18" i="7"/>
  <c r="L18" i="7"/>
  <c r="Q18" i="7"/>
  <c r="K18" i="7"/>
  <c r="M18" i="7"/>
  <c r="V18" i="7"/>
  <c r="S18" i="7"/>
  <c r="T18" i="7"/>
  <c r="U18" i="7"/>
  <c r="W18" i="7"/>
  <c r="X18" i="7"/>
  <c r="Y18" i="7"/>
  <c r="AI27" i="8" l="1"/>
  <c r="Z28" i="8"/>
  <c r="AE27" i="2"/>
  <c r="W28" i="2"/>
  <c r="T18" i="2" l="1"/>
  <c r="Q18" i="2"/>
  <c r="R18" i="2"/>
  <c r="S18" i="2"/>
  <c r="U18" i="2"/>
  <c r="V18" i="2"/>
  <c r="W18" i="8"/>
  <c r="S18" i="8"/>
  <c r="T18" i="8"/>
  <c r="U18" i="8"/>
  <c r="V18" i="8"/>
  <c r="X18" i="8"/>
  <c r="Y18" i="8"/>
  <c r="E8" i="5" l="1"/>
  <c r="W18" i="2" l="1"/>
  <c r="M22" i="8" l="1"/>
  <c r="L22" i="8"/>
  <c r="K22" i="8"/>
  <c r="Q22" i="8"/>
  <c r="P22" i="8"/>
  <c r="N22" i="8"/>
  <c r="O22" i="8"/>
  <c r="AB25" i="2"/>
  <c r="Y25" i="2"/>
  <c r="Z25" i="2"/>
  <c r="AA25" i="2"/>
  <c r="AC25" i="2"/>
  <c r="AD25" i="2"/>
  <c r="AB26" i="2"/>
  <c r="Y26" i="2"/>
  <c r="Z26" i="2"/>
  <c r="AA26" i="2"/>
  <c r="AC26" i="2"/>
  <c r="AD26" i="2"/>
  <c r="T10" i="2"/>
  <c r="Q10" i="2"/>
  <c r="R10" i="2"/>
  <c r="S10" i="2"/>
  <c r="U10" i="2"/>
  <c r="V10" i="2"/>
  <c r="T11" i="2"/>
  <c r="Q11" i="2"/>
  <c r="R11" i="2"/>
  <c r="S11" i="2"/>
  <c r="U11" i="2"/>
  <c r="V11" i="2"/>
  <c r="T12" i="2"/>
  <c r="Q12" i="2"/>
  <c r="R12" i="2"/>
  <c r="S12" i="2"/>
  <c r="U12" i="2"/>
  <c r="V12" i="2"/>
  <c r="T13" i="2"/>
  <c r="Q13" i="2"/>
  <c r="R13" i="2"/>
  <c r="S13" i="2"/>
  <c r="U13" i="2"/>
  <c r="V13" i="2"/>
  <c r="T14" i="2"/>
  <c r="Q14" i="2"/>
  <c r="R14" i="2"/>
  <c r="S14" i="2"/>
  <c r="U14" i="2"/>
  <c r="V14" i="2"/>
  <c r="T15" i="2"/>
  <c r="Q15" i="2"/>
  <c r="R15" i="2"/>
  <c r="S15" i="2"/>
  <c r="U15" i="2"/>
  <c r="V15" i="2"/>
  <c r="T16" i="2"/>
  <c r="Q16" i="2"/>
  <c r="S16" i="2"/>
  <c r="U16" i="2"/>
  <c r="V16" i="2"/>
  <c r="T17" i="2"/>
  <c r="Q17" i="2"/>
  <c r="S17" i="2"/>
  <c r="U17" i="2"/>
  <c r="V17" i="2"/>
  <c r="W10" i="8"/>
  <c r="S10" i="8"/>
  <c r="T10" i="8"/>
  <c r="U10" i="8"/>
  <c r="V10" i="8"/>
  <c r="X10" i="8"/>
  <c r="Y10" i="8"/>
  <c r="W11" i="8"/>
  <c r="S11" i="8"/>
  <c r="T11" i="8"/>
  <c r="U11" i="8"/>
  <c r="V11" i="8"/>
  <c r="X11" i="8"/>
  <c r="Y11" i="8"/>
  <c r="W12" i="8"/>
  <c r="S12" i="8"/>
  <c r="T12" i="8"/>
  <c r="U12" i="8"/>
  <c r="V12" i="8"/>
  <c r="X12" i="8"/>
  <c r="Y12" i="8"/>
  <c r="W13" i="8"/>
  <c r="S13" i="8"/>
  <c r="T13" i="8"/>
  <c r="U13" i="8"/>
  <c r="V13" i="8"/>
  <c r="X13" i="8"/>
  <c r="Y13" i="8"/>
  <c r="W14" i="8"/>
  <c r="S14" i="8"/>
  <c r="T14" i="8"/>
  <c r="U14" i="8"/>
  <c r="V14" i="8"/>
  <c r="X14" i="8"/>
  <c r="Y14" i="8"/>
  <c r="W15" i="8"/>
  <c r="S15" i="8"/>
  <c r="T15" i="8"/>
  <c r="U15" i="8"/>
  <c r="V15" i="8"/>
  <c r="X15" i="8"/>
  <c r="Y15" i="8"/>
  <c r="W16" i="8"/>
  <c r="S16" i="8"/>
  <c r="T16" i="8"/>
  <c r="U16" i="8"/>
  <c r="V16" i="8"/>
  <c r="X16" i="8"/>
  <c r="Y16" i="8"/>
  <c r="W17" i="8"/>
  <c r="S17" i="8"/>
  <c r="T17" i="8"/>
  <c r="U17" i="8"/>
  <c r="V17" i="8"/>
  <c r="X17" i="8"/>
  <c r="Y17" i="8"/>
  <c r="AF25" i="8"/>
  <c r="AB25" i="8"/>
  <c r="AC25" i="8"/>
  <c r="AD25" i="8"/>
  <c r="AE25" i="8"/>
  <c r="AG25" i="8"/>
  <c r="AH25" i="8"/>
  <c r="AF26" i="8"/>
  <c r="AB26" i="8"/>
  <c r="AC26" i="8"/>
  <c r="AD26" i="8"/>
  <c r="AE26" i="8"/>
  <c r="AG26" i="8"/>
  <c r="AH26" i="8"/>
  <c r="AE24" i="7" l="1"/>
  <c r="AB24" i="7"/>
  <c r="AD24" i="7"/>
  <c r="AF24" i="7"/>
  <c r="AH24" i="7"/>
  <c r="I9" i="7" l="1"/>
  <c r="I10" i="7"/>
  <c r="I11" i="7"/>
  <c r="I12" i="7"/>
  <c r="I13" i="7"/>
  <c r="I14" i="7"/>
  <c r="I15" i="7"/>
  <c r="I16" i="7"/>
  <c r="I17" i="7"/>
  <c r="K14" i="7" l="1"/>
  <c r="L14" i="7"/>
  <c r="M14" i="7"/>
  <c r="P14" i="7"/>
  <c r="N14" i="7"/>
  <c r="O14" i="7"/>
  <c r="Q14" i="7"/>
  <c r="Z18" i="7"/>
  <c r="M17" i="7"/>
  <c r="N17" i="7"/>
  <c r="O17" i="7"/>
  <c r="P17" i="7"/>
  <c r="Q17" i="7"/>
  <c r="L17" i="7"/>
  <c r="K17" i="7"/>
  <c r="L16" i="7"/>
  <c r="M16" i="7"/>
  <c r="N16" i="7"/>
  <c r="O16" i="7"/>
  <c r="P16" i="7"/>
  <c r="Q16" i="7"/>
  <c r="K16" i="7"/>
  <c r="K15" i="7"/>
  <c r="L15" i="7"/>
  <c r="Q15" i="7"/>
  <c r="M15" i="7"/>
  <c r="N15" i="7"/>
  <c r="O15" i="7"/>
  <c r="P15" i="7"/>
  <c r="Q13" i="7"/>
  <c r="K13" i="7"/>
  <c r="L13" i="7"/>
  <c r="M13" i="7"/>
  <c r="O13" i="7"/>
  <c r="N13" i="7"/>
  <c r="P13" i="7"/>
  <c r="M9" i="7"/>
  <c r="K9" i="7"/>
  <c r="N9" i="7"/>
  <c r="O9" i="7"/>
  <c r="P9" i="7"/>
  <c r="Q9" i="7"/>
  <c r="L9" i="7"/>
  <c r="P12" i="7"/>
  <c r="Q12" i="7"/>
  <c r="K12" i="7"/>
  <c r="L12" i="7"/>
  <c r="M12" i="7"/>
  <c r="N12" i="7"/>
  <c r="O12" i="7"/>
  <c r="O11" i="7"/>
  <c r="P11" i="7"/>
  <c r="Q11" i="7"/>
  <c r="M11" i="7"/>
  <c r="K11" i="7"/>
  <c r="L11" i="7"/>
  <c r="N11" i="7"/>
  <c r="N10" i="7"/>
  <c r="O10" i="7"/>
  <c r="P10" i="7"/>
  <c r="Q10" i="7"/>
  <c r="K10" i="7"/>
  <c r="M10" i="7"/>
  <c r="L10" i="7"/>
  <c r="Y22" i="8"/>
  <c r="X22" i="8"/>
  <c r="V22" i="8"/>
  <c r="U22" i="8"/>
  <c r="T22" i="8"/>
  <c r="S22" i="8"/>
  <c r="W22" i="8"/>
  <c r="Z22" i="8" l="1"/>
  <c r="V22" i="2"/>
  <c r="U22" i="2"/>
  <c r="S22" i="2"/>
  <c r="R22" i="2"/>
  <c r="Q22" i="2"/>
  <c r="T22" i="2"/>
  <c r="Z18" i="8" l="1"/>
  <c r="AE23" i="7" l="1"/>
  <c r="AB23" i="7"/>
  <c r="AC23" i="7"/>
  <c r="AD23" i="7"/>
  <c r="AF23" i="7"/>
  <c r="AG23" i="7"/>
  <c r="AH23" i="7"/>
  <c r="V17" i="7"/>
  <c r="S17" i="7"/>
  <c r="T17" i="7"/>
  <c r="U17" i="7"/>
  <c r="W17" i="7"/>
  <c r="X17" i="7"/>
  <c r="Y17" i="7"/>
  <c r="AE22" i="7" l="1"/>
  <c r="AB22" i="7"/>
  <c r="AC22" i="7"/>
  <c r="AD22" i="7"/>
  <c r="AF22" i="7"/>
  <c r="AG22" i="7"/>
  <c r="AH22" i="7"/>
  <c r="S10" i="7" l="1"/>
  <c r="T10" i="7"/>
  <c r="U10" i="7"/>
  <c r="W10" i="7"/>
  <c r="X10" i="7"/>
  <c r="Y10" i="7"/>
  <c r="S11" i="7"/>
  <c r="T11" i="7"/>
  <c r="U11" i="7"/>
  <c r="W11" i="7"/>
  <c r="X11" i="7"/>
  <c r="Y11" i="7"/>
  <c r="S12" i="7"/>
  <c r="T12" i="7"/>
  <c r="U12" i="7"/>
  <c r="W12" i="7"/>
  <c r="X12" i="7"/>
  <c r="Y12" i="7"/>
  <c r="S13" i="7"/>
  <c r="T13" i="7"/>
  <c r="U13" i="7"/>
  <c r="W13" i="7"/>
  <c r="X13" i="7"/>
  <c r="Y13" i="7"/>
  <c r="S14" i="7"/>
  <c r="T14" i="7"/>
  <c r="U14" i="7"/>
  <c r="W14" i="7"/>
  <c r="X14" i="7"/>
  <c r="Y14" i="7"/>
  <c r="S15" i="7"/>
  <c r="T15" i="7"/>
  <c r="U15" i="7"/>
  <c r="W15" i="7"/>
  <c r="X15" i="7"/>
  <c r="Y15" i="7"/>
  <c r="S16" i="7"/>
  <c r="T16" i="7"/>
  <c r="U16" i="7"/>
  <c r="W16" i="7"/>
  <c r="X16" i="7"/>
  <c r="Y16" i="7"/>
  <c r="V16" i="7" l="1"/>
  <c r="Z17" i="7"/>
  <c r="V15" i="7"/>
  <c r="V14" i="7"/>
  <c r="V13" i="7"/>
  <c r="V12" i="7"/>
  <c r="V11" i="7"/>
  <c r="V10" i="7"/>
  <c r="Z13" i="8" l="1"/>
  <c r="Z12" i="8"/>
  <c r="W14" i="2"/>
  <c r="W13" i="2"/>
  <c r="W15" i="2"/>
  <c r="Z14" i="8"/>
  <c r="Z10" i="8"/>
  <c r="W11" i="2"/>
  <c r="AI25" i="8"/>
  <c r="AI26" i="8"/>
  <c r="Z16" i="8"/>
  <c r="Z17" i="8"/>
  <c r="Z15" i="8"/>
  <c r="W12" i="2"/>
  <c r="Z11" i="8"/>
  <c r="W10" i="2"/>
  <c r="W22" i="2"/>
  <c r="Z12" i="7"/>
  <c r="Z16" i="7"/>
  <c r="Z15" i="7"/>
  <c r="Z10" i="7"/>
  <c r="Z11" i="7"/>
  <c r="Z13" i="7"/>
  <c r="R16" i="2"/>
  <c r="Z14" i="7"/>
  <c r="AI23" i="7"/>
  <c r="AE25" i="2" l="1"/>
  <c r="AE26" i="2"/>
  <c r="R17" i="2"/>
  <c r="W16" i="2"/>
  <c r="AI22" i="7"/>
  <c r="W17" i="2" l="1"/>
</calcChain>
</file>

<file path=xl/sharedStrings.xml><?xml version="1.0" encoding="utf-8"?>
<sst xmlns="http://schemas.openxmlformats.org/spreadsheetml/2006/main" count="887" uniqueCount="67">
  <si>
    <t>Total</t>
  </si>
  <si>
    <t>Description</t>
  </si>
  <si>
    <t>Contact</t>
  </si>
  <si>
    <t>Source:</t>
  </si>
  <si>
    <t>research@sifma.org</t>
  </si>
  <si>
    <t>Last Updated:</t>
  </si>
  <si>
    <t>Tab</t>
  </si>
  <si>
    <t>Frequency</t>
  </si>
  <si>
    <t>Last Period</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</si>
  <si>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</si>
  <si>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</si>
  <si>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</si>
  <si>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Security:</t>
  </si>
  <si>
    <t>Series:</t>
  </si>
  <si>
    <t>Units:</t>
  </si>
  <si>
    <t>Note:</t>
  </si>
  <si>
    <t>Issuance</t>
  </si>
  <si>
    <t>A, Q</t>
  </si>
  <si>
    <t>A, Q, M</t>
  </si>
  <si>
    <t>2Q21</t>
  </si>
  <si>
    <t>3Q21</t>
  </si>
  <si>
    <t>4Q21</t>
  </si>
  <si>
    <t>$ Billion</t>
  </si>
  <si>
    <t>Trading Volume</t>
  </si>
  <si>
    <t>n/a</t>
  </si>
  <si>
    <t>Y/Y Change</t>
  </si>
  <si>
    <t>Outstanding</t>
  </si>
  <si>
    <t>US Fixed Income Securities: Issuance, Trading Volume, Outstanding</t>
  </si>
  <si>
    <t>US Fixed Income Securities: Issuance</t>
  </si>
  <si>
    <t>US Fixed Income Securities: Trading Volume</t>
  </si>
  <si>
    <t>US Fixed Income Securities: Outstanding</t>
  </si>
  <si>
    <t>US Fixed Income Securities</t>
  </si>
  <si>
    <t>Bloomberg, Dealogic, Refinitiv, US Agencies, US Treasury</t>
  </si>
  <si>
    <t>Bloomberg, The Federal Reserve, US Agencies, US Treasury</t>
  </si>
  <si>
    <t>Agency MBS</t>
  </si>
  <si>
    <t>Non-Agency MBS</t>
  </si>
  <si>
    <t>Federal Reserve Bank of New York, FINRA TRACE, Municipal Securities Rulemaking Board</t>
  </si>
  <si>
    <t>M/M or Q/Q Change</t>
  </si>
  <si>
    <t>Q/Q Change</t>
  </si>
  <si>
    <t>Fixed Income Outstanding Breakout</t>
  </si>
  <si>
    <t>UST</t>
  </si>
  <si>
    <t>MBS</t>
  </si>
  <si>
    <t>Corporates</t>
  </si>
  <si>
    <t>Munis</t>
  </si>
  <si>
    <t>Agency</t>
  </si>
  <si>
    <t>ABS</t>
  </si>
  <si>
    <t>MMs</t>
  </si>
  <si>
    <t>Fixed Income Issuance Breakout</t>
  </si>
  <si>
    <t>YTD 2022</t>
  </si>
  <si>
    <t>1Q22</t>
  </si>
  <si>
    <t>2Q22</t>
  </si>
  <si>
    <t>3Q22</t>
  </si>
  <si>
    <t>4Q22</t>
  </si>
  <si>
    <t>SIFMA is the leading trade association for broker-dealers, investment banks and asset managers operating in the U.S. and global capital markets. On behalf of our industry’s one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</si>
  <si>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(as of 4Q21)</t>
  </si>
  <si>
    <t>*ABS/MBS outstanding as of 4Q21 - database undergoing maintenance</t>
  </si>
  <si>
    <t>% of Total</t>
  </si>
  <si>
    <t>UST = US Treasury securities; long-term only, interest bearing marketable coupon public debt; includes floating rate notes. MBS = Mortgage-backed securities; GNMA, FNMA, and FHLMC MBS, CMOs and private-label MBS/CMOs. Corporates = corporate bonds; all non-convertible and convertible debt, MTNs and Yankee bonds. Munis = municipal securities; long-term only. Agency = federal agency debt; Fannie Mae, Freddie Mac, Farmer Mac, FHLB, Farm Credit System, and federal budget agencies (TVA); beginning in 2004 Sallie Mae excluded due to privatization. ABS = Asset-backed securities</t>
  </si>
  <si>
    <t>UST = US Treasury securities; interest bearing marketable coupon public debt. MBS = mortgage-backed securities; GNMA, FNMA, and FHLMC MBS, CMOs and private-label MBS/CMO. Corporates = corporate bonds; debt obligations of US financial and nonfinancial corporations including bonds, notes, debentures, mandatory convertible securities, long-term debt, private MBS, and unsecured debt; includes bonds issued in the US and foreign countries but not bonds issued in foreign countries by foreign subsidiaries of US corporations; recorded at book value. Munis = municipal securities; restated from 2004+ due to sourcing, +$840B. Agency = federal agency debt; Fannie Mae, Freddie Mac, Farmer Mac, FHLB, Farm Credit System, and federal budget agencies ( TVA); beginning in 2004, Sallie Mae excluded due to privatization; beginning in 1Q10, Federal Reserve Flow of Funds no longer the source due to FAS 166/167 changes. ABS = asset-backed securities; includes auto, credit card, home equity, manufacturing, student loans and other; USD denominated CDOs also included. MMs = money markets securities; includes commercial paper, bankers acceptances, and large time deposits</t>
  </si>
  <si>
    <t>Average daily trading volumes. UST = US Treasury securities; primary dealer reporting, includes double counting of some trades. Agency MBS = agency MBS; includes CMBS after October 2017; annual data and FY/YTD 2011 sourced from FINRA daily volumes. Non-Agency MBS = non-agency MBS; includes CMBS; daily figures include 144A trades but do not include subcategories with &lt;5 trades; new issue transactions may/may not be included. Corporates = Corporate bonds; nonconvertible bonds only; annual and quarterly figures sourced from FINRA's yearbook as available; monthly and YTD figures sourced from daily reporting and subject to 5:15pm cutoff, causing monthly volumes to be understated. Munis = municipal securities; figures sourced from daily averages. Agency = federal agency debt; annual and quarterly figures sourced from FINRA's yearbook as available; monthly and YTD figures sourced from daily reporting and subject to 5:15pm cutoff, causing monthly volumes to be understated. ABS = asset-backed securities; includes agency CMBS prior to October 2017, includes CDO and other; daily figures include 144A trades but do not include subcategories with &lt;5 trades; new issue transactions may/may not be included</t>
  </si>
  <si>
    <t>YTD 2023</t>
  </si>
  <si>
    <t>1Q23</t>
  </si>
  <si>
    <t>2Q23</t>
  </si>
  <si>
    <t>June 2023</t>
  </si>
  <si>
    <t>(YTD as of July 2023)</t>
  </si>
  <si>
    <t>This workbook is subject to the Terms of Use applicable to SIFMA’s website, available at http://www.sifma.org/legal. Copyright © 2023</t>
  </si>
  <si>
    <t>1Q23*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</si>
</sst>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409]mmm\-yy;@"/>
    <numFmt numFmtId="167" formatCode="#,##0.00000000000"/>
    <numFmt numFmtId="168" formatCode="m/d/yy;@"/>
    <numFmt numFmtId="169" formatCode="0.0"/>
  </numFmts>
  <fonts count="52">
    <font>
      <sz val="10"/>
      <name val="Arial"/>
    </font>
    <font>
      <sz val="10"/>
      <name val="Arial"/>
      <family val="2"/>
    </font>
    <font>
      <b/>
      <sz val="12"/>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10"/>
      <name val="Arial"/>
      <family val="2"/>
    </font>
    <font>
      <sz val="10"/>
      <name val="Arial"/>
      <family val="2"/>
    </font>
    <font>
      <sz val="10"/>
      <name val="Geneva"/>
    </font>
    <font>
      <sz val="10"/>
      <name val="Arial"/>
      <family val="2"/>
    </font>
    <font>
      <sz val="10"/>
      <name val="Arial"/>
      <family val="2"/>
    </font>
    <font>
      <sz val="8"/>
      <name val="Arial"/>
      <family val="2"/>
    </font>
    <font>
      <b/>
      <sz val="10"/>
      <name val="Arial"/>
      <family val="2"/>
    </font>
    <font>
      <sz val="9"/>
      <name val="Arial"/>
      <family val="2"/>
    </font>
    <font>
      <b/>
      <sz val="9"/>
      <name val="Arial"/>
      <family val="2"/>
    </font>
    <font>
      <b/>
      <u/>
      <sz val="9"/>
      <name val="Arial"/>
      <family val="2"/>
    </font>
    <font>
      <sz val="11"/>
      <color theme="1"/>
      <name val="Arial"/>
      <family val="2"/>
      <scheme val="minor"/>
    </font>
    <font>
      <u/>
      <sz val="10"/>
      <color indexed="36"/>
      <name val="Arial"/>
      <family val="2"/>
      <scheme val="minor"/>
    </font>
    <font>
      <u/>
      <sz val="10"/>
      <color indexed="12"/>
      <name val="Arial"/>
      <family val="2"/>
      <scheme val="minor"/>
    </font>
    <font>
      <u/>
      <sz val="10"/>
      <color theme="10"/>
      <name val="Arial"/>
      <family val="2"/>
    </font>
    <font>
      <u/>
      <sz val="11"/>
      <color theme="10"/>
      <name val="Calibri"/>
      <family val="2"/>
    </font>
    <font>
      <sz val="10"/>
      <color theme="1"/>
      <name val="Arial"/>
      <family val="2"/>
    </font>
    <font>
      <b/>
      <sz val="10"/>
      <color theme="1"/>
      <name val="Arial"/>
      <family val="2"/>
    </font>
    <font>
      <b/>
      <i/>
      <sz val="10"/>
      <color theme="4"/>
      <name val="Arial"/>
      <family val="2"/>
    </font>
    <font>
      <sz val="8"/>
      <color theme="1"/>
      <name val="Arial"/>
      <family val="2"/>
    </font>
    <font>
      <sz val="8"/>
      <color rgb="FF000000"/>
      <name val="Arial"/>
      <family val="2"/>
    </font>
    <font>
      <sz val="9"/>
      <color theme="1"/>
      <name val="Arial"/>
      <family val="2"/>
    </font>
    <font>
      <sz val="10"/>
      <color theme="5"/>
      <name val="Arial"/>
      <family val="2"/>
    </font>
    <font>
      <sz val="8"/>
      <color theme="5"/>
      <name val="Arial"/>
      <family val="2"/>
    </font>
    <font>
      <sz val="9"/>
      <color theme="5"/>
      <name val="Arial"/>
      <family val="2"/>
    </font>
    <font>
      <b/>
      <sz val="9"/>
      <color theme="5"/>
      <name val="Arial"/>
      <family val="2"/>
    </font>
    <font>
      <sz val="10"/>
      <name val="N Helvetica Narrow"/>
    </font>
    <font>
      <sz val="9"/>
      <color theme="4"/>
      <name val="Arial"/>
      <family val="2"/>
    </font>
    <font>
      <sz val="10"/>
      <name val="Arial"/>
      <family val="2"/>
    </font>
    <font>
      <sz val="10"/>
      <color rgb="FFC00000"/>
      <name val="Arial"/>
      <family val="2"/>
    </font>
    <font>
      <sz val="9"/>
      <color rgb="FFC00000"/>
      <name val="Arial"/>
      <family val="2"/>
    </font>
    <font>
      <b/>
      <sz val="10"/>
      <color theme="5"/>
      <name val="Arial"/>
      <family val="2"/>
    </font>
  </fonts>
  <fills count="20">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theme="6" tint="0.79998168889431442"/>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double">
        <color indexed="64"/>
      </bottom>
      <diagonal/>
    </border>
    <border>
      <left/>
      <right/>
      <top/>
      <bottom style="thin">
        <color indexed="64"/>
      </bottom>
      <diagonal/>
    </border>
    <border>
      <left/>
      <right/>
      <top style="thin">
        <color indexed="64"/>
      </top>
      <bottom style="double">
        <color indexed="64"/>
      </bottom>
      <diagonal/>
    </border>
  </borders>
  <cellStyleXfs count="159">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6" fillId="15" borderId="1" applyNumberFormat="0" applyAlignment="0" applyProtection="0"/>
    <xf numFmtId="0" fontId="6" fillId="15" borderId="1" applyNumberFormat="0" applyAlignment="0" applyProtection="0"/>
    <xf numFmtId="0" fontId="7" fillId="16" borderId="2" applyNumberFormat="0" applyAlignment="0" applyProtection="0"/>
    <xf numFmtId="0" fontId="7" fillId="16" borderId="2" applyNumberFormat="0" applyAlignment="0" applyProtection="0"/>
    <xf numFmtId="43" fontId="20" fillId="0" borderId="0" applyFont="0" applyFill="0" applyBorder="0" applyAlignment="0" applyProtection="0"/>
    <xf numFmtId="43" fontId="24" fillId="0" borderId="0" applyFont="0" applyFill="0" applyBorder="0" applyAlignment="0" applyProtection="0"/>
    <xf numFmtId="4" fontId="23" fillId="0" borderId="0" applyFont="0" applyFill="0" applyBorder="0" applyAlignment="0" applyProtection="0"/>
    <xf numFmtId="43" fontId="20" fillId="0" borderId="0" applyFont="0" applyFill="0" applyBorder="0" applyAlignment="0" applyProtection="0"/>
    <xf numFmtId="4" fontId="23" fillId="0" borderId="0" applyFont="0" applyFill="0" applyBorder="0" applyAlignment="0" applyProtection="0"/>
    <xf numFmtId="43" fontId="31"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5"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2" fillId="0" borderId="0" applyNumberFormat="0" applyFill="0" applyBorder="0" applyAlignment="0" applyProtection="0">
      <alignment vertical="top"/>
      <protection locked="0"/>
    </xf>
    <xf numFmtId="0" fontId="9" fillId="17" borderId="0" applyNumberFormat="0" applyBorder="0" applyAlignment="0" applyProtection="0"/>
    <xf numFmtId="0" fontId="9" fillId="17" borderId="0" applyNumberFormat="0" applyBorder="0" applyAlignment="0" applyProtection="0"/>
    <xf numFmtId="0" fontId="2" fillId="0" borderId="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33"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7" borderId="0" applyNumberFormat="0" applyBorder="0" applyAlignment="0" applyProtection="0"/>
    <xf numFmtId="0" fontId="15" fillId="7"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3" fillId="0" borderId="0"/>
    <xf numFmtId="0" fontId="20" fillId="0" borderId="0"/>
    <xf numFmtId="0" fontId="20" fillId="0" borderId="0"/>
    <xf numFmtId="0" fontId="31" fillId="0" borderId="0"/>
    <xf numFmtId="0" fontId="31" fillId="0" borderId="0"/>
    <xf numFmtId="0" fontId="20" fillId="0" borderId="0"/>
    <xf numFmtId="0" fontId="20" fillId="0" borderId="0"/>
    <xf numFmtId="0" fontId="20" fillId="0" borderId="0"/>
    <xf numFmtId="0" fontId="20" fillId="0" borderId="0"/>
    <xf numFmtId="0" fontId="20" fillId="0" borderId="0"/>
    <xf numFmtId="0" fontId="20" fillId="0" borderId="0"/>
    <xf numFmtId="0" fontId="31" fillId="0" borderId="0"/>
    <xf numFmtId="0" fontId="31" fillId="0" borderId="0"/>
    <xf numFmtId="0" fontId="20" fillId="0" borderId="0"/>
    <xf numFmtId="0" fontId="20" fillId="0" borderId="0"/>
    <xf numFmtId="0" fontId="25" fillId="0" borderId="0"/>
    <xf numFmtId="0" fontId="20" fillId="0" borderId="0"/>
    <xf numFmtId="0" fontId="20" fillId="0" borderId="0"/>
    <xf numFmtId="0" fontId="20" fillId="0" borderId="0"/>
    <xf numFmtId="0" fontId="31" fillId="0" borderId="0"/>
    <xf numFmtId="0" fontId="31" fillId="0" borderId="0"/>
    <xf numFmtId="0" fontId="31" fillId="0" borderId="0"/>
    <xf numFmtId="0" fontId="20" fillId="0" borderId="0"/>
    <xf numFmtId="0" fontId="20" fillId="0" borderId="0"/>
    <xf numFmtId="0" fontId="20" fillId="0" borderId="0"/>
    <xf numFmtId="0" fontId="20" fillId="0" borderId="0"/>
    <xf numFmtId="0" fontId="1"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5" fillId="4" borderId="7" applyNumberFormat="0" applyFont="0" applyAlignment="0" applyProtection="0"/>
    <xf numFmtId="0" fontId="16" fillId="15" borderId="8" applyNumberFormat="0" applyAlignment="0" applyProtection="0"/>
    <xf numFmtId="0" fontId="16" fillId="15" borderId="8" applyNumberFormat="0" applyAlignment="0" applyProtection="0"/>
    <xf numFmtId="9" fontId="1"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6" fillId="0" borderId="0"/>
    <xf numFmtId="43" fontId="48" fillId="0" borderId="0" applyFont="0" applyFill="0" applyBorder="0" applyAlignment="0" applyProtection="0"/>
  </cellStyleXfs>
  <cellXfs count="100">
    <xf numFmtId="0" fontId="0" fillId="0" borderId="0" xfId="0"/>
    <xf numFmtId="0" fontId="36" fillId="18" borderId="0" xfId="102" applyFont="1" applyFill="1"/>
    <xf numFmtId="168" fontId="36" fillId="18" borderId="0" xfId="102" applyNumberFormat="1" applyFont="1" applyFill="1" applyAlignment="1">
      <alignment horizontal="left"/>
    </xf>
    <xf numFmtId="0" fontId="36" fillId="18" borderId="0" xfId="102" applyFont="1" applyFill="1" applyAlignment="1">
      <alignment horizontal="left"/>
    </xf>
    <xf numFmtId="49" fontId="37" fillId="18" borderId="0" xfId="102" applyNumberFormat="1" applyFont="1" applyFill="1" applyAlignment="1">
      <alignment horizontal="left"/>
    </xf>
    <xf numFmtId="49" fontId="36" fillId="18" borderId="0" xfId="102" quotePrefix="1" applyNumberFormat="1" applyFont="1" applyFill="1" applyAlignment="1">
      <alignment horizontal="left"/>
    </xf>
    <xf numFmtId="0" fontId="38" fillId="18" borderId="0" xfId="102" applyFont="1" applyFill="1"/>
    <xf numFmtId="49" fontId="36" fillId="18" borderId="0" xfId="102" applyNumberFormat="1" applyFont="1" applyFill="1" applyAlignment="1">
      <alignment horizontal="left"/>
    </xf>
    <xf numFmtId="14" fontId="36" fillId="18" borderId="0" xfId="102" applyNumberFormat="1" applyFont="1" applyFill="1" applyAlignment="1">
      <alignment horizontal="left"/>
    </xf>
    <xf numFmtId="0" fontId="34" fillId="18" borderId="0" xfId="87" applyFont="1" applyFill="1" applyAlignment="1" applyProtection="1"/>
    <xf numFmtId="0" fontId="39" fillId="18" borderId="0" xfId="102" applyFont="1" applyFill="1"/>
    <xf numFmtId="0" fontId="40" fillId="18" borderId="0" xfId="105" applyFont="1" applyFill="1" applyAlignment="1">
      <alignment horizontal="left" wrapText="1"/>
    </xf>
    <xf numFmtId="0" fontId="26" fillId="18" borderId="0" xfId="105" applyFont="1" applyFill="1" applyAlignment="1">
      <alignment horizontal="left"/>
    </xf>
    <xf numFmtId="0" fontId="37" fillId="18" borderId="0" xfId="0" applyFont="1" applyFill="1"/>
    <xf numFmtId="0" fontId="37" fillId="18" borderId="0" xfId="0" applyFont="1" applyFill="1" applyAlignment="1">
      <alignment horizontal="left"/>
    </xf>
    <xf numFmtId="0" fontId="39" fillId="18" borderId="0" xfId="0" applyFont="1" applyFill="1" applyAlignment="1">
      <alignment horizontal="left"/>
    </xf>
    <xf numFmtId="0" fontId="39" fillId="18" borderId="0" xfId="0" applyFont="1" applyFill="1" applyAlignment="1">
      <alignment horizontal="left" vertical="center"/>
    </xf>
    <xf numFmtId="166" fontId="41" fillId="18" borderId="0" xfId="0" quotePrefix="1" applyNumberFormat="1" applyFont="1" applyFill="1" applyAlignment="1">
      <alignment horizontal="left"/>
    </xf>
    <xf numFmtId="0" fontId="26" fillId="18" borderId="0" xfId="105" applyFont="1" applyFill="1" applyAlignment="1">
      <alignment horizontal="left" vertical="top" wrapText="1"/>
    </xf>
    <xf numFmtId="0" fontId="37" fillId="18" borderId="0" xfId="102" applyFont="1" applyFill="1"/>
    <xf numFmtId="1" fontId="27" fillId="18" borderId="0" xfId="0" applyNumberFormat="1" applyFont="1" applyFill="1" applyAlignment="1">
      <alignment horizontal="left"/>
    </xf>
    <xf numFmtId="0" fontId="20" fillId="18" borderId="0" xfId="0" applyFont="1" applyFill="1" applyAlignment="1">
      <alignment horizontal="center"/>
    </xf>
    <xf numFmtId="0" fontId="26" fillId="18" borderId="0" xfId="0" applyFont="1" applyFill="1" applyAlignment="1">
      <alignment horizontal="left"/>
    </xf>
    <xf numFmtId="0" fontId="26" fillId="18" borderId="0" xfId="0" applyFont="1" applyFill="1" applyAlignment="1">
      <alignment horizontal="center"/>
    </xf>
    <xf numFmtId="1" fontId="26" fillId="18" borderId="0" xfId="0" applyNumberFormat="1" applyFont="1" applyFill="1" applyAlignment="1">
      <alignment horizontal="left"/>
    </xf>
    <xf numFmtId="0" fontId="28" fillId="18" borderId="0" xfId="0" applyFont="1" applyFill="1" applyAlignment="1">
      <alignment horizontal="center"/>
    </xf>
    <xf numFmtId="1" fontId="30" fillId="18" borderId="0" xfId="0" applyNumberFormat="1" applyFont="1" applyFill="1" applyAlignment="1">
      <alignment horizontal="left"/>
    </xf>
    <xf numFmtId="0" fontId="28" fillId="18" borderId="10" xfId="101" applyFont="1" applyFill="1" applyBorder="1" applyAlignment="1">
      <alignment horizontal="center" wrapText="1"/>
    </xf>
    <xf numFmtId="0" fontId="28" fillId="18" borderId="0" xfId="105" applyFont="1" applyFill="1" applyAlignment="1">
      <alignment horizontal="left"/>
    </xf>
    <xf numFmtId="0" fontId="28" fillId="18" borderId="0" xfId="101" applyFont="1" applyFill="1" applyAlignment="1">
      <alignment horizontal="center"/>
    </xf>
    <xf numFmtId="0" fontId="28" fillId="18" borderId="0" xfId="0" applyFont="1" applyFill="1"/>
    <xf numFmtId="0" fontId="29" fillId="18" borderId="10" xfId="101" applyFont="1" applyFill="1" applyBorder="1" applyAlignment="1">
      <alignment horizontal="center" wrapText="1"/>
    </xf>
    <xf numFmtId="0" fontId="29" fillId="18" borderId="10" xfId="0" applyFont="1" applyFill="1" applyBorder="1" applyAlignment="1">
      <alignment horizontal="center" wrapText="1"/>
    </xf>
    <xf numFmtId="0" fontId="28" fillId="18" borderId="0" xfId="101" applyFont="1" applyFill="1" applyAlignment="1">
      <alignment horizontal="center" wrapText="1"/>
    </xf>
    <xf numFmtId="164" fontId="28" fillId="18" borderId="0" xfId="101" applyNumberFormat="1" applyFont="1" applyFill="1" applyAlignment="1">
      <alignment horizontal="center"/>
    </xf>
    <xf numFmtId="164" fontId="28" fillId="18" borderId="0" xfId="0" applyNumberFormat="1" applyFont="1" applyFill="1" applyAlignment="1">
      <alignment horizontal="center"/>
    </xf>
    <xf numFmtId="167" fontId="28" fillId="18" borderId="0" xfId="101" applyNumberFormat="1" applyFont="1" applyFill="1" applyAlignment="1">
      <alignment horizontal="center"/>
    </xf>
    <xf numFmtId="164" fontId="28" fillId="18" borderId="0" xfId="97" applyNumberFormat="1" applyFont="1" applyFill="1" applyAlignment="1">
      <alignment horizontal="center"/>
    </xf>
    <xf numFmtId="164" fontId="28" fillId="18" borderId="0" xfId="127" applyNumberFormat="1" applyFont="1" applyFill="1" applyAlignment="1">
      <alignment horizontal="center"/>
    </xf>
    <xf numFmtId="165" fontId="28" fillId="18" borderId="0" xfId="101" applyNumberFormat="1" applyFont="1" applyFill="1" applyAlignment="1">
      <alignment horizontal="center"/>
    </xf>
    <xf numFmtId="0" fontId="42" fillId="18" borderId="0" xfId="0" applyFont="1" applyFill="1" applyAlignment="1">
      <alignment horizontal="center"/>
    </xf>
    <xf numFmtId="0" fontId="43" fillId="18" borderId="0" xfId="0" applyFont="1" applyFill="1" applyAlignment="1">
      <alignment horizontal="center"/>
    </xf>
    <xf numFmtId="0" fontId="44" fillId="18" borderId="0" xfId="0" applyFont="1" applyFill="1" applyAlignment="1">
      <alignment horizontal="center"/>
    </xf>
    <xf numFmtId="0" fontId="44" fillId="18" borderId="0" xfId="0" applyFont="1" applyFill="1" applyAlignment="1">
      <alignment horizontal="center" vertical="center"/>
    </xf>
    <xf numFmtId="0" fontId="45" fillId="18" borderId="12" xfId="0" applyFont="1" applyFill="1" applyBorder="1" applyAlignment="1">
      <alignment horizontal="center" wrapText="1"/>
    </xf>
    <xf numFmtId="165" fontId="44" fillId="18" borderId="0" xfId="137" applyNumberFormat="1" applyFont="1" applyFill="1" applyAlignment="1">
      <alignment horizontal="center" vertical="center"/>
    </xf>
    <xf numFmtId="0" fontId="33" fillId="18" borderId="0" xfId="87" applyFill="1" applyAlignment="1" applyProtection="1"/>
    <xf numFmtId="0" fontId="34" fillId="18" borderId="0" xfId="88" applyFill="1" applyAlignment="1" applyProtection="1"/>
    <xf numFmtId="0" fontId="45" fillId="18" borderId="10" xfId="0" applyFont="1" applyFill="1" applyBorder="1" applyAlignment="1">
      <alignment horizontal="center" wrapText="1"/>
    </xf>
    <xf numFmtId="164" fontId="47" fillId="18" borderId="0" xfId="101" applyNumberFormat="1" applyFont="1" applyFill="1" applyAlignment="1">
      <alignment horizontal="center"/>
    </xf>
    <xf numFmtId="165" fontId="47" fillId="18" borderId="0" xfId="137" applyNumberFormat="1" applyFont="1" applyFill="1" applyAlignment="1">
      <alignment horizontal="center"/>
    </xf>
    <xf numFmtId="0" fontId="29" fillId="18" borderId="11" xfId="0" applyFont="1" applyFill="1" applyBorder="1"/>
    <xf numFmtId="164" fontId="28" fillId="19" borderId="0" xfId="101" applyNumberFormat="1" applyFont="1" applyFill="1" applyAlignment="1">
      <alignment horizontal="center"/>
    </xf>
    <xf numFmtId="0" fontId="28" fillId="19" borderId="0" xfId="105" applyFont="1" applyFill="1" applyAlignment="1">
      <alignment horizontal="left"/>
    </xf>
    <xf numFmtId="164" fontId="28" fillId="19" borderId="0" xfId="0" applyNumberFormat="1" applyFont="1" applyFill="1" applyAlignment="1">
      <alignment horizontal="center"/>
    </xf>
    <xf numFmtId="165" fontId="47" fillId="19" borderId="0" xfId="137" applyNumberFormat="1" applyFont="1" applyFill="1" applyAlignment="1">
      <alignment horizontal="center"/>
    </xf>
    <xf numFmtId="0" fontId="28" fillId="19" borderId="0" xfId="101" applyFont="1" applyFill="1" applyAlignment="1">
      <alignment horizontal="center"/>
    </xf>
    <xf numFmtId="164" fontId="47" fillId="19" borderId="0" xfId="101" applyNumberFormat="1" applyFont="1" applyFill="1" applyAlignment="1">
      <alignment horizontal="center"/>
    </xf>
    <xf numFmtId="165" fontId="36" fillId="18" borderId="0" xfId="137" applyNumberFormat="1" applyFont="1" applyFill="1"/>
    <xf numFmtId="164" fontId="28" fillId="18" borderId="0" xfId="158" applyNumberFormat="1" applyFont="1" applyFill="1" applyAlignment="1">
      <alignment horizontal="center" vertical="center"/>
    </xf>
    <xf numFmtId="164" fontId="28" fillId="18" borderId="0" xfId="158" applyNumberFormat="1" applyFont="1" applyFill="1" applyBorder="1" applyAlignment="1">
      <alignment horizontal="center" vertical="center"/>
    </xf>
    <xf numFmtId="164" fontId="28" fillId="18" borderId="0" xfId="0" applyNumberFormat="1" applyFont="1" applyFill="1" applyAlignment="1">
      <alignment horizontal="center" vertical="center"/>
    </xf>
    <xf numFmtId="49" fontId="49" fillId="18" borderId="0" xfId="102" applyNumberFormat="1" applyFont="1" applyFill="1" applyAlignment="1">
      <alignment vertical="top"/>
    </xf>
    <xf numFmtId="0" fontId="29" fillId="18" borderId="10" xfId="0" applyFont="1" applyFill="1" applyBorder="1" applyAlignment="1">
      <alignment horizontal="center"/>
    </xf>
    <xf numFmtId="0" fontId="45" fillId="18" borderId="11" xfId="0" applyFont="1" applyFill="1" applyBorder="1" applyAlignment="1">
      <alignment vertical="center"/>
    </xf>
    <xf numFmtId="0" fontId="45" fillId="18" borderId="0" xfId="0" applyFont="1" applyFill="1" applyAlignment="1">
      <alignment vertical="center"/>
    </xf>
    <xf numFmtId="1" fontId="26" fillId="18" borderId="0" xfId="0" applyNumberFormat="1" applyFont="1" applyFill="1" applyAlignment="1">
      <alignment vertical="top"/>
    </xf>
    <xf numFmtId="1" fontId="51" fillId="18" borderId="0" xfId="0" applyNumberFormat="1" applyFont="1" applyFill="1" applyAlignment="1">
      <alignment horizontal="left"/>
    </xf>
    <xf numFmtId="0" fontId="43" fillId="18" borderId="0" xfId="0" applyFont="1" applyFill="1" applyAlignment="1">
      <alignment horizontal="left"/>
    </xf>
    <xf numFmtId="1" fontId="43" fillId="18" borderId="0" xfId="0" applyNumberFormat="1" applyFont="1" applyFill="1" applyAlignment="1">
      <alignment vertical="top"/>
    </xf>
    <xf numFmtId="1" fontId="43" fillId="18" borderId="0" xfId="0" applyNumberFormat="1" applyFont="1" applyFill="1" applyAlignment="1">
      <alignment horizontal="left"/>
    </xf>
    <xf numFmtId="0" fontId="45" fillId="18" borderId="10" xfId="101" applyFont="1" applyFill="1" applyBorder="1" applyAlignment="1">
      <alignment horizontal="center" wrapText="1"/>
    </xf>
    <xf numFmtId="0" fontId="45" fillId="18" borderId="10" xfId="0" applyFont="1" applyFill="1" applyBorder="1" applyAlignment="1">
      <alignment horizontal="center"/>
    </xf>
    <xf numFmtId="165" fontId="44" fillId="18" borderId="0" xfId="137" applyNumberFormat="1" applyFont="1" applyFill="1" applyAlignment="1">
      <alignment horizontal="center"/>
    </xf>
    <xf numFmtId="164" fontId="44" fillId="18" borderId="0" xfId="101" applyNumberFormat="1" applyFont="1" applyFill="1" applyAlignment="1">
      <alignment horizontal="center"/>
    </xf>
    <xf numFmtId="165" fontId="44" fillId="19" borderId="0" xfId="137" applyNumberFormat="1" applyFont="1" applyFill="1" applyAlignment="1">
      <alignment horizontal="center"/>
    </xf>
    <xf numFmtId="164" fontId="44" fillId="18" borderId="0" xfId="0" applyNumberFormat="1" applyFont="1" applyFill="1" applyAlignment="1">
      <alignment horizontal="center"/>
    </xf>
    <xf numFmtId="0" fontId="44" fillId="18" borderId="0" xfId="101" applyFont="1" applyFill="1" applyAlignment="1">
      <alignment horizontal="center"/>
    </xf>
    <xf numFmtId="165" fontId="44" fillId="18" borderId="0" xfId="101" applyNumberFormat="1" applyFont="1" applyFill="1" applyAlignment="1">
      <alignment horizontal="center"/>
    </xf>
    <xf numFmtId="164" fontId="44" fillId="18" borderId="0" xfId="158" applyNumberFormat="1" applyFont="1" applyFill="1" applyBorder="1" applyAlignment="1">
      <alignment horizontal="center" vertical="center"/>
    </xf>
    <xf numFmtId="0" fontId="44" fillId="18" borderId="0" xfId="101" applyFont="1" applyFill="1" applyAlignment="1">
      <alignment horizontal="center" wrapText="1"/>
    </xf>
    <xf numFmtId="0" fontId="44" fillId="18" borderId="0" xfId="0" applyFont="1" applyFill="1"/>
    <xf numFmtId="49" fontId="50" fillId="18" borderId="0" xfId="102" applyNumberFormat="1" applyFont="1" applyFill="1" applyAlignment="1">
      <alignment horizontal="left" vertical="top"/>
    </xf>
    <xf numFmtId="169" fontId="28" fillId="18" borderId="0" xfId="137" applyNumberFormat="1" applyFont="1" applyFill="1" applyAlignment="1">
      <alignment horizontal="center"/>
    </xf>
    <xf numFmtId="169" fontId="28" fillId="18" borderId="0" xfId="0" applyNumberFormat="1" applyFont="1" applyFill="1" applyAlignment="1">
      <alignment horizontal="center"/>
    </xf>
    <xf numFmtId="169" fontId="28" fillId="18" borderId="0" xfId="101" applyNumberFormat="1" applyFont="1" applyFill="1" applyAlignment="1">
      <alignment horizontal="center"/>
    </xf>
    <xf numFmtId="169" fontId="28" fillId="18" borderId="0" xfId="158" applyNumberFormat="1" applyFont="1" applyFill="1" applyAlignment="1">
      <alignment horizontal="center" vertical="center"/>
    </xf>
    <xf numFmtId="2" fontId="36" fillId="18" borderId="0" xfId="102" applyNumberFormat="1" applyFont="1" applyFill="1" applyAlignment="1">
      <alignment horizontal="left"/>
    </xf>
    <xf numFmtId="2" fontId="28" fillId="18" borderId="0" xfId="0" applyNumberFormat="1" applyFont="1" applyFill="1" applyAlignment="1">
      <alignment horizontal="left" wrapText="1"/>
    </xf>
    <xf numFmtId="9" fontId="36" fillId="18" borderId="0" xfId="137" applyFont="1" applyFill="1" applyAlignment="1">
      <alignment horizontal="left"/>
    </xf>
    <xf numFmtId="0" fontId="39" fillId="18" borderId="0" xfId="102" applyFont="1" applyFill="1" applyAlignment="1">
      <alignment horizontal="left"/>
    </xf>
    <xf numFmtId="0" fontId="28" fillId="18" borderId="0" xfId="101" applyFont="1" applyFill="1" applyAlignment="1">
      <alignment horizontal="left" wrapText="1"/>
    </xf>
    <xf numFmtId="0" fontId="36" fillId="18" borderId="0" xfId="137" applyNumberFormat="1" applyFont="1" applyFill="1" applyAlignment="1">
      <alignment horizontal="left"/>
    </xf>
    <xf numFmtId="0" fontId="28" fillId="18" borderId="0" xfId="0" applyFont="1" applyFill="1" applyAlignment="1">
      <alignment horizontal="left" wrapText="1"/>
    </xf>
    <xf numFmtId="0" fontId="40" fillId="18" borderId="0" xfId="105" applyFont="1" applyFill="1" applyAlignment="1">
      <alignment horizontal="left" vertical="top" wrapText="1"/>
    </xf>
    <xf numFmtId="0" fontId="26" fillId="18" borderId="0" xfId="105" applyFont="1" applyFill="1" applyAlignment="1">
      <alignment horizontal="left" vertical="top" wrapText="1"/>
    </xf>
    <xf numFmtId="0" fontId="37" fillId="18" borderId="0" xfId="102" applyFont="1" applyFill="1"/>
    <xf numFmtId="0" fontId="45" fillId="18" borderId="11" xfId="0" applyFont="1" applyFill="1" applyBorder="1" applyAlignment="1">
      <alignment horizontal="center"/>
    </xf>
    <xf numFmtId="0" fontId="45" fillId="18" borderId="11" xfId="0" applyFont="1" applyFill="1" applyBorder="1" applyAlignment="1">
      <alignment horizontal="center" vertical="center"/>
    </xf>
    <xf numFmtId="9" fontId="45" fillId="18" borderId="11" xfId="137" applyFont="1" applyFill="1" applyBorder="1" applyAlignment="1">
      <alignment horizontal="center" vertical="center"/>
    </xf>
  </cellXfs>
  <cellStyles count="159">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Comma" xfId="158" builtinId="3"/>
    <cellStyle name="Comma 10" xfId="55" xr:uid="{00000000-0005-0000-0000-000036000000}"/>
    <cellStyle name="Comma 11" xfId="56" xr:uid="{00000000-0005-0000-0000-000037000000}"/>
    <cellStyle name="Comma 2 2" xfId="57" xr:uid="{00000000-0005-0000-0000-000038000000}"/>
    <cellStyle name="Comma 2 2 2" xfId="58" xr:uid="{00000000-0005-0000-0000-000039000000}"/>
    <cellStyle name="Comma 2 2 3" xfId="59" xr:uid="{00000000-0005-0000-0000-00003A000000}"/>
    <cellStyle name="Comma 2 3" xfId="60" xr:uid="{00000000-0005-0000-0000-00003B000000}"/>
    <cellStyle name="Comma 28" xfId="61" xr:uid="{00000000-0005-0000-0000-00003C000000}"/>
    <cellStyle name="Comma 29" xfId="62" xr:uid="{00000000-0005-0000-0000-00003D000000}"/>
    <cellStyle name="Comma 29 2" xfId="63" xr:uid="{00000000-0005-0000-0000-00003E000000}"/>
    <cellStyle name="Comma 3 2" xfId="64" xr:uid="{00000000-0005-0000-0000-00003F000000}"/>
    <cellStyle name="Comma 3 3" xfId="65" xr:uid="{00000000-0005-0000-0000-000040000000}"/>
    <cellStyle name="Comma 30" xfId="66" xr:uid="{00000000-0005-0000-0000-000041000000}"/>
    <cellStyle name="Comma 30 2" xfId="67" xr:uid="{00000000-0005-0000-0000-000042000000}"/>
    <cellStyle name="Comma 4 2" xfId="68" xr:uid="{00000000-0005-0000-0000-000043000000}"/>
    <cellStyle name="Comma 5 2" xfId="69" xr:uid="{00000000-0005-0000-0000-000044000000}"/>
    <cellStyle name="Comma 7" xfId="70" xr:uid="{00000000-0005-0000-0000-000045000000}"/>
    <cellStyle name="Comma 8" xfId="71" xr:uid="{00000000-0005-0000-0000-000046000000}"/>
    <cellStyle name="Comma 9" xfId="72" xr:uid="{00000000-0005-0000-0000-000047000000}"/>
    <cellStyle name="Explanatory Text" xfId="73" builtinId="53" customBuiltin="1"/>
    <cellStyle name="Explanatory Text 2" xfId="74" xr:uid="{00000000-0005-0000-0000-000049000000}"/>
    <cellStyle name="Followed Hyperlink" xfId="75" builtinId="9" customBuiltin="1"/>
    <cellStyle name="Good" xfId="76" builtinId="26" customBuiltin="1"/>
    <cellStyle name="Good 2" xfId="77" xr:uid="{00000000-0005-0000-0000-00004C000000}"/>
    <cellStyle name="head" xfId="78" xr:uid="{00000000-0005-0000-0000-00004D000000}"/>
    <cellStyle name="Heading 1" xfId="79" builtinId="16" customBuiltin="1"/>
    <cellStyle name="Heading 1 2" xfId="80" xr:uid="{00000000-0005-0000-0000-00004F000000}"/>
    <cellStyle name="Heading 2" xfId="81" builtinId="17" customBuiltin="1"/>
    <cellStyle name="Heading 2 2" xfId="82" xr:uid="{00000000-0005-0000-0000-000051000000}"/>
    <cellStyle name="Heading 3" xfId="83" builtinId="18" customBuiltin="1"/>
    <cellStyle name="Heading 3 2" xfId="84" xr:uid="{00000000-0005-0000-0000-000053000000}"/>
    <cellStyle name="Heading 4" xfId="85" builtinId="19" customBuiltin="1"/>
    <cellStyle name="Heading 4 2" xfId="86" xr:uid="{00000000-0005-0000-0000-000055000000}"/>
    <cellStyle name="Hyperlink" xfId="87" builtinId="8" customBuiltin="1"/>
    <cellStyle name="Hyperlink 2" xfId="88" xr:uid="{00000000-0005-0000-0000-000057000000}"/>
    <cellStyle name="Hyperlink 2 2" xfId="89" xr:uid="{00000000-0005-0000-0000-000058000000}"/>
    <cellStyle name="Hyperlink 3" xfId="90" xr:uid="{00000000-0005-0000-0000-000059000000}"/>
    <cellStyle name="Input" xfId="91" builtinId="20" customBuiltin="1"/>
    <cellStyle name="Input 2" xfId="92" xr:uid="{00000000-0005-0000-0000-00005B000000}"/>
    <cellStyle name="Linked Cell" xfId="93" builtinId="24" customBuiltin="1"/>
    <cellStyle name="Linked Cell 2" xfId="94" xr:uid="{00000000-0005-0000-0000-00005D000000}"/>
    <cellStyle name="Neutral" xfId="95" builtinId="28" customBuiltin="1"/>
    <cellStyle name="Neutral 2" xfId="96" xr:uid="{00000000-0005-0000-0000-00005F000000}"/>
    <cellStyle name="Normal" xfId="0" builtinId="0"/>
    <cellStyle name="Normal 10" xfId="97" xr:uid="{00000000-0005-0000-0000-000061000000}"/>
    <cellStyle name="Normal 10 2" xfId="98" xr:uid="{00000000-0005-0000-0000-000062000000}"/>
    <cellStyle name="Normal 12" xfId="99" xr:uid="{00000000-0005-0000-0000-000063000000}"/>
    <cellStyle name="Normal 12 2" xfId="100" xr:uid="{00000000-0005-0000-0000-000064000000}"/>
    <cellStyle name="Normal 2" xfId="101" xr:uid="{00000000-0005-0000-0000-000065000000}"/>
    <cellStyle name="Normal 2 2" xfId="102" xr:uid="{00000000-0005-0000-0000-000066000000}"/>
    <cellStyle name="Normal 2 2 2" xfId="103" xr:uid="{00000000-0005-0000-0000-000067000000}"/>
    <cellStyle name="Normal 2 2 3" xfId="104" xr:uid="{00000000-0005-0000-0000-000068000000}"/>
    <cellStyle name="Normal 2 2 4" xfId="105" xr:uid="{00000000-0005-0000-0000-000069000000}"/>
    <cellStyle name="Normal 2 3" xfId="106" xr:uid="{00000000-0005-0000-0000-00006A000000}"/>
    <cellStyle name="Normal 2 3 2" xfId="107" xr:uid="{00000000-0005-0000-0000-00006B000000}"/>
    <cellStyle name="Normal 2 4" xfId="108" xr:uid="{00000000-0005-0000-0000-00006C000000}"/>
    <cellStyle name="Normal 28" xfId="109" xr:uid="{00000000-0005-0000-0000-00006D000000}"/>
    <cellStyle name="Normal 29" xfId="110" xr:uid="{00000000-0005-0000-0000-00006E000000}"/>
    <cellStyle name="Normal 29 2" xfId="111" xr:uid="{00000000-0005-0000-0000-00006F000000}"/>
    <cellStyle name="Normal 3 2" xfId="112" xr:uid="{00000000-0005-0000-0000-000070000000}"/>
    <cellStyle name="Normal 30" xfId="113" xr:uid="{00000000-0005-0000-0000-000071000000}"/>
    <cellStyle name="Normal 30 2" xfId="114" xr:uid="{00000000-0005-0000-0000-000072000000}"/>
    <cellStyle name="Normal 31" xfId="115" xr:uid="{00000000-0005-0000-0000-000073000000}"/>
    <cellStyle name="Normal 31 2" xfId="116" xr:uid="{00000000-0005-0000-0000-000074000000}"/>
    <cellStyle name="Normal 32" xfId="117" xr:uid="{00000000-0005-0000-0000-000075000000}"/>
    <cellStyle name="Normal 32 2" xfId="118" xr:uid="{00000000-0005-0000-0000-000076000000}"/>
    <cellStyle name="Normal 32 3" xfId="119" xr:uid="{00000000-0005-0000-0000-000077000000}"/>
    <cellStyle name="Normal 32 3 2" xfId="120" xr:uid="{00000000-0005-0000-0000-000078000000}"/>
    <cellStyle name="Normal 4 2" xfId="121" xr:uid="{00000000-0005-0000-0000-000079000000}"/>
    <cellStyle name="Normal 5 2" xfId="122" xr:uid="{00000000-0005-0000-0000-00007A000000}"/>
    <cellStyle name="Normal 5 2 2" xfId="123" xr:uid="{00000000-0005-0000-0000-00007B000000}"/>
    <cellStyle name="Normal 5 2 3" xfId="124" xr:uid="{00000000-0005-0000-0000-00007C000000}"/>
    <cellStyle name="Normal 5 3" xfId="125" xr:uid="{00000000-0005-0000-0000-00007D000000}"/>
    <cellStyle name="Normal 57" xfId="157" xr:uid="{00000000-0005-0000-0000-00007E000000}"/>
    <cellStyle name="Normal 6 2" xfId="126" xr:uid="{00000000-0005-0000-0000-00007F000000}"/>
    <cellStyle name="Normal 7" xfId="127" xr:uid="{00000000-0005-0000-0000-000080000000}"/>
    <cellStyle name="Normal 7 2" xfId="128" xr:uid="{00000000-0005-0000-0000-000081000000}"/>
    <cellStyle name="Normal 8" xfId="129" xr:uid="{00000000-0005-0000-0000-000082000000}"/>
    <cellStyle name="Note" xfId="130" builtinId="10" customBuiltin="1"/>
    <cellStyle name="Note 2" xfId="131" xr:uid="{00000000-0005-0000-0000-000084000000}"/>
    <cellStyle name="Note 3" xfId="132" xr:uid="{00000000-0005-0000-0000-000085000000}"/>
    <cellStyle name="Note 3 2" xfId="133" xr:uid="{00000000-0005-0000-0000-000086000000}"/>
    <cellStyle name="Note 3 3" xfId="134" xr:uid="{00000000-0005-0000-0000-000087000000}"/>
    <cellStyle name="Output" xfId="135" builtinId="21" customBuiltin="1"/>
    <cellStyle name="Output 2" xfId="136" xr:uid="{00000000-0005-0000-0000-000089000000}"/>
    <cellStyle name="Percent" xfId="137" builtinId="5"/>
    <cellStyle name="Percent 10" xfId="138" xr:uid="{00000000-0005-0000-0000-00008B000000}"/>
    <cellStyle name="Percent 11" xfId="139" xr:uid="{00000000-0005-0000-0000-00008C000000}"/>
    <cellStyle name="Percent 2 2" xfId="140" xr:uid="{00000000-0005-0000-0000-00008D000000}"/>
    <cellStyle name="Percent 28" xfId="141" xr:uid="{00000000-0005-0000-0000-00008E000000}"/>
    <cellStyle name="Percent 29" xfId="142" xr:uid="{00000000-0005-0000-0000-00008F000000}"/>
    <cellStyle name="Percent 29 2" xfId="143" xr:uid="{00000000-0005-0000-0000-000090000000}"/>
    <cellStyle name="Percent 30" xfId="144" xr:uid="{00000000-0005-0000-0000-000091000000}"/>
    <cellStyle name="Percent 30 2" xfId="145" xr:uid="{00000000-0005-0000-0000-000092000000}"/>
    <cellStyle name="Percent 4 2" xfId="146" xr:uid="{00000000-0005-0000-0000-000093000000}"/>
    <cellStyle name="Percent 5 2" xfId="147" xr:uid="{00000000-0005-0000-0000-000094000000}"/>
    <cellStyle name="Percent 7" xfId="148" xr:uid="{00000000-0005-0000-0000-000095000000}"/>
    <cellStyle name="Percent 8" xfId="149" xr:uid="{00000000-0005-0000-0000-000096000000}"/>
    <cellStyle name="Percent 9" xfId="150" xr:uid="{00000000-0005-0000-0000-000097000000}"/>
    <cellStyle name="Title" xfId="151" builtinId="15" customBuiltin="1"/>
    <cellStyle name="Title 2" xfId="152" xr:uid="{00000000-0005-0000-0000-000099000000}"/>
    <cellStyle name="Total" xfId="153" builtinId="25" customBuiltin="1"/>
    <cellStyle name="Total 2" xfId="154" xr:uid="{00000000-0005-0000-0000-00009B000000}"/>
    <cellStyle name="Warning Text" xfId="155" builtinId="11" customBuiltin="1"/>
    <cellStyle name="Warning Text 2" xfId="156" xr:uid="{00000000-0005-0000-0000-00009D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r>
              <a:rPr lang="en-US" b="1"/>
              <a:t>US FI Outstanding</a:t>
            </a:r>
          </a:p>
        </c:rich>
      </c:tx>
      <c:overlay val="0"/>
      <c:spPr>
        <a:noFill/>
        <a:ln>
          <a:noFill/>
        </a:ln>
        <a:effectLst/>
      </c:spPr>
      <c:txPr>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342592592592593"/>
          <c:y val="0.2013888888888889"/>
          <c:w val="0.77314814814814814"/>
          <c:h val="0.77314814814814814"/>
        </c:manualLayout>
      </c:layout>
      <c:pieChart>
        <c:varyColors val="1"/>
        <c:ser>
          <c:idx val="0"/>
          <c:order val="0"/>
          <c:tx>
            <c:strRef>
              <c:f>'Table of Contents'!$G$5</c:f>
              <c:strCache>
                <c:ptCount val="1"/>
                <c:pt idx="0">
                  <c:v>Fixed Income Outstanding Breakout</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4572-4579-AB84-EB6B22CCF4C5}"/>
              </c:ext>
            </c:extLst>
          </c:dPt>
          <c:dPt>
            <c:idx val="1"/>
            <c:bubble3D val="0"/>
            <c:spPr>
              <a:solidFill>
                <a:schemeClr val="accent2"/>
              </a:solidFill>
              <a:ln w="19050">
                <a:noFill/>
              </a:ln>
              <a:effectLst/>
            </c:spPr>
            <c:extLst>
              <c:ext xmlns:c16="http://schemas.microsoft.com/office/drawing/2014/chart" uri="{C3380CC4-5D6E-409C-BE32-E72D297353CC}">
                <c16:uniqueId val="{00000003-4572-4579-AB84-EB6B22CCF4C5}"/>
              </c:ext>
            </c:extLst>
          </c:dPt>
          <c:dPt>
            <c:idx val="2"/>
            <c:bubble3D val="0"/>
            <c:spPr>
              <a:solidFill>
                <a:schemeClr val="accent3"/>
              </a:solidFill>
              <a:ln w="19050">
                <a:noFill/>
              </a:ln>
              <a:effectLst/>
            </c:spPr>
            <c:extLst>
              <c:ext xmlns:c16="http://schemas.microsoft.com/office/drawing/2014/chart" uri="{C3380CC4-5D6E-409C-BE32-E72D297353CC}">
                <c16:uniqueId val="{00000005-4572-4579-AB84-EB6B22CCF4C5}"/>
              </c:ext>
            </c:extLst>
          </c:dPt>
          <c:dPt>
            <c:idx val="3"/>
            <c:bubble3D val="0"/>
            <c:spPr>
              <a:solidFill>
                <a:schemeClr val="accent4"/>
              </a:solidFill>
              <a:ln w="19050">
                <a:noFill/>
              </a:ln>
              <a:effectLst/>
            </c:spPr>
            <c:extLst>
              <c:ext xmlns:c16="http://schemas.microsoft.com/office/drawing/2014/chart" uri="{C3380CC4-5D6E-409C-BE32-E72D297353CC}">
                <c16:uniqueId val="{00000007-4572-4579-AB84-EB6B22CCF4C5}"/>
              </c:ext>
            </c:extLst>
          </c:dPt>
          <c:dPt>
            <c:idx val="4"/>
            <c:bubble3D val="0"/>
            <c:spPr>
              <a:solidFill>
                <a:schemeClr val="accent5"/>
              </a:solidFill>
              <a:ln w="19050">
                <a:noFill/>
              </a:ln>
              <a:effectLst/>
            </c:spPr>
            <c:extLst>
              <c:ext xmlns:c16="http://schemas.microsoft.com/office/drawing/2014/chart" uri="{C3380CC4-5D6E-409C-BE32-E72D297353CC}">
                <c16:uniqueId val="{00000009-4572-4579-AB84-EB6B22CCF4C5}"/>
              </c:ext>
            </c:extLst>
          </c:dPt>
          <c:dPt>
            <c:idx val="5"/>
            <c:bubble3D val="0"/>
            <c:spPr>
              <a:solidFill>
                <a:schemeClr val="accent6"/>
              </a:solidFill>
              <a:ln w="19050">
                <a:noFill/>
              </a:ln>
              <a:effectLst/>
            </c:spPr>
            <c:extLst>
              <c:ext xmlns:c16="http://schemas.microsoft.com/office/drawing/2014/chart" uri="{C3380CC4-5D6E-409C-BE32-E72D297353CC}">
                <c16:uniqueId val="{0000000B-4572-4579-AB84-EB6B22CCF4C5}"/>
              </c:ext>
            </c:extLst>
          </c:dPt>
          <c:dPt>
            <c:idx val="6"/>
            <c:bubble3D val="0"/>
            <c:spPr>
              <a:solidFill>
                <a:srgbClr val="4198A6"/>
              </a:solidFill>
              <a:ln w="19050">
                <a:noFill/>
              </a:ln>
              <a:effectLst/>
            </c:spPr>
            <c:extLst>
              <c:ext xmlns:c16="http://schemas.microsoft.com/office/drawing/2014/chart" uri="{C3380CC4-5D6E-409C-BE32-E72D297353CC}">
                <c16:uniqueId val="{0000000D-4572-4579-AB84-EB6B22CCF4C5}"/>
              </c:ext>
            </c:extLst>
          </c:dPt>
          <c:dLbls>
            <c:dLbl>
              <c:idx val="0"/>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4572-4579-AB84-EB6B22CCF4C5}"/>
                </c:ext>
              </c:extLst>
            </c:dLbl>
            <c:dLbl>
              <c:idx val="1"/>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4572-4579-AB84-EB6B22CCF4C5}"/>
                </c:ext>
              </c:extLst>
            </c:dLbl>
            <c:dLbl>
              <c:idx val="2"/>
              <c:layout>
                <c:manualLayout>
                  <c:x val="0.10648148148148148"/>
                  <c:y val="-1.0575969670457859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6157407407407407"/>
                      <c:h val="0.19212962962962962"/>
                    </c:manualLayout>
                  </c15:layout>
                </c:ext>
                <c:ext xmlns:c16="http://schemas.microsoft.com/office/drawing/2014/chart" uri="{C3380CC4-5D6E-409C-BE32-E72D297353CC}">
                  <c16:uniqueId val="{00000005-4572-4579-AB84-EB6B22CCF4C5}"/>
                </c:ext>
              </c:extLst>
            </c:dLbl>
            <c:dLbl>
              <c:idx val="3"/>
              <c:layout>
                <c:manualLayout>
                  <c:x val="-5.0211614173228343E-2"/>
                  <c:y val="7.4740813648293963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4572-4579-AB84-EB6B22CCF4C5}"/>
                </c:ext>
              </c:extLst>
            </c:dLbl>
            <c:dLbl>
              <c:idx val="4"/>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4572-4579-AB84-EB6B22CCF4C5}"/>
                </c:ext>
              </c:extLst>
            </c:dLbl>
            <c:dLbl>
              <c:idx val="5"/>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4572-4579-AB84-EB6B22CCF4C5}"/>
                </c:ext>
              </c:extLst>
            </c:dLbl>
            <c:dLbl>
              <c:idx val="6"/>
              <c:layout>
                <c:manualLayout>
                  <c:x val="0.12303295421405649"/>
                  <c:y val="2.1384514435695539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4572-4579-AB84-EB6B22CCF4C5}"/>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of Contents'!$G$8:$G$14</c:f>
              <c:strCache>
                <c:ptCount val="7"/>
                <c:pt idx="0">
                  <c:v>UST</c:v>
                </c:pt>
                <c:pt idx="1">
                  <c:v>MBS</c:v>
                </c:pt>
                <c:pt idx="2">
                  <c:v>Corporates</c:v>
                </c:pt>
                <c:pt idx="3">
                  <c:v>Munis</c:v>
                </c:pt>
                <c:pt idx="4">
                  <c:v>ABS</c:v>
                </c:pt>
                <c:pt idx="5">
                  <c:v>Agency</c:v>
                </c:pt>
                <c:pt idx="6">
                  <c:v>MMs</c:v>
                </c:pt>
              </c:strCache>
            </c:strRef>
          </c:cat>
          <c:val>
            <c:numRef>
              <c:f>'Table of Contents'!$H$8:$H$14</c:f>
              <c:numCache>
                <c:formatCode>0.0%</c:formatCode>
                <c:ptCount val="7"/>
                <c:pt idx="0">
                  <c:v>0.42699635567436572</c:v>
                </c:pt>
                <c:pt idx="1">
                  <c:v>0.23069614639910441</c:v>
                </c:pt>
                <c:pt idx="2">
                  <c:v>0.18949282412407784</c:v>
                </c:pt>
                <c:pt idx="3">
                  <c:v>7.6568156983776309E-2</c:v>
                </c:pt>
                <c:pt idx="4">
                  <c:v>2.9972351485752443E-2</c:v>
                </c:pt>
                <c:pt idx="5">
                  <c:v>2.7099263094489071E-2</c:v>
                </c:pt>
                <c:pt idx="6">
                  <c:v>1.9174902238434249E-2</c:v>
                </c:pt>
              </c:numCache>
            </c:numRef>
          </c:val>
          <c:extLst>
            <c:ext xmlns:c16="http://schemas.microsoft.com/office/drawing/2014/chart" uri="{C3380CC4-5D6E-409C-BE32-E72D297353CC}">
              <c16:uniqueId val="{0000000E-4572-4579-AB84-EB6B22CCF4C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900">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r>
              <a:rPr lang="en-US" b="1"/>
              <a:t>US FI Issuance</a:t>
            </a:r>
          </a:p>
        </c:rich>
      </c:tx>
      <c:layout>
        <c:manualLayout>
          <c:xMode val="edge"/>
          <c:yMode val="edge"/>
          <c:x val="0.29903907844852728"/>
          <c:y val="2.7777777777777776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342592592592593"/>
          <c:y val="0.2013888888888889"/>
          <c:w val="0.77314814814814814"/>
          <c:h val="0.77314814814814814"/>
        </c:manualLayout>
      </c:layout>
      <c:pieChart>
        <c:varyColors val="1"/>
        <c:ser>
          <c:idx val="0"/>
          <c:order val="0"/>
          <c:tx>
            <c:strRef>
              <c:f>'Table of Contents'!$L$5</c:f>
              <c:strCache>
                <c:ptCount val="1"/>
                <c:pt idx="0">
                  <c:v>Fixed Income Issuance Breakout</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BBC8-4E7A-B3A5-EA13C876FD1E}"/>
              </c:ext>
            </c:extLst>
          </c:dPt>
          <c:dPt>
            <c:idx val="1"/>
            <c:bubble3D val="0"/>
            <c:spPr>
              <a:solidFill>
                <a:schemeClr val="accent2"/>
              </a:solidFill>
              <a:ln w="19050">
                <a:noFill/>
              </a:ln>
              <a:effectLst/>
            </c:spPr>
            <c:extLst>
              <c:ext xmlns:c16="http://schemas.microsoft.com/office/drawing/2014/chart" uri="{C3380CC4-5D6E-409C-BE32-E72D297353CC}">
                <c16:uniqueId val="{00000003-BBC8-4E7A-B3A5-EA13C876FD1E}"/>
              </c:ext>
            </c:extLst>
          </c:dPt>
          <c:dPt>
            <c:idx val="2"/>
            <c:bubble3D val="0"/>
            <c:spPr>
              <a:solidFill>
                <a:schemeClr val="accent3"/>
              </a:solidFill>
              <a:ln w="19050">
                <a:noFill/>
              </a:ln>
              <a:effectLst/>
            </c:spPr>
            <c:extLst>
              <c:ext xmlns:c16="http://schemas.microsoft.com/office/drawing/2014/chart" uri="{C3380CC4-5D6E-409C-BE32-E72D297353CC}">
                <c16:uniqueId val="{00000005-BBC8-4E7A-B3A5-EA13C876FD1E}"/>
              </c:ext>
            </c:extLst>
          </c:dPt>
          <c:dPt>
            <c:idx val="3"/>
            <c:bubble3D val="0"/>
            <c:spPr>
              <a:solidFill>
                <a:schemeClr val="accent4"/>
              </a:solidFill>
              <a:ln w="19050">
                <a:noFill/>
              </a:ln>
              <a:effectLst/>
            </c:spPr>
            <c:extLst>
              <c:ext xmlns:c16="http://schemas.microsoft.com/office/drawing/2014/chart" uri="{C3380CC4-5D6E-409C-BE32-E72D297353CC}">
                <c16:uniqueId val="{00000007-BBC8-4E7A-B3A5-EA13C876FD1E}"/>
              </c:ext>
            </c:extLst>
          </c:dPt>
          <c:dPt>
            <c:idx val="4"/>
            <c:bubble3D val="0"/>
            <c:spPr>
              <a:solidFill>
                <a:schemeClr val="accent5"/>
              </a:solidFill>
              <a:ln w="19050">
                <a:noFill/>
              </a:ln>
              <a:effectLst/>
            </c:spPr>
            <c:extLst>
              <c:ext xmlns:c16="http://schemas.microsoft.com/office/drawing/2014/chart" uri="{C3380CC4-5D6E-409C-BE32-E72D297353CC}">
                <c16:uniqueId val="{00000009-BBC8-4E7A-B3A5-EA13C876FD1E}"/>
              </c:ext>
            </c:extLst>
          </c:dPt>
          <c:dPt>
            <c:idx val="5"/>
            <c:bubble3D val="0"/>
            <c:spPr>
              <a:solidFill>
                <a:schemeClr val="accent6"/>
              </a:solidFill>
              <a:ln w="19050">
                <a:noFill/>
              </a:ln>
              <a:effectLst/>
            </c:spPr>
            <c:extLst>
              <c:ext xmlns:c16="http://schemas.microsoft.com/office/drawing/2014/chart" uri="{C3380CC4-5D6E-409C-BE32-E72D297353CC}">
                <c16:uniqueId val="{0000000B-BBC8-4E7A-B3A5-EA13C876FD1E}"/>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BBC8-4E7A-B3A5-EA13C876FD1E}"/>
              </c:ext>
            </c:extLst>
          </c:dPt>
          <c:dLbls>
            <c:dLbl>
              <c:idx val="0"/>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BBC8-4E7A-B3A5-EA13C876FD1E}"/>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6476578411405294"/>
                      <c:h val="0.16527970411465556"/>
                    </c:manualLayout>
                  </c15:layout>
                </c:ext>
                <c:ext xmlns:c16="http://schemas.microsoft.com/office/drawing/2014/chart" uri="{C3380CC4-5D6E-409C-BE32-E72D297353CC}">
                  <c16:uniqueId val="{00000003-BBC8-4E7A-B3A5-EA13C876FD1E}"/>
                </c:ext>
              </c:extLst>
            </c:dLbl>
            <c:dLbl>
              <c:idx val="2"/>
              <c:layout>
                <c:manualLayout>
                  <c:x val="0.125"/>
                  <c:y val="4.483322397200349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5231481481481483"/>
                      <c:h val="0.17824074074074073"/>
                    </c:manualLayout>
                  </c15:layout>
                </c:ext>
                <c:ext xmlns:c16="http://schemas.microsoft.com/office/drawing/2014/chart" uri="{C3380CC4-5D6E-409C-BE32-E72D297353CC}">
                  <c16:uniqueId val="{00000005-BBC8-4E7A-B3A5-EA13C876FD1E}"/>
                </c:ext>
              </c:extLst>
            </c:dLbl>
            <c:dLbl>
              <c:idx val="3"/>
              <c:layout>
                <c:manualLayout>
                  <c:x val="-3.1552566345873431E-2"/>
                  <c:y val="4.2435841353164187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BBC8-4E7A-B3A5-EA13C876FD1E}"/>
                </c:ext>
              </c:extLst>
            </c:dLbl>
            <c:dLbl>
              <c:idx val="4"/>
              <c:layout>
                <c:manualLayout>
                  <c:x val="-1.4592446777486147E-2"/>
                  <c:y val="9.4878244386118402E-3"/>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BBC8-4E7A-B3A5-EA13C876FD1E}"/>
                </c:ext>
              </c:extLst>
            </c:dLbl>
            <c:dLbl>
              <c:idx val="5"/>
              <c:layout>
                <c:manualLayout>
                  <c:x val="0.14802857976086323"/>
                  <c:y val="7.4402158063575389E-3"/>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BBC8-4E7A-B3A5-EA13C876FD1E}"/>
                </c:ext>
              </c:extLst>
            </c:dLbl>
            <c:dLbl>
              <c:idx val="6"/>
              <c:layout>
                <c:manualLayout>
                  <c:x val="0.12303295421405649"/>
                  <c:y val="2.1384514435695539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BBC8-4E7A-B3A5-EA13C876FD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of Contents'!$L$8:$L$13</c:f>
              <c:strCache>
                <c:ptCount val="6"/>
                <c:pt idx="0">
                  <c:v>UST</c:v>
                </c:pt>
                <c:pt idx="1">
                  <c:v>Corporates</c:v>
                </c:pt>
                <c:pt idx="2">
                  <c:v>Agency</c:v>
                </c:pt>
                <c:pt idx="3">
                  <c:v>MBS</c:v>
                </c:pt>
                <c:pt idx="4">
                  <c:v>Munis</c:v>
                </c:pt>
                <c:pt idx="5">
                  <c:v>ABS</c:v>
                </c:pt>
              </c:strCache>
            </c:strRef>
          </c:cat>
          <c:val>
            <c:numRef>
              <c:f>'Table of Contents'!$M$8:$M$13</c:f>
              <c:numCache>
                <c:formatCode>0.0%</c:formatCode>
                <c:ptCount val="6"/>
                <c:pt idx="0">
                  <c:v>0.42136429695777944</c:v>
                </c:pt>
                <c:pt idx="1">
                  <c:v>0.18648714095508687</c:v>
                </c:pt>
                <c:pt idx="2">
                  <c:v>0.17316055308522335</c:v>
                </c:pt>
                <c:pt idx="3">
                  <c:v>0.1485340406407139</c:v>
                </c:pt>
                <c:pt idx="4">
                  <c:v>4.1208082188501687E-2</c:v>
                </c:pt>
                <c:pt idx="5">
                  <c:v>2.9245886172694691E-2</c:v>
                </c:pt>
              </c:numCache>
            </c:numRef>
          </c:val>
          <c:extLst>
            <c:ext xmlns:c16="http://schemas.microsoft.com/office/drawing/2014/chart" uri="{C3380CC4-5D6E-409C-BE32-E72D297353CC}">
              <c16:uniqueId val="{0000000E-BBC8-4E7A-B3A5-EA13C876FD1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900">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11</xdr:row>
      <xdr:rowOff>80010</xdr:rowOff>
    </xdr:from>
    <xdr:to>
      <xdr:col>5</xdr:col>
      <xdr:colOff>19050</xdr:colOff>
      <xdr:row>16</xdr:row>
      <xdr:rowOff>0</xdr:rowOff>
    </xdr:to>
    <xdr:pic>
      <xdr:nvPicPr>
        <xdr:cNvPr id="5126" name="Picture 2">
          <a:extLst>
            <a:ext uri="{FF2B5EF4-FFF2-40B4-BE49-F238E27FC236}">
              <a16:creationId xmlns:a16="http://schemas.microsoft.com/office/drawing/2014/main" id="{6A9117AA-9CC9-4D56-AE6F-7870518CDB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43500" y="1861185"/>
          <a:ext cx="1714500" cy="7296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16</xdr:row>
      <xdr:rowOff>0</xdr:rowOff>
    </xdr:from>
    <xdr:to>
      <xdr:col>9</xdr:col>
      <xdr:colOff>657225</xdr:colOff>
      <xdr:row>27</xdr:row>
      <xdr:rowOff>57150</xdr:rowOff>
    </xdr:to>
    <xdr:graphicFrame macro="">
      <xdr:nvGraphicFramePr>
        <xdr:cNvPr id="6" name="Chart 5">
          <a:extLst>
            <a:ext uri="{FF2B5EF4-FFF2-40B4-BE49-F238E27FC236}">
              <a16:creationId xmlns:a16="http://schemas.microsoft.com/office/drawing/2014/main" id="{67696E1C-060A-43BC-97F5-B3FC685CA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16</xdr:row>
      <xdr:rowOff>0</xdr:rowOff>
    </xdr:from>
    <xdr:to>
      <xdr:col>14</xdr:col>
      <xdr:colOff>657225</xdr:colOff>
      <xdr:row>27</xdr:row>
      <xdr:rowOff>57150</xdr:rowOff>
    </xdr:to>
    <xdr:graphicFrame macro="">
      <xdr:nvGraphicFramePr>
        <xdr:cNvPr id="7" name="Chart 6">
          <a:extLst>
            <a:ext uri="{FF2B5EF4-FFF2-40B4-BE49-F238E27FC236}">
              <a16:creationId xmlns:a16="http://schemas.microsoft.com/office/drawing/2014/main" id="{84F3ACAC-8F40-406F-8E9C-EBE34AFB1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SIFMA2018">
  <a:themeElements>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
  <sheetViews>
    <sheetView tabSelected="1" zoomScaleNormal="100" workbookViewId="0"/>
  </sheetViews>
  <sheetFormatPr defaultColWidth="10.42578125" defaultRowHeight="12.75"/>
  <cols>
    <col min="1" max="1" width="5.7109375" style="1" customWidth="1"/>
    <col min="2" max="2" width="15.28515625" style="1" customWidth="1"/>
    <col min="3" max="3" width="56.140625" style="1" customWidth="1"/>
    <col min="4" max="4" width="12.7109375" style="1" customWidth="1"/>
    <col min="5" max="5" width="12.7109375" style="7" customWidth="1"/>
    <col min="6" max="10" width="10.42578125" style="1"/>
    <col min="11" max="11" width="2.7109375" style="1" customWidth="1"/>
    <col min="12" max="13" width="10.42578125" style="1"/>
    <col min="14" max="16384" width="10.42578125" style="3"/>
  </cols>
  <sheetData>
    <row r="1" spans="2:19">
      <c r="B1" s="96" t="s">
        <v>27</v>
      </c>
      <c r="C1" s="96"/>
      <c r="D1" s="96"/>
      <c r="E1" s="96"/>
    </row>
    <row r="2" spans="2:19">
      <c r="B2" s="1" t="s">
        <v>5</v>
      </c>
      <c r="C2" s="2">
        <v>45145</v>
      </c>
      <c r="D2" s="19"/>
      <c r="E2" s="19"/>
    </row>
    <row r="4" spans="2:19">
      <c r="P4" s="93"/>
      <c r="Q4" s="92"/>
      <c r="R4" s="92"/>
    </row>
    <row r="5" spans="2:19">
      <c r="B5" s="19" t="s">
        <v>6</v>
      </c>
      <c r="C5" s="19" t="s">
        <v>1</v>
      </c>
      <c r="D5" s="19" t="s">
        <v>7</v>
      </c>
      <c r="E5" s="4" t="s">
        <v>8</v>
      </c>
      <c r="G5" s="19" t="s">
        <v>39</v>
      </c>
      <c r="L5" s="19" t="s">
        <v>47</v>
      </c>
      <c r="P5" s="91"/>
      <c r="Q5" s="92"/>
      <c r="R5" s="92"/>
      <c r="S5" s="92"/>
    </row>
    <row r="6" spans="2:19">
      <c r="B6" s="3">
        <v>1</v>
      </c>
      <c r="C6" s="46" t="s">
        <v>30</v>
      </c>
      <c r="D6" s="1" t="s">
        <v>17</v>
      </c>
      <c r="E6" s="7" t="s">
        <v>66</v>
      </c>
      <c r="G6" s="1" t="s">
        <v>54</v>
      </c>
      <c r="L6" s="1" t="s">
        <v>64</v>
      </c>
      <c r="O6" s="92"/>
      <c r="P6" s="93"/>
      <c r="Q6" s="92"/>
    </row>
    <row r="7" spans="2:19">
      <c r="B7" s="3">
        <v>2</v>
      </c>
      <c r="C7" s="46" t="s">
        <v>28</v>
      </c>
      <c r="D7" s="1" t="s">
        <v>18</v>
      </c>
      <c r="E7" s="5" t="s">
        <v>63</v>
      </c>
      <c r="N7" s="89"/>
    </row>
    <row r="8" spans="2:19">
      <c r="B8" s="3">
        <v>3</v>
      </c>
      <c r="C8" s="46" t="s">
        <v>29</v>
      </c>
      <c r="D8" s="1" t="s">
        <v>18</v>
      </c>
      <c r="E8" s="5" t="str">
        <f>E7</f>
        <v>June 2023</v>
      </c>
      <c r="G8" s="1" t="s">
        <v>40</v>
      </c>
      <c r="H8" s="58">
        <v>0.42699635567436572</v>
      </c>
      <c r="L8" s="87" t="s">
        <v>40</v>
      </c>
      <c r="M8" s="58">
        <v>0.42136429695777944</v>
      </c>
      <c r="N8" s="89"/>
      <c r="O8" s="93"/>
      <c r="P8" s="93"/>
    </row>
    <row r="9" spans="2:19" ht="12.75" customHeight="1">
      <c r="B9" s="82" t="s">
        <v>55</v>
      </c>
      <c r="F9" s="62"/>
      <c r="G9" s="1" t="s">
        <v>41</v>
      </c>
      <c r="H9" s="58">
        <v>0.23069614639910441</v>
      </c>
      <c r="L9" s="88" t="s">
        <v>42</v>
      </c>
      <c r="M9" s="58">
        <v>0.18648714095508687</v>
      </c>
      <c r="N9" s="89"/>
      <c r="O9" s="93"/>
      <c r="P9" s="93"/>
    </row>
    <row r="10" spans="2:19">
      <c r="B10" s="3"/>
      <c r="F10" s="62"/>
      <c r="G10" s="1" t="s">
        <v>42</v>
      </c>
      <c r="H10" s="58">
        <v>0.18949282412407784</v>
      </c>
      <c r="L10" s="88" t="s">
        <v>44</v>
      </c>
      <c r="M10" s="58">
        <v>0.17316055308522335</v>
      </c>
      <c r="N10" s="89"/>
      <c r="O10" s="93"/>
      <c r="P10" s="93"/>
    </row>
    <row r="11" spans="2:19">
      <c r="B11" s="6" t="s">
        <v>9</v>
      </c>
      <c r="G11" s="1" t="s">
        <v>43</v>
      </c>
      <c r="H11" s="58">
        <v>7.6568156983776309E-2</v>
      </c>
      <c r="L11" s="88" t="s">
        <v>41</v>
      </c>
      <c r="M11" s="58">
        <v>0.1485340406407139</v>
      </c>
      <c r="N11" s="89"/>
    </row>
    <row r="12" spans="2:19">
      <c r="G12" s="1" t="s">
        <v>45</v>
      </c>
      <c r="H12" s="58">
        <v>2.9972351485752443E-2</v>
      </c>
      <c r="L12" s="3" t="s">
        <v>43</v>
      </c>
      <c r="M12" s="58">
        <v>4.1208082188501687E-2</v>
      </c>
      <c r="N12" s="89"/>
      <c r="O12" s="93"/>
      <c r="P12" s="93"/>
    </row>
    <row r="13" spans="2:19">
      <c r="C13" s="47"/>
      <c r="G13" s="1" t="s">
        <v>44</v>
      </c>
      <c r="H13" s="58">
        <v>2.7099263094489071E-2</v>
      </c>
      <c r="L13" s="88" t="s">
        <v>45</v>
      </c>
      <c r="M13" s="58">
        <v>2.9245886172694691E-2</v>
      </c>
      <c r="N13" s="89"/>
      <c r="O13" s="93"/>
    </row>
    <row r="14" spans="2:19">
      <c r="B14" s="19" t="s">
        <v>2</v>
      </c>
      <c r="E14" s="8"/>
      <c r="G14" s="1" t="s">
        <v>46</v>
      </c>
      <c r="H14" s="58">
        <v>1.9174902238434249E-2</v>
      </c>
      <c r="O14" s="93"/>
      <c r="S14" s="92"/>
    </row>
    <row r="15" spans="2:19">
      <c r="B15" s="1" t="s">
        <v>10</v>
      </c>
      <c r="C15" s="9" t="s">
        <v>4</v>
      </c>
    </row>
    <row r="19" spans="1:13" s="90" customFormat="1" ht="33.75" customHeight="1">
      <c r="A19" s="10"/>
      <c r="B19" s="94" t="s">
        <v>11</v>
      </c>
      <c r="C19" s="94"/>
      <c r="D19" s="94"/>
      <c r="E19" s="94"/>
      <c r="F19" s="11"/>
      <c r="G19" s="11"/>
      <c r="H19" s="11"/>
      <c r="I19" s="11"/>
      <c r="J19" s="11"/>
      <c r="K19" s="10"/>
      <c r="L19" s="10"/>
      <c r="M19" s="10"/>
    </row>
    <row r="20" spans="1:13" s="90" customFormat="1" ht="11.25" customHeight="1">
      <c r="A20" s="10"/>
      <c r="B20" s="18"/>
      <c r="C20" s="18"/>
      <c r="D20" s="18"/>
      <c r="E20" s="18"/>
      <c r="F20" s="12"/>
      <c r="G20" s="12"/>
      <c r="H20" s="12"/>
      <c r="I20" s="12"/>
      <c r="J20" s="12"/>
      <c r="K20" s="10"/>
      <c r="L20" s="10"/>
      <c r="M20" s="10"/>
    </row>
    <row r="21" spans="1:13" s="90" customFormat="1" ht="67.5" customHeight="1">
      <c r="A21" s="10"/>
      <c r="B21" s="95" t="s">
        <v>53</v>
      </c>
      <c r="C21" s="95"/>
      <c r="D21" s="95"/>
      <c r="E21" s="95"/>
      <c r="F21" s="12"/>
      <c r="G21" s="12"/>
      <c r="H21" s="12"/>
      <c r="I21" s="12"/>
      <c r="J21" s="12"/>
      <c r="K21" s="10"/>
      <c r="L21" s="10"/>
      <c r="M21" s="10"/>
    </row>
    <row r="22" spans="1:13" s="90" customFormat="1" ht="11.25" customHeight="1">
      <c r="A22" s="10"/>
      <c r="B22" s="18"/>
      <c r="C22" s="18"/>
      <c r="D22" s="18"/>
      <c r="E22" s="18"/>
      <c r="F22" s="12"/>
      <c r="G22" s="12"/>
      <c r="H22" s="12"/>
      <c r="I22" s="12"/>
      <c r="J22" s="12"/>
      <c r="K22" s="10"/>
      <c r="L22" s="10"/>
      <c r="M22" s="10"/>
    </row>
    <row r="23" spans="1:13" s="90" customFormat="1" ht="11.25">
      <c r="A23" s="10"/>
      <c r="B23" s="95" t="s">
        <v>65</v>
      </c>
      <c r="C23" s="95"/>
      <c r="D23" s="95"/>
      <c r="E23" s="95"/>
      <c r="F23" s="10"/>
      <c r="G23" s="10"/>
      <c r="H23" s="10"/>
      <c r="I23" s="10"/>
      <c r="J23" s="10"/>
      <c r="K23" s="10"/>
      <c r="L23" s="10"/>
      <c r="M23" s="10"/>
    </row>
  </sheetData>
  <sortState xmlns:xlrd2="http://schemas.microsoft.com/office/spreadsheetml/2017/richdata2" ref="O7:Q13">
    <sortCondition descending="1" ref="Q7:Q13"/>
  </sortState>
  <mergeCells count="4">
    <mergeCell ref="B19:E19"/>
    <mergeCell ref="B21:E21"/>
    <mergeCell ref="B23:E23"/>
    <mergeCell ref="B1:E1"/>
  </mergeCells>
  <hyperlinks>
    <hyperlink ref="C7" location="Issuance!A1" display="US Corporate Bonds: Issuance" xr:uid="{00000000-0004-0000-0000-000000000000}"/>
    <hyperlink ref="C15" r:id="rId1" xr:uid="{00000000-0004-0000-0000-000001000000}"/>
    <hyperlink ref="C8" location="'Trading Volume'!A1" display="US Corporate Bonds: Trading Volume" xr:uid="{00000000-0004-0000-0000-000002000000}"/>
    <hyperlink ref="C6" location="Outstanding!A1" display="US Corporate Bonds: Outstanding" xr:uid="{00000000-0004-0000-0000-000003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39"/>
  <sheetViews>
    <sheetView zoomScaleNormal="100" workbookViewId="0">
      <pane xSplit="1" ySplit="8" topLeftCell="B9" activePane="bottomRight" state="frozen"/>
      <selection pane="topRight" activeCell="B1" sqref="B1"/>
      <selection pane="bottomLeft" activeCell="A9" sqref="A9"/>
      <selection pane="bottomRight" activeCell="A30" sqref="A30"/>
    </sheetView>
  </sheetViews>
  <sheetFormatPr defaultColWidth="9.140625" defaultRowHeight="12"/>
  <cols>
    <col min="1" max="1" width="8.7109375" style="29" customWidth="1"/>
    <col min="2" max="2" width="9.85546875" style="30" customWidth="1"/>
    <col min="3" max="3" width="9.85546875" style="43" customWidth="1"/>
    <col min="4" max="9" width="9.85546875" style="30" customWidth="1"/>
    <col min="10" max="10" width="2.7109375" style="30" customWidth="1"/>
    <col min="11" max="11" width="9.85546875" style="81" customWidth="1"/>
    <col min="12" max="12" width="9.85546875" style="43" customWidth="1"/>
    <col min="13" max="17" width="9.85546875" style="81" customWidth="1"/>
    <col min="18" max="18" width="2.7109375" style="81" customWidth="1"/>
    <col min="19" max="26" width="9.85546875" style="30" customWidth="1"/>
    <col min="27" max="27" width="2.7109375" style="30" customWidth="1"/>
    <col min="28" max="35" width="9.85546875" style="30" customWidth="1"/>
    <col min="36" max="16384" width="9.140625" style="30"/>
  </cols>
  <sheetData>
    <row r="1" spans="1:35" s="21" customFormat="1" ht="12.75">
      <c r="A1" s="13" t="s">
        <v>12</v>
      </c>
      <c r="B1" s="20" t="s">
        <v>31</v>
      </c>
      <c r="K1" s="67"/>
      <c r="L1" s="40"/>
      <c r="M1" s="40"/>
      <c r="N1" s="40"/>
      <c r="O1" s="40"/>
      <c r="P1" s="40"/>
      <c r="Q1" s="40"/>
      <c r="R1" s="40"/>
    </row>
    <row r="2" spans="1:35" s="21" customFormat="1" ht="12.75">
      <c r="A2" s="13" t="s">
        <v>13</v>
      </c>
      <c r="B2" s="20" t="s">
        <v>26</v>
      </c>
      <c r="C2" s="40"/>
      <c r="K2" s="67"/>
      <c r="L2" s="40"/>
      <c r="M2" s="40"/>
      <c r="N2" s="40"/>
      <c r="O2" s="40"/>
      <c r="P2" s="40"/>
      <c r="Q2" s="40"/>
      <c r="R2" s="40"/>
    </row>
    <row r="3" spans="1:35" s="21" customFormat="1" ht="12.75">
      <c r="A3" s="14" t="s">
        <v>14</v>
      </c>
      <c r="B3" s="20" t="s">
        <v>22</v>
      </c>
      <c r="C3" s="40"/>
      <c r="K3" s="67"/>
      <c r="L3" s="40"/>
      <c r="M3" s="40"/>
      <c r="N3" s="40"/>
      <c r="O3" s="40"/>
      <c r="P3" s="40"/>
      <c r="Q3" s="40"/>
      <c r="R3" s="40"/>
    </row>
    <row r="4" spans="1:35" s="23" customFormat="1" ht="11.25">
      <c r="A4" s="15" t="s">
        <v>3</v>
      </c>
      <c r="B4" s="22" t="s">
        <v>33</v>
      </c>
      <c r="C4" s="41"/>
      <c r="K4" s="68"/>
      <c r="L4" s="41"/>
      <c r="M4" s="41"/>
      <c r="N4" s="41"/>
      <c r="O4" s="41"/>
      <c r="P4" s="41"/>
      <c r="Q4" s="41"/>
      <c r="R4" s="41"/>
    </row>
    <row r="5" spans="1:35" s="23" customFormat="1" ht="11.25">
      <c r="A5" s="16" t="s">
        <v>15</v>
      </c>
      <c r="B5" s="22" t="s">
        <v>58</v>
      </c>
      <c r="C5" s="41"/>
      <c r="K5" s="70"/>
      <c r="L5" s="41"/>
      <c r="M5" s="41"/>
      <c r="N5" s="41"/>
      <c r="O5" s="41"/>
      <c r="P5" s="41"/>
      <c r="Q5" s="41"/>
      <c r="R5" s="41"/>
    </row>
    <row r="6" spans="1:35" s="23" customFormat="1">
      <c r="A6" s="16"/>
      <c r="B6" s="24"/>
      <c r="E6" s="24"/>
      <c r="K6" s="70"/>
      <c r="L6" s="41"/>
      <c r="M6" s="41"/>
      <c r="N6" s="70"/>
      <c r="O6" s="41"/>
      <c r="P6" s="41"/>
      <c r="Q6" s="41"/>
      <c r="R6" s="41"/>
      <c r="S6" s="42"/>
      <c r="T6" s="42"/>
      <c r="U6" s="25"/>
      <c r="V6" s="42"/>
      <c r="W6" s="25"/>
      <c r="X6" s="25"/>
      <c r="Y6" s="25"/>
      <c r="Z6" s="25"/>
    </row>
    <row r="7" spans="1:35" s="25" customFormat="1">
      <c r="A7" s="26"/>
      <c r="B7" s="51"/>
      <c r="C7" s="51"/>
      <c r="D7" s="51"/>
      <c r="E7" s="51"/>
      <c r="F7" s="51"/>
      <c r="G7" s="51"/>
      <c r="H7" s="51"/>
      <c r="I7" s="51"/>
      <c r="K7" s="97" t="s">
        <v>56</v>
      </c>
      <c r="L7" s="97"/>
      <c r="M7" s="97"/>
      <c r="N7" s="97"/>
      <c r="O7" s="97"/>
      <c r="P7" s="97"/>
      <c r="Q7" s="97"/>
      <c r="R7" s="42"/>
      <c r="S7" s="64"/>
      <c r="T7" s="64"/>
      <c r="U7" s="64"/>
      <c r="V7" s="64" t="s">
        <v>25</v>
      </c>
      <c r="W7" s="64"/>
      <c r="X7" s="64"/>
      <c r="Y7" s="64"/>
      <c r="Z7" s="64"/>
      <c r="AB7" s="64"/>
      <c r="AC7" s="64"/>
      <c r="AD7" s="64"/>
      <c r="AE7" s="64" t="s">
        <v>38</v>
      </c>
      <c r="AF7" s="64"/>
      <c r="AG7" s="64"/>
      <c r="AH7" s="64"/>
      <c r="AI7" s="64"/>
    </row>
    <row r="8" spans="1:35" s="33" customFormat="1" ht="24.75" thickBot="1">
      <c r="A8" s="27"/>
      <c r="B8" s="31" t="s">
        <v>40</v>
      </c>
      <c r="C8" s="31" t="s">
        <v>41</v>
      </c>
      <c r="D8" s="32" t="s">
        <v>42</v>
      </c>
      <c r="E8" s="31" t="s">
        <v>43</v>
      </c>
      <c r="F8" s="32" t="s">
        <v>44</v>
      </c>
      <c r="G8" s="32" t="s">
        <v>45</v>
      </c>
      <c r="H8" s="32" t="s">
        <v>46</v>
      </c>
      <c r="I8" s="32" t="s">
        <v>0</v>
      </c>
      <c r="K8" s="71" t="s">
        <v>40</v>
      </c>
      <c r="L8" s="71" t="s">
        <v>41</v>
      </c>
      <c r="M8" s="48" t="s">
        <v>42</v>
      </c>
      <c r="N8" s="71" t="s">
        <v>43</v>
      </c>
      <c r="O8" s="48" t="s">
        <v>44</v>
      </c>
      <c r="P8" s="48" t="s">
        <v>45</v>
      </c>
      <c r="Q8" s="48" t="s">
        <v>46</v>
      </c>
      <c r="R8" s="80"/>
      <c r="S8" s="44" t="s">
        <v>40</v>
      </c>
      <c r="T8" s="44" t="s">
        <v>41</v>
      </c>
      <c r="U8" s="48" t="s">
        <v>42</v>
      </c>
      <c r="V8" s="44" t="s">
        <v>43</v>
      </c>
      <c r="W8" s="48" t="s">
        <v>44</v>
      </c>
      <c r="X8" s="48" t="s">
        <v>45</v>
      </c>
      <c r="Y8" s="48" t="s">
        <v>46</v>
      </c>
      <c r="Z8" s="48" t="s">
        <v>0</v>
      </c>
      <c r="AB8" s="44" t="s">
        <v>40</v>
      </c>
      <c r="AC8" s="44" t="s">
        <v>41</v>
      </c>
      <c r="AD8" s="48" t="s">
        <v>42</v>
      </c>
      <c r="AE8" s="44" t="s">
        <v>43</v>
      </c>
      <c r="AF8" s="48" t="s">
        <v>44</v>
      </c>
      <c r="AG8" s="48" t="s">
        <v>45</v>
      </c>
      <c r="AH8" s="48" t="s">
        <v>46</v>
      </c>
      <c r="AI8" s="48" t="s">
        <v>0</v>
      </c>
    </row>
    <row r="9" spans="1:35" s="29" customFormat="1" ht="12.75" thickTop="1">
      <c r="A9" s="28">
        <v>2012</v>
      </c>
      <c r="B9" s="34">
        <v>11046.091</v>
      </c>
      <c r="C9" s="34">
        <v>8838.0692999999992</v>
      </c>
      <c r="D9" s="35">
        <v>6713.9760000000006</v>
      </c>
      <c r="E9" s="34">
        <v>3947.741</v>
      </c>
      <c r="F9" s="35">
        <v>2095.811248</v>
      </c>
      <c r="G9" s="35">
        <v>1280.3415</v>
      </c>
      <c r="H9" s="35">
        <v>952.34649522299992</v>
      </c>
      <c r="I9" s="35">
        <f t="shared" ref="I9:I18" si="0">SUM(B9:H9)</f>
        <v>34874.376543222999</v>
      </c>
      <c r="J9" s="34"/>
      <c r="K9" s="73">
        <f t="shared" ref="K9:K18" si="1">B9/$I9</f>
        <v>0.31673945443324475</v>
      </c>
      <c r="L9" s="73">
        <f t="shared" ref="L9:L18" si="2">C9/$I9</f>
        <v>0.25342587240365927</v>
      </c>
      <c r="M9" s="73">
        <f t="shared" ref="M9:M18" si="3">D9/$I9</f>
        <v>0.19251888250041566</v>
      </c>
      <c r="N9" s="73">
        <f t="shared" ref="N9:N18" si="4">E9/$I9</f>
        <v>0.11319889819699584</v>
      </c>
      <c r="O9" s="73">
        <f t="shared" ref="O9:O18" si="5">F9/$I9</f>
        <v>6.0096020509570108E-2</v>
      </c>
      <c r="P9" s="73">
        <f t="shared" ref="P9:P18" si="6">G9/$I9</f>
        <v>3.6712957389020445E-2</v>
      </c>
      <c r="Q9" s="73">
        <f t="shared" ref="Q9:Q18" si="7">H9/$I9</f>
        <v>2.7307914567093979E-2</v>
      </c>
      <c r="R9" s="74"/>
      <c r="S9" s="50" t="s">
        <v>24</v>
      </c>
      <c r="T9" s="50" t="s">
        <v>24</v>
      </c>
      <c r="U9" s="50" t="s">
        <v>24</v>
      </c>
      <c r="V9" s="50" t="s">
        <v>24</v>
      </c>
      <c r="W9" s="50" t="s">
        <v>24</v>
      </c>
      <c r="X9" s="50" t="s">
        <v>24</v>
      </c>
      <c r="Y9" s="50" t="s">
        <v>24</v>
      </c>
      <c r="Z9" s="50" t="s">
        <v>24</v>
      </c>
      <c r="AB9" s="50" t="s">
        <v>24</v>
      </c>
      <c r="AC9" s="50" t="s">
        <v>24</v>
      </c>
      <c r="AD9" s="50" t="s">
        <v>24</v>
      </c>
      <c r="AE9" s="50" t="s">
        <v>24</v>
      </c>
      <c r="AF9" s="50" t="s">
        <v>24</v>
      </c>
      <c r="AG9" s="50" t="s">
        <v>24</v>
      </c>
      <c r="AH9" s="50" t="s">
        <v>24</v>
      </c>
      <c r="AI9" s="50" t="s">
        <v>24</v>
      </c>
    </row>
    <row r="10" spans="1:35" s="29" customFormat="1">
      <c r="A10" s="28">
        <v>2013</v>
      </c>
      <c r="B10" s="34">
        <v>11854.434999999999</v>
      </c>
      <c r="C10" s="34">
        <v>8742.5897000000004</v>
      </c>
      <c r="D10" s="35">
        <v>7120.619999999999</v>
      </c>
      <c r="E10" s="34">
        <v>3885.5909999999999</v>
      </c>
      <c r="F10" s="35">
        <v>2058.2918532240001</v>
      </c>
      <c r="G10" s="35">
        <v>1285.7299</v>
      </c>
      <c r="H10" s="35">
        <v>951.63158348599995</v>
      </c>
      <c r="I10" s="35">
        <f t="shared" si="0"/>
        <v>35898.889036710003</v>
      </c>
      <c r="J10" s="34"/>
      <c r="K10" s="73">
        <f t="shared" si="1"/>
        <v>0.33021732198669773</v>
      </c>
      <c r="L10" s="73">
        <f t="shared" si="2"/>
        <v>0.2435337118945346</v>
      </c>
      <c r="M10" s="73">
        <f t="shared" si="3"/>
        <v>0.19835209921729033</v>
      </c>
      <c r="N10" s="73">
        <f t="shared" si="4"/>
        <v>0.1082370821009702</v>
      </c>
      <c r="O10" s="73">
        <f t="shared" si="5"/>
        <v>5.7335809225717328E-2</v>
      </c>
      <c r="P10" s="73">
        <f t="shared" si="6"/>
        <v>3.581531168513933E-2</v>
      </c>
      <c r="Q10" s="73">
        <f t="shared" si="7"/>
        <v>2.6508663889650369E-2</v>
      </c>
      <c r="R10" s="74"/>
      <c r="S10" s="50">
        <f t="shared" ref="S10:S18" si="8">B10/B9-1</f>
        <v>7.3179190720047416E-2</v>
      </c>
      <c r="T10" s="50">
        <f t="shared" ref="T10:T18" si="9">C10/C9-1</f>
        <v>-1.0803219205352765E-2</v>
      </c>
      <c r="U10" s="50">
        <f t="shared" ref="U10:U18" si="10">D10/D9-1</f>
        <v>6.0566793804445851E-2</v>
      </c>
      <c r="V10" s="50">
        <f t="shared" ref="V10:V18" si="11">E10/E9-1</f>
        <v>-1.5743180720315775E-2</v>
      </c>
      <c r="W10" s="50">
        <f t="shared" ref="W10:W18" si="12">F10/F9-1</f>
        <v>-1.7902086751277801E-2</v>
      </c>
      <c r="X10" s="50">
        <f t="shared" ref="X10:X18" si="13">G10/G9-1</f>
        <v>4.2085646680982691E-3</v>
      </c>
      <c r="Y10" s="50">
        <f t="shared" ref="Y10:Y16" si="14">H10/H9-1</f>
        <v>-7.5068448362647366E-4</v>
      </c>
      <c r="Z10" s="50">
        <f t="shared" ref="Z10:Z16" si="15">I10/I9-1</f>
        <v>2.9377227495873237E-2</v>
      </c>
      <c r="AB10" s="50" t="s">
        <v>24</v>
      </c>
      <c r="AC10" s="50" t="s">
        <v>24</v>
      </c>
      <c r="AD10" s="50" t="s">
        <v>24</v>
      </c>
      <c r="AE10" s="50" t="s">
        <v>24</v>
      </c>
      <c r="AF10" s="50" t="s">
        <v>24</v>
      </c>
      <c r="AG10" s="50" t="s">
        <v>24</v>
      </c>
      <c r="AH10" s="50" t="s">
        <v>24</v>
      </c>
      <c r="AI10" s="50" t="s">
        <v>24</v>
      </c>
    </row>
    <row r="11" spans="1:35" s="29" customFormat="1">
      <c r="A11" s="28">
        <v>2014</v>
      </c>
      <c r="B11" s="34">
        <v>12504.781999999999</v>
      </c>
      <c r="C11" s="34">
        <v>8841.9967782146414</v>
      </c>
      <c r="D11" s="35">
        <v>7464.5210000000006</v>
      </c>
      <c r="E11" s="34">
        <v>3849.4580000000001</v>
      </c>
      <c r="F11" s="35">
        <v>2028.749936144</v>
      </c>
      <c r="G11" s="35">
        <v>1349.3802000000001</v>
      </c>
      <c r="H11" s="35">
        <v>930.38588252700004</v>
      </c>
      <c r="I11" s="35">
        <f t="shared" si="0"/>
        <v>36969.273796885638</v>
      </c>
      <c r="J11" s="34"/>
      <c r="K11" s="73">
        <f t="shared" si="1"/>
        <v>0.33824797502658616</v>
      </c>
      <c r="L11" s="73">
        <f t="shared" si="2"/>
        <v>0.23917150298363471</v>
      </c>
      <c r="M11" s="73">
        <f t="shared" si="3"/>
        <v>0.20191148576547982</v>
      </c>
      <c r="N11" s="73">
        <f t="shared" si="4"/>
        <v>0.10412587548106736</v>
      </c>
      <c r="O11" s="73">
        <f t="shared" si="5"/>
        <v>5.4876651007272577E-2</v>
      </c>
      <c r="P11" s="73">
        <f t="shared" si="6"/>
        <v>3.650004615761953E-2</v>
      </c>
      <c r="Q11" s="73">
        <f t="shared" si="7"/>
        <v>2.5166463578339952E-2</v>
      </c>
      <c r="R11" s="74"/>
      <c r="S11" s="50">
        <f t="shared" si="8"/>
        <v>5.4861070983138305E-2</v>
      </c>
      <c r="T11" s="50">
        <f t="shared" si="9"/>
        <v>1.1370438465691857E-2</v>
      </c>
      <c r="U11" s="50">
        <f t="shared" si="10"/>
        <v>4.8296496653381649E-2</v>
      </c>
      <c r="V11" s="50">
        <f t="shared" si="11"/>
        <v>-9.2992288689158764E-3</v>
      </c>
      <c r="W11" s="50">
        <f t="shared" si="12"/>
        <v>-1.4352637617317088E-2</v>
      </c>
      <c r="X11" s="50">
        <f t="shared" si="13"/>
        <v>4.9505187675887408E-2</v>
      </c>
      <c r="Y11" s="50">
        <f t="shared" si="14"/>
        <v>-2.2325552585353514E-2</v>
      </c>
      <c r="Z11" s="50">
        <f t="shared" si="15"/>
        <v>2.981665418896573E-2</v>
      </c>
      <c r="AB11" s="50" t="s">
        <v>24</v>
      </c>
      <c r="AC11" s="50" t="s">
        <v>24</v>
      </c>
      <c r="AD11" s="50" t="s">
        <v>24</v>
      </c>
      <c r="AE11" s="50" t="s">
        <v>24</v>
      </c>
      <c r="AF11" s="50" t="s">
        <v>24</v>
      </c>
      <c r="AG11" s="50" t="s">
        <v>24</v>
      </c>
      <c r="AH11" s="50" t="s">
        <v>24</v>
      </c>
      <c r="AI11" s="50" t="s">
        <v>24</v>
      </c>
    </row>
    <row r="12" spans="1:35" s="29" customFormat="1">
      <c r="A12" s="28">
        <v>2015</v>
      </c>
      <c r="B12" s="34">
        <v>13191.554999999998</v>
      </c>
      <c r="C12" s="34">
        <v>8894.8133406955785</v>
      </c>
      <c r="D12" s="35">
        <v>7701.9140000000007</v>
      </c>
      <c r="E12" s="34">
        <v>3869.605</v>
      </c>
      <c r="F12" s="35">
        <v>1995.3962486349997</v>
      </c>
      <c r="G12" s="35">
        <v>1376.5868</v>
      </c>
      <c r="H12" s="35">
        <v>941.49244143999999</v>
      </c>
      <c r="I12" s="35">
        <f t="shared" si="0"/>
        <v>37971.362830770573</v>
      </c>
      <c r="J12" s="34"/>
      <c r="K12" s="73">
        <f t="shared" si="1"/>
        <v>0.34740799425060548</v>
      </c>
      <c r="L12" s="73">
        <f t="shared" si="2"/>
        <v>0.23425056878621051</v>
      </c>
      <c r="M12" s="73">
        <f t="shared" si="3"/>
        <v>0.20283480564881537</v>
      </c>
      <c r="N12" s="73">
        <f t="shared" si="4"/>
        <v>0.10190850976947861</v>
      </c>
      <c r="O12" s="73">
        <f t="shared" si="5"/>
        <v>5.2550029808727465E-2</v>
      </c>
      <c r="P12" s="73">
        <f t="shared" si="6"/>
        <v>3.6253289252090405E-2</v>
      </c>
      <c r="Q12" s="73">
        <f t="shared" si="7"/>
        <v>2.479480248407228E-2</v>
      </c>
      <c r="R12" s="74"/>
      <c r="S12" s="50">
        <f t="shared" si="8"/>
        <v>5.4920829487471234E-2</v>
      </c>
      <c r="T12" s="50">
        <f t="shared" si="9"/>
        <v>5.9733749972707972E-3</v>
      </c>
      <c r="U12" s="50">
        <f t="shared" si="10"/>
        <v>3.1802844415602882E-2</v>
      </c>
      <c r="V12" s="50">
        <f t="shared" si="11"/>
        <v>5.2337238125470531E-3</v>
      </c>
      <c r="W12" s="50">
        <f t="shared" si="12"/>
        <v>-1.6440511920554846E-2</v>
      </c>
      <c r="X12" s="50">
        <f t="shared" si="13"/>
        <v>2.0162293770132456E-2</v>
      </c>
      <c r="Y12" s="50">
        <f t="shared" si="14"/>
        <v>1.1937583234640003E-2</v>
      </c>
      <c r="Z12" s="50">
        <f t="shared" si="15"/>
        <v>2.710599725032603E-2</v>
      </c>
      <c r="AB12" s="50" t="s">
        <v>24</v>
      </c>
      <c r="AC12" s="50" t="s">
        <v>24</v>
      </c>
      <c r="AD12" s="50" t="s">
        <v>24</v>
      </c>
      <c r="AE12" s="50" t="s">
        <v>24</v>
      </c>
      <c r="AF12" s="50" t="s">
        <v>24</v>
      </c>
      <c r="AG12" s="50" t="s">
        <v>24</v>
      </c>
      <c r="AH12" s="50" t="s">
        <v>24</v>
      </c>
      <c r="AI12" s="50" t="s">
        <v>24</v>
      </c>
    </row>
    <row r="13" spans="1:35" s="29" customFormat="1">
      <c r="A13" s="28">
        <v>2016</v>
      </c>
      <c r="B13" s="34">
        <v>13908.241</v>
      </c>
      <c r="C13" s="34">
        <v>9023.2119287206697</v>
      </c>
      <c r="D13" s="35">
        <v>7954.6869999999999</v>
      </c>
      <c r="E13" s="34">
        <v>3918.703</v>
      </c>
      <c r="F13" s="35">
        <v>1971.6921650040001</v>
      </c>
      <c r="G13" s="35">
        <v>1391.7602999999999</v>
      </c>
      <c r="H13" s="35">
        <v>884.87020987699998</v>
      </c>
      <c r="I13" s="35">
        <f t="shared" si="0"/>
        <v>39053.165603601672</v>
      </c>
      <c r="J13" s="34"/>
      <c r="K13" s="73">
        <f t="shared" si="1"/>
        <v>0.35613607207087239</v>
      </c>
      <c r="L13" s="73">
        <f t="shared" si="2"/>
        <v>0.2310494370753009</v>
      </c>
      <c r="M13" s="73">
        <f t="shared" si="3"/>
        <v>0.20368866075395384</v>
      </c>
      <c r="N13" s="73">
        <f t="shared" si="4"/>
        <v>0.1003427747644252</v>
      </c>
      <c r="O13" s="73">
        <f t="shared" si="5"/>
        <v>5.0487383917020061E-2</v>
      </c>
      <c r="P13" s="73">
        <f t="shared" si="6"/>
        <v>3.5637579655556653E-2</v>
      </c>
      <c r="Q13" s="73">
        <f t="shared" si="7"/>
        <v>2.2658091762870893E-2</v>
      </c>
      <c r="R13" s="74"/>
      <c r="S13" s="50">
        <f t="shared" si="8"/>
        <v>5.4329152249299018E-2</v>
      </c>
      <c r="T13" s="50">
        <f t="shared" si="9"/>
        <v>1.44352200666924E-2</v>
      </c>
      <c r="U13" s="50">
        <f t="shared" si="10"/>
        <v>3.2819504346581763E-2</v>
      </c>
      <c r="V13" s="50">
        <f t="shared" si="11"/>
        <v>1.2688116745765976E-2</v>
      </c>
      <c r="W13" s="50">
        <f t="shared" si="12"/>
        <v>-1.187938668683719E-2</v>
      </c>
      <c r="X13" s="50">
        <f t="shared" si="13"/>
        <v>1.1022552301097166E-2</v>
      </c>
      <c r="Y13" s="50">
        <f t="shared" si="14"/>
        <v>-6.0140930580809604E-2</v>
      </c>
      <c r="Z13" s="50">
        <f t="shared" si="15"/>
        <v>2.8489964335818962E-2</v>
      </c>
      <c r="AB13" s="50" t="s">
        <v>24</v>
      </c>
      <c r="AC13" s="50" t="s">
        <v>24</v>
      </c>
      <c r="AD13" s="50" t="s">
        <v>24</v>
      </c>
      <c r="AE13" s="50" t="s">
        <v>24</v>
      </c>
      <c r="AF13" s="50" t="s">
        <v>24</v>
      </c>
      <c r="AG13" s="50" t="s">
        <v>24</v>
      </c>
      <c r="AH13" s="50" t="s">
        <v>24</v>
      </c>
      <c r="AI13" s="50" t="s">
        <v>24</v>
      </c>
    </row>
    <row r="14" spans="1:35" s="29" customFormat="1">
      <c r="A14" s="28">
        <v>2017</v>
      </c>
      <c r="B14" s="34">
        <v>14468.780999999999</v>
      </c>
      <c r="C14" s="34">
        <v>9304.5247373480015</v>
      </c>
      <c r="D14" s="35">
        <v>8306.0779999999995</v>
      </c>
      <c r="E14" s="34">
        <v>3934.9290000000001</v>
      </c>
      <c r="F14" s="35">
        <v>1934.6707613579999</v>
      </c>
      <c r="G14" s="35">
        <v>1457.9101000000001</v>
      </c>
      <c r="H14" s="35">
        <v>965.93270559099994</v>
      </c>
      <c r="I14" s="35">
        <f t="shared" si="0"/>
        <v>40372.826304296999</v>
      </c>
      <c r="J14" s="34"/>
      <c r="K14" s="73">
        <f t="shared" si="1"/>
        <v>0.35837919522765843</v>
      </c>
      <c r="L14" s="73">
        <f t="shared" si="2"/>
        <v>0.23046503277274133</v>
      </c>
      <c r="M14" s="73">
        <f t="shared" si="3"/>
        <v>0.2057343703756494</v>
      </c>
      <c r="N14" s="73">
        <f t="shared" si="4"/>
        <v>9.7464789072277402E-2</v>
      </c>
      <c r="O14" s="73">
        <f t="shared" si="5"/>
        <v>4.7920121984427112E-2</v>
      </c>
      <c r="P14" s="73">
        <f t="shared" si="6"/>
        <v>3.611117262416752E-2</v>
      </c>
      <c r="Q14" s="73">
        <f t="shared" si="7"/>
        <v>2.392531794307878E-2</v>
      </c>
      <c r="R14" s="74"/>
      <c r="S14" s="50">
        <f t="shared" si="8"/>
        <v>4.0302724118743694E-2</v>
      </c>
      <c r="T14" s="50">
        <f t="shared" si="9"/>
        <v>3.1176571142246923E-2</v>
      </c>
      <c r="U14" s="50">
        <f t="shared" si="10"/>
        <v>4.4174082525182845E-2</v>
      </c>
      <c r="V14" s="50">
        <f t="shared" si="11"/>
        <v>4.1406557220591278E-3</v>
      </c>
      <c r="W14" s="50">
        <f t="shared" si="12"/>
        <v>-1.8776462321604348E-2</v>
      </c>
      <c r="X14" s="50">
        <f t="shared" si="13"/>
        <v>4.7529592559868439E-2</v>
      </c>
      <c r="Y14" s="50">
        <f t="shared" si="14"/>
        <v>9.1609475388789496E-2</v>
      </c>
      <c r="Z14" s="50">
        <f t="shared" si="15"/>
        <v>3.3791388746566176E-2</v>
      </c>
      <c r="AB14" s="50" t="s">
        <v>24</v>
      </c>
      <c r="AC14" s="50" t="s">
        <v>24</v>
      </c>
      <c r="AD14" s="50" t="s">
        <v>24</v>
      </c>
      <c r="AE14" s="50" t="s">
        <v>24</v>
      </c>
      <c r="AF14" s="50" t="s">
        <v>24</v>
      </c>
      <c r="AG14" s="50" t="s">
        <v>24</v>
      </c>
      <c r="AH14" s="50" t="s">
        <v>24</v>
      </c>
      <c r="AI14" s="50" t="s">
        <v>24</v>
      </c>
    </row>
    <row r="15" spans="1:35" s="29" customFormat="1">
      <c r="A15" s="28">
        <v>2018</v>
      </c>
      <c r="B15" s="34">
        <v>15607.967000000002</v>
      </c>
      <c r="C15" s="34">
        <v>9732.3297792649773</v>
      </c>
      <c r="D15" s="35">
        <v>8508.3140000000003</v>
      </c>
      <c r="E15" s="34">
        <v>3889.7080000000001</v>
      </c>
      <c r="F15" s="35">
        <v>1841.5774630000001</v>
      </c>
      <c r="G15" s="35">
        <v>1615.6286</v>
      </c>
      <c r="H15" s="35">
        <v>995.97135619999995</v>
      </c>
      <c r="I15" s="35">
        <f t="shared" si="0"/>
        <v>42191.496198464978</v>
      </c>
      <c r="J15" s="34"/>
      <c r="K15" s="73">
        <f t="shared" si="1"/>
        <v>0.3699315835253042</v>
      </c>
      <c r="L15" s="73">
        <f t="shared" si="2"/>
        <v>0.23067041124792018</v>
      </c>
      <c r="M15" s="73">
        <f t="shared" si="3"/>
        <v>0.20165945194210846</v>
      </c>
      <c r="N15" s="73">
        <f t="shared" si="4"/>
        <v>9.2191753089370568E-2</v>
      </c>
      <c r="O15" s="73">
        <f t="shared" si="5"/>
        <v>4.3648071979656429E-2</v>
      </c>
      <c r="P15" s="73">
        <f t="shared" si="6"/>
        <v>3.8292754359793957E-2</v>
      </c>
      <c r="Q15" s="73">
        <f t="shared" si="7"/>
        <v>2.3605973855846233E-2</v>
      </c>
      <c r="R15" s="74"/>
      <c r="S15" s="50">
        <f t="shared" si="8"/>
        <v>7.8734068889424913E-2</v>
      </c>
      <c r="T15" s="50">
        <f t="shared" si="9"/>
        <v>4.5978172340150003E-2</v>
      </c>
      <c r="U15" s="50">
        <f t="shared" si="10"/>
        <v>2.43479533902764E-2</v>
      </c>
      <c r="V15" s="50">
        <f t="shared" si="11"/>
        <v>-1.1492202273535312E-2</v>
      </c>
      <c r="W15" s="50">
        <f t="shared" si="12"/>
        <v>-4.8118419018569836E-2</v>
      </c>
      <c r="X15" s="50">
        <f t="shared" si="13"/>
        <v>0.10818122461734769</v>
      </c>
      <c r="Y15" s="50">
        <f t="shared" si="14"/>
        <v>3.1098077987349093E-2</v>
      </c>
      <c r="Z15" s="50">
        <f t="shared" si="15"/>
        <v>4.5046880801961953E-2</v>
      </c>
      <c r="AB15" s="50" t="s">
        <v>24</v>
      </c>
      <c r="AC15" s="50" t="s">
        <v>24</v>
      </c>
      <c r="AD15" s="50" t="s">
        <v>24</v>
      </c>
      <c r="AE15" s="50" t="s">
        <v>24</v>
      </c>
      <c r="AF15" s="50" t="s">
        <v>24</v>
      </c>
      <c r="AG15" s="50" t="s">
        <v>24</v>
      </c>
      <c r="AH15" s="50" t="s">
        <v>24</v>
      </c>
      <c r="AI15" s="50" t="s">
        <v>24</v>
      </c>
    </row>
    <row r="16" spans="1:35" s="29" customFormat="1">
      <c r="A16" s="28">
        <v>2019</v>
      </c>
      <c r="B16" s="34">
        <v>16673.326999999997</v>
      </c>
      <c r="C16" s="34">
        <v>10229.477993191</v>
      </c>
      <c r="D16" s="34">
        <v>8859.0259999999998</v>
      </c>
      <c r="E16" s="34">
        <v>3899.431</v>
      </c>
      <c r="F16" s="34">
        <v>1726.1536660000002</v>
      </c>
      <c r="G16" s="34">
        <v>1663.1961190365641</v>
      </c>
      <c r="H16" s="34">
        <v>1045.247527</v>
      </c>
      <c r="I16" s="35">
        <f t="shared" si="0"/>
        <v>44095.859305227554</v>
      </c>
      <c r="J16" s="34"/>
      <c r="K16" s="73">
        <f t="shared" si="1"/>
        <v>0.37811547983652466</v>
      </c>
      <c r="L16" s="73">
        <f t="shared" si="2"/>
        <v>0.23198273385225304</v>
      </c>
      <c r="M16" s="73">
        <f t="shared" si="3"/>
        <v>0.20090380683316822</v>
      </c>
      <c r="N16" s="73">
        <f t="shared" si="4"/>
        <v>8.8430774713074325E-2</v>
      </c>
      <c r="O16" s="73">
        <f t="shared" si="5"/>
        <v>3.9145481983959549E-2</v>
      </c>
      <c r="P16" s="73">
        <f t="shared" si="6"/>
        <v>3.7717739153784735E-2</v>
      </c>
      <c r="Q16" s="73">
        <f t="shared" si="7"/>
        <v>2.3703983627235633E-2</v>
      </c>
      <c r="R16" s="74"/>
      <c r="S16" s="50">
        <f t="shared" si="8"/>
        <v>6.8257448263441045E-2</v>
      </c>
      <c r="T16" s="50">
        <f t="shared" si="9"/>
        <v>5.1082138110980502E-2</v>
      </c>
      <c r="U16" s="50">
        <f t="shared" si="10"/>
        <v>4.1219917365532099E-2</v>
      </c>
      <c r="V16" s="50">
        <f t="shared" si="11"/>
        <v>2.4996734973421475E-3</v>
      </c>
      <c r="W16" s="50">
        <f t="shared" si="12"/>
        <v>-6.2676590759299433E-2</v>
      </c>
      <c r="X16" s="50">
        <f t="shared" si="13"/>
        <v>2.9442112522992003E-2</v>
      </c>
      <c r="Y16" s="50">
        <f t="shared" si="14"/>
        <v>4.9475489925741245E-2</v>
      </c>
      <c r="Z16" s="50">
        <f t="shared" si="15"/>
        <v>4.5136183315344525E-2</v>
      </c>
      <c r="AB16" s="50" t="s">
        <v>24</v>
      </c>
      <c r="AC16" s="50" t="s">
        <v>24</v>
      </c>
      <c r="AD16" s="50" t="s">
        <v>24</v>
      </c>
      <c r="AE16" s="50" t="s">
        <v>24</v>
      </c>
      <c r="AF16" s="50" t="s">
        <v>24</v>
      </c>
      <c r="AG16" s="50" t="s">
        <v>24</v>
      </c>
      <c r="AH16" s="50" t="s">
        <v>24</v>
      </c>
      <c r="AI16" s="50" t="s">
        <v>24</v>
      </c>
    </row>
    <row r="17" spans="1:35" s="29" customFormat="1">
      <c r="A17" s="28">
        <v>2020</v>
      </c>
      <c r="B17" s="34">
        <v>20973.129000000004</v>
      </c>
      <c r="C17" s="34">
        <v>11214.048699999999</v>
      </c>
      <c r="D17" s="35">
        <v>9810.0320000000011</v>
      </c>
      <c r="E17" s="34">
        <v>3983.9079999999999</v>
      </c>
      <c r="F17" s="34">
        <v>1688.596303</v>
      </c>
      <c r="G17" s="34">
        <v>1535.4989230618703</v>
      </c>
      <c r="H17" s="35">
        <v>986.89668310100001</v>
      </c>
      <c r="I17" s="35">
        <f t="shared" si="0"/>
        <v>50192.109609162879</v>
      </c>
      <c r="J17" s="34"/>
      <c r="K17" s="73">
        <f t="shared" si="1"/>
        <v>0.41785709274453831</v>
      </c>
      <c r="L17" s="73">
        <f t="shared" si="2"/>
        <v>0.22342254165688238</v>
      </c>
      <c r="M17" s="73">
        <f t="shared" si="3"/>
        <v>0.19544968474903712</v>
      </c>
      <c r="N17" s="73">
        <f t="shared" si="4"/>
        <v>7.9373192938531373E-2</v>
      </c>
      <c r="O17" s="73">
        <f t="shared" si="5"/>
        <v>3.3642664477520512E-2</v>
      </c>
      <c r="P17" s="73">
        <f t="shared" si="6"/>
        <v>3.0592436441076697E-2</v>
      </c>
      <c r="Q17" s="73">
        <f t="shared" si="7"/>
        <v>1.9662386992413565E-2</v>
      </c>
      <c r="R17" s="74"/>
      <c r="S17" s="50">
        <f t="shared" si="8"/>
        <v>0.25788506397073641</v>
      </c>
      <c r="T17" s="50">
        <f t="shared" si="9"/>
        <v>9.62483821231499E-2</v>
      </c>
      <c r="U17" s="50">
        <f t="shared" si="10"/>
        <v>0.10734882141671109</v>
      </c>
      <c r="V17" s="50">
        <f t="shared" si="11"/>
        <v>2.1663929942599358E-2</v>
      </c>
      <c r="W17" s="50">
        <f t="shared" si="12"/>
        <v>-2.1757832885777484E-2</v>
      </c>
      <c r="X17" s="50">
        <f t="shared" si="13"/>
        <v>-7.6778195014466921E-2</v>
      </c>
      <c r="Y17" s="50">
        <f t="shared" ref="Y17:Z18" si="16">H17/H16-1</f>
        <v>-5.5824905002621383E-2</v>
      </c>
      <c r="Z17" s="50">
        <f t="shared" si="16"/>
        <v>0.13824994908790944</v>
      </c>
      <c r="AB17" s="50" t="s">
        <v>24</v>
      </c>
      <c r="AC17" s="50" t="s">
        <v>24</v>
      </c>
      <c r="AD17" s="50" t="s">
        <v>24</v>
      </c>
      <c r="AE17" s="50" t="s">
        <v>24</v>
      </c>
      <c r="AF17" s="50" t="s">
        <v>24</v>
      </c>
      <c r="AG17" s="50" t="s">
        <v>24</v>
      </c>
      <c r="AH17" s="50" t="s">
        <v>24</v>
      </c>
      <c r="AI17" s="50" t="s">
        <v>24</v>
      </c>
    </row>
    <row r="18" spans="1:35" s="29" customFormat="1">
      <c r="A18" s="28">
        <v>2021</v>
      </c>
      <c r="B18" s="34">
        <v>22584.039000000001</v>
      </c>
      <c r="C18" s="34">
        <v>12201.62818298232</v>
      </c>
      <c r="D18" s="35">
        <v>10058.427000000001</v>
      </c>
      <c r="E18" s="34">
        <v>4069.4319999999998</v>
      </c>
      <c r="F18" s="34">
        <v>1433.292829</v>
      </c>
      <c r="G18" s="34">
        <v>1585.251831498425</v>
      </c>
      <c r="H18" s="35">
        <v>1014.1696392</v>
      </c>
      <c r="I18" s="35">
        <v>52946.240482680747</v>
      </c>
      <c r="J18" s="34"/>
      <c r="K18" s="73">
        <f t="shared" si="1"/>
        <v>0.42654660263154037</v>
      </c>
      <c r="L18" s="73">
        <f t="shared" si="2"/>
        <v>0.23045315534676342</v>
      </c>
      <c r="M18" s="73">
        <f t="shared" si="3"/>
        <v>0.18997433827790314</v>
      </c>
      <c r="N18" s="73">
        <f t="shared" si="4"/>
        <v>7.6859696985117423E-2</v>
      </c>
      <c r="O18" s="73">
        <f t="shared" si="5"/>
        <v>2.7070719581475187E-2</v>
      </c>
      <c r="P18" s="73">
        <f t="shared" si="6"/>
        <v>2.9940781763664163E-2</v>
      </c>
      <c r="Q18" s="73">
        <f t="shared" si="7"/>
        <v>1.9154705413536307E-2</v>
      </c>
      <c r="R18" s="74"/>
      <c r="S18" s="50">
        <f t="shared" si="8"/>
        <v>7.6808281682718693E-2</v>
      </c>
      <c r="T18" s="50">
        <f t="shared" si="9"/>
        <v>8.8066273778739879E-2</v>
      </c>
      <c r="U18" s="50">
        <f t="shared" si="10"/>
        <v>2.5320508638503991E-2</v>
      </c>
      <c r="V18" s="50">
        <f t="shared" si="11"/>
        <v>2.1467363202162248E-2</v>
      </c>
      <c r="W18" s="50">
        <f t="shared" si="12"/>
        <v>-0.15119272353399205</v>
      </c>
      <c r="X18" s="50">
        <f t="shared" si="13"/>
        <v>3.2401786604541849E-2</v>
      </c>
      <c r="Y18" s="50">
        <f t="shared" si="16"/>
        <v>2.7635067141277281E-2</v>
      </c>
      <c r="Z18" s="50">
        <f t="shared" si="16"/>
        <v>5.4871789509622237E-2</v>
      </c>
      <c r="AB18" s="50" t="s">
        <v>24</v>
      </c>
      <c r="AC18" s="50" t="s">
        <v>24</v>
      </c>
      <c r="AD18" s="50" t="s">
        <v>24</v>
      </c>
      <c r="AE18" s="50" t="s">
        <v>24</v>
      </c>
      <c r="AF18" s="50" t="s">
        <v>24</v>
      </c>
      <c r="AG18" s="50" t="s">
        <v>24</v>
      </c>
      <c r="AH18" s="50" t="s">
        <v>24</v>
      </c>
      <c r="AI18" s="50" t="s">
        <v>24</v>
      </c>
    </row>
    <row r="19" spans="1:35" s="29" customFormat="1">
      <c r="A19" s="28">
        <v>2022</v>
      </c>
      <c r="B19" s="34">
        <v>23934.45280527553</v>
      </c>
      <c r="C19" s="34" t="s">
        <v>24</v>
      </c>
      <c r="D19" s="35">
        <v>10223.514000000001</v>
      </c>
      <c r="E19" s="34">
        <v>4015.56</v>
      </c>
      <c r="F19" s="34">
        <v>1935.7495269999999</v>
      </c>
      <c r="G19" s="34" t="s">
        <v>24</v>
      </c>
      <c r="H19" s="35">
        <v>1166.1017535000001</v>
      </c>
      <c r="I19" s="35" t="s">
        <v>24</v>
      </c>
      <c r="J19" s="34"/>
      <c r="K19" s="73"/>
      <c r="L19" s="73"/>
      <c r="M19" s="73"/>
      <c r="N19" s="73"/>
      <c r="O19" s="73"/>
      <c r="P19" s="73"/>
      <c r="Q19" s="73"/>
      <c r="R19" s="74"/>
      <c r="S19" s="50"/>
      <c r="T19" s="50"/>
      <c r="U19" s="50"/>
      <c r="V19" s="50"/>
      <c r="W19" s="50"/>
      <c r="X19" s="50"/>
      <c r="Y19" s="50"/>
      <c r="Z19" s="50"/>
      <c r="AB19" s="50"/>
      <c r="AC19" s="50"/>
      <c r="AD19" s="50"/>
      <c r="AE19" s="50"/>
      <c r="AF19" s="50"/>
      <c r="AG19" s="50"/>
      <c r="AH19" s="50"/>
      <c r="AI19" s="50"/>
    </row>
    <row r="20" spans="1:35" s="29" customFormat="1">
      <c r="A20" s="28"/>
      <c r="B20" s="34"/>
      <c r="C20" s="34"/>
      <c r="D20" s="35"/>
      <c r="E20" s="34"/>
      <c r="F20" s="35"/>
      <c r="G20" s="35"/>
      <c r="H20" s="35"/>
      <c r="I20" s="35"/>
      <c r="J20" s="34"/>
      <c r="K20" s="74"/>
      <c r="L20" s="74"/>
      <c r="M20" s="76"/>
      <c r="N20" s="74"/>
      <c r="O20" s="76"/>
      <c r="P20" s="76"/>
      <c r="Q20" s="76"/>
      <c r="R20" s="74"/>
      <c r="S20" s="34"/>
      <c r="T20" s="34"/>
      <c r="U20" s="34"/>
      <c r="V20" s="34"/>
      <c r="W20" s="34"/>
      <c r="X20" s="34"/>
      <c r="Y20" s="34"/>
      <c r="Z20" s="34"/>
      <c r="AB20" s="34"/>
      <c r="AC20" s="34"/>
      <c r="AD20" s="34"/>
      <c r="AE20" s="34"/>
    </row>
    <row r="21" spans="1:35" s="29" customFormat="1">
      <c r="A21" s="28" t="s">
        <v>19</v>
      </c>
      <c r="B21" s="34">
        <v>21732.973000000002</v>
      </c>
      <c r="C21" s="34">
        <v>11671.039213308586</v>
      </c>
      <c r="D21" s="34">
        <v>10011.796</v>
      </c>
      <c r="E21" s="34">
        <v>4041.6030000000001</v>
      </c>
      <c r="F21" s="34">
        <v>1521.2606490000001</v>
      </c>
      <c r="G21" s="34">
        <v>1514.6846601377483</v>
      </c>
      <c r="H21" s="34">
        <v>1085.40111239</v>
      </c>
      <c r="I21" s="35">
        <v>51578.757634836344</v>
      </c>
      <c r="J21" s="34"/>
      <c r="K21" s="73">
        <f t="shared" ref="K21:K23" si="17">B21/$I21</f>
        <v>0.42135510812151727</v>
      </c>
      <c r="L21" s="73">
        <f t="shared" ref="L21:L23" si="18">C21/$I21</f>
        <v>0.22627608241238356</v>
      </c>
      <c r="M21" s="73">
        <f t="shared" ref="M21:M23" si="19">D21/$I21</f>
        <v>0.19410696300366148</v>
      </c>
      <c r="N21" s="73">
        <f t="shared" ref="N21:N23" si="20">E21/$I21</f>
        <v>7.835789742384755E-2</v>
      </c>
      <c r="O21" s="73">
        <f t="shared" ref="O21:O23" si="21">F21/$I21</f>
        <v>2.9493937402876473E-2</v>
      </c>
      <c r="P21" s="73">
        <f t="shared" ref="P21:P23" si="22">G21/$I21</f>
        <v>2.9366443272273172E-2</v>
      </c>
      <c r="Q21" s="73">
        <f t="shared" ref="Q21:Q23" si="23">H21/$I21</f>
        <v>2.104356836344036E-2</v>
      </c>
      <c r="R21" s="74"/>
      <c r="S21" s="50" t="s">
        <v>24</v>
      </c>
      <c r="T21" s="50" t="s">
        <v>24</v>
      </c>
      <c r="U21" s="50" t="s">
        <v>24</v>
      </c>
      <c r="V21" s="50" t="s">
        <v>24</v>
      </c>
      <c r="W21" s="50" t="s">
        <v>24</v>
      </c>
      <c r="X21" s="50" t="s">
        <v>24</v>
      </c>
      <c r="Y21" s="50" t="s">
        <v>24</v>
      </c>
      <c r="Z21" s="50" t="s">
        <v>24</v>
      </c>
      <c r="AB21" s="50" t="s">
        <v>24</v>
      </c>
      <c r="AC21" s="50" t="s">
        <v>24</v>
      </c>
      <c r="AD21" s="50" t="s">
        <v>24</v>
      </c>
      <c r="AE21" s="50" t="s">
        <v>24</v>
      </c>
      <c r="AF21" s="50" t="s">
        <v>24</v>
      </c>
      <c r="AG21" s="50" t="s">
        <v>24</v>
      </c>
      <c r="AH21" s="50" t="s">
        <v>24</v>
      </c>
      <c r="AI21" s="50" t="s">
        <v>24</v>
      </c>
    </row>
    <row r="22" spans="1:35" s="29" customFormat="1">
      <c r="A22" s="28" t="s">
        <v>20</v>
      </c>
      <c r="B22" s="34">
        <v>21872.619000000002</v>
      </c>
      <c r="C22" s="34">
        <v>11905.481019953544</v>
      </c>
      <c r="D22" s="34">
        <v>10041.904999999999</v>
      </c>
      <c r="E22" s="34">
        <v>4060.1320000000001</v>
      </c>
      <c r="F22" s="34">
        <v>1446.7836789999999</v>
      </c>
      <c r="G22" s="34">
        <v>1475.5833753669172</v>
      </c>
      <c r="H22" s="34">
        <v>1071.3985747000002</v>
      </c>
      <c r="I22" s="35">
        <v>51873.902649020456</v>
      </c>
      <c r="J22" s="34"/>
      <c r="K22" s="73">
        <f t="shared" si="17"/>
        <v>0.42164976766815571</v>
      </c>
      <c r="L22" s="73">
        <f t="shared" si="18"/>
        <v>0.22950810353534018</v>
      </c>
      <c r="M22" s="73">
        <f t="shared" si="19"/>
        <v>0.19358298657310724</v>
      </c>
      <c r="N22" s="73">
        <f t="shared" si="20"/>
        <v>7.8269260507945762E-2</v>
      </c>
      <c r="O22" s="73">
        <f t="shared" si="21"/>
        <v>2.7890395846808719E-2</v>
      </c>
      <c r="P22" s="73">
        <f t="shared" si="22"/>
        <v>2.8445582460813381E-2</v>
      </c>
      <c r="Q22" s="73">
        <f t="shared" si="23"/>
        <v>2.0653903407829129E-2</v>
      </c>
      <c r="R22" s="74"/>
      <c r="S22" s="50" t="s">
        <v>24</v>
      </c>
      <c r="T22" s="50" t="s">
        <v>24</v>
      </c>
      <c r="U22" s="50" t="s">
        <v>24</v>
      </c>
      <c r="V22" s="50" t="s">
        <v>24</v>
      </c>
      <c r="W22" s="50" t="s">
        <v>24</v>
      </c>
      <c r="X22" s="50" t="s">
        <v>24</v>
      </c>
      <c r="Y22" s="50" t="s">
        <v>24</v>
      </c>
      <c r="Z22" s="50" t="s">
        <v>24</v>
      </c>
      <c r="AB22" s="50">
        <f t="shared" ref="AB22:AG23" si="24">B22/B21-1</f>
        <v>6.4255359816625113E-3</v>
      </c>
      <c r="AC22" s="50">
        <f t="shared" si="24"/>
        <v>2.0087483416011631E-2</v>
      </c>
      <c r="AD22" s="50">
        <f t="shared" si="24"/>
        <v>3.0073525269591617E-3</v>
      </c>
      <c r="AE22" s="50">
        <f t="shared" si="24"/>
        <v>4.584567064108036E-3</v>
      </c>
      <c r="AF22" s="50">
        <f t="shared" si="24"/>
        <v>-4.8957402565403596E-2</v>
      </c>
      <c r="AG22" s="50">
        <f t="shared" si="24"/>
        <v>-2.5814802116814972E-2</v>
      </c>
      <c r="AH22" s="50">
        <f t="shared" ref="AH22:AH24" si="25">H22/H21-1</f>
        <v>-1.2900795411170063E-2</v>
      </c>
      <c r="AI22" s="50">
        <f t="shared" ref="AI22:AI23" si="26">I22/I21-1</f>
        <v>5.7222203038247432E-3</v>
      </c>
    </row>
    <row r="23" spans="1:35" s="29" customFormat="1">
      <c r="A23" s="28" t="s">
        <v>21</v>
      </c>
      <c r="B23" s="34">
        <v>22584.039000000001</v>
      </c>
      <c r="C23" s="34">
        <v>12201.62818298232</v>
      </c>
      <c r="D23" s="34">
        <v>10058.427000000001</v>
      </c>
      <c r="E23" s="34">
        <v>4069.4319999999998</v>
      </c>
      <c r="F23" s="34">
        <v>1433.292829</v>
      </c>
      <c r="G23" s="34">
        <v>1585.251831498425</v>
      </c>
      <c r="H23" s="34">
        <v>1014.1696392</v>
      </c>
      <c r="I23" s="35">
        <v>52946.240482680747</v>
      </c>
      <c r="J23" s="34"/>
      <c r="K23" s="73">
        <f t="shared" si="17"/>
        <v>0.42654660263154037</v>
      </c>
      <c r="L23" s="73">
        <f t="shared" si="18"/>
        <v>0.23045315534676342</v>
      </c>
      <c r="M23" s="73">
        <f t="shared" si="19"/>
        <v>0.18997433827790314</v>
      </c>
      <c r="N23" s="73">
        <f t="shared" si="20"/>
        <v>7.6859696985117423E-2</v>
      </c>
      <c r="O23" s="73">
        <f t="shared" si="21"/>
        <v>2.7070719581475187E-2</v>
      </c>
      <c r="P23" s="73">
        <f t="shared" si="22"/>
        <v>2.9940781763664163E-2</v>
      </c>
      <c r="Q23" s="73">
        <f t="shared" si="23"/>
        <v>1.9154705413536307E-2</v>
      </c>
      <c r="R23" s="74"/>
      <c r="S23" s="50" t="s">
        <v>24</v>
      </c>
      <c r="T23" s="50" t="s">
        <v>24</v>
      </c>
      <c r="U23" s="50" t="s">
        <v>24</v>
      </c>
      <c r="V23" s="50" t="s">
        <v>24</v>
      </c>
      <c r="W23" s="50" t="s">
        <v>24</v>
      </c>
      <c r="X23" s="50" t="s">
        <v>24</v>
      </c>
      <c r="Y23" s="50" t="s">
        <v>24</v>
      </c>
      <c r="Z23" s="50" t="s">
        <v>24</v>
      </c>
      <c r="AB23" s="50">
        <f t="shared" si="24"/>
        <v>3.2525597414740259E-2</v>
      </c>
      <c r="AC23" s="50">
        <f t="shared" si="24"/>
        <v>2.4874859111734704E-2</v>
      </c>
      <c r="AD23" s="50">
        <f t="shared" si="24"/>
        <v>1.6453053479397184E-3</v>
      </c>
      <c r="AE23" s="50">
        <f t="shared" si="24"/>
        <v>2.2905659224872199E-3</v>
      </c>
      <c r="AF23" s="50">
        <f t="shared" si="24"/>
        <v>-9.3247181287838821E-3</v>
      </c>
      <c r="AG23" s="50">
        <f t="shared" si="24"/>
        <v>7.4322100643237299E-2</v>
      </c>
      <c r="AH23" s="50">
        <f t="shared" si="25"/>
        <v>-5.3415168594959761E-2</v>
      </c>
      <c r="AI23" s="50">
        <f t="shared" si="26"/>
        <v>2.0672009987676043E-2</v>
      </c>
    </row>
    <row r="24" spans="1:35" s="29" customFormat="1">
      <c r="A24" s="28" t="s">
        <v>49</v>
      </c>
      <c r="B24" s="34">
        <v>23280.059065217232</v>
      </c>
      <c r="C24" s="34" t="s">
        <v>24</v>
      </c>
      <c r="D24" s="34">
        <v>10158.276</v>
      </c>
      <c r="E24" s="34">
        <v>4052.0250000000001</v>
      </c>
      <c r="F24" s="34">
        <v>1466.8459440000001</v>
      </c>
      <c r="G24" s="34" t="s">
        <v>24</v>
      </c>
      <c r="H24" s="34">
        <v>1102.0188734000001</v>
      </c>
      <c r="I24" s="34" t="s">
        <v>24</v>
      </c>
      <c r="J24" s="34"/>
      <c r="K24" s="50" t="s">
        <v>24</v>
      </c>
      <c r="L24" s="50" t="s">
        <v>24</v>
      </c>
      <c r="M24" s="50" t="s">
        <v>24</v>
      </c>
      <c r="N24" s="50" t="s">
        <v>24</v>
      </c>
      <c r="O24" s="50" t="s">
        <v>24</v>
      </c>
      <c r="P24" s="50" t="s">
        <v>24</v>
      </c>
      <c r="Q24" s="50" t="s">
        <v>24</v>
      </c>
      <c r="R24" s="74"/>
      <c r="S24" s="50" t="s">
        <v>24</v>
      </c>
      <c r="T24" s="50" t="s">
        <v>24</v>
      </c>
      <c r="U24" s="50" t="s">
        <v>24</v>
      </c>
      <c r="V24" s="50" t="s">
        <v>24</v>
      </c>
      <c r="W24" s="50" t="s">
        <v>24</v>
      </c>
      <c r="X24" s="50" t="s">
        <v>24</v>
      </c>
      <c r="Y24" s="50" t="s">
        <v>24</v>
      </c>
      <c r="Z24" s="50" t="s">
        <v>24</v>
      </c>
      <c r="AB24" s="50">
        <f>B24/B23-1</f>
        <v>3.0819113676576304E-2</v>
      </c>
      <c r="AC24" s="50" t="s">
        <v>24</v>
      </c>
      <c r="AD24" s="50">
        <f t="shared" ref="AD24:AF25" si="27">D24/D23-1</f>
        <v>9.9269001007808999E-3</v>
      </c>
      <c r="AE24" s="50">
        <f t="shared" si="27"/>
        <v>-4.27750113529346E-3</v>
      </c>
      <c r="AF24" s="50">
        <f t="shared" si="27"/>
        <v>2.3409811534053304E-2</v>
      </c>
      <c r="AG24" s="50" t="s">
        <v>24</v>
      </c>
      <c r="AH24" s="50">
        <f t="shared" si="25"/>
        <v>8.6621834064464442E-2</v>
      </c>
      <c r="AI24" s="50" t="s">
        <v>24</v>
      </c>
    </row>
    <row r="25" spans="1:35" s="29" customFormat="1">
      <c r="A25" s="28" t="s">
        <v>50</v>
      </c>
      <c r="B25" s="34">
        <v>23306.735092071249</v>
      </c>
      <c r="C25" s="34" t="s">
        <v>24</v>
      </c>
      <c r="D25" s="34">
        <v>10120.563</v>
      </c>
      <c r="E25" s="34">
        <v>4055.777</v>
      </c>
      <c r="F25" s="34">
        <v>1619.2252430000001</v>
      </c>
      <c r="G25" s="34" t="s">
        <v>24</v>
      </c>
      <c r="H25" s="34">
        <v>1126.2948827</v>
      </c>
      <c r="I25" s="34" t="s">
        <v>24</v>
      </c>
      <c r="J25" s="34"/>
      <c r="K25" s="50" t="s">
        <v>24</v>
      </c>
      <c r="L25" s="50" t="s">
        <v>24</v>
      </c>
      <c r="M25" s="50" t="s">
        <v>24</v>
      </c>
      <c r="N25" s="50" t="s">
        <v>24</v>
      </c>
      <c r="O25" s="50" t="s">
        <v>24</v>
      </c>
      <c r="P25" s="50" t="s">
        <v>24</v>
      </c>
      <c r="Q25" s="50" t="s">
        <v>24</v>
      </c>
      <c r="R25" s="74"/>
      <c r="S25" s="50">
        <f>B25/B21-1</f>
        <v>7.241356679876465E-2</v>
      </c>
      <c r="T25" s="50" t="s">
        <v>24</v>
      </c>
      <c r="U25" s="50">
        <f t="shared" ref="U25:W25" si="28">D25/D21-1</f>
        <v>1.0863884961299641E-2</v>
      </c>
      <c r="V25" s="50">
        <f t="shared" si="28"/>
        <v>3.5070243168366932E-3</v>
      </c>
      <c r="W25" s="50">
        <f t="shared" si="28"/>
        <v>6.4396981585237878E-2</v>
      </c>
      <c r="X25" s="50" t="s">
        <v>24</v>
      </c>
      <c r="Y25" s="50">
        <f t="shared" ref="Y25" si="29">H25/H21-1</f>
        <v>3.7676182420666615E-2</v>
      </c>
      <c r="Z25" s="50" t="s">
        <v>24</v>
      </c>
      <c r="AB25" s="50">
        <f>B25/B24-1</f>
        <v>1.1458745349093302E-3</v>
      </c>
      <c r="AC25" s="50" t="s">
        <v>24</v>
      </c>
      <c r="AD25" s="50">
        <f t="shared" si="27"/>
        <v>-3.7125394112150767E-3</v>
      </c>
      <c r="AE25" s="50">
        <f t="shared" si="27"/>
        <v>9.2595677469908821E-4</v>
      </c>
      <c r="AF25" s="50">
        <f t="shared" si="27"/>
        <v>0.10388227858780508</v>
      </c>
      <c r="AG25" s="50" t="s">
        <v>24</v>
      </c>
      <c r="AH25" s="50">
        <f t="shared" ref="AH25" si="30">H25/H24-1</f>
        <v>2.2028669277779578E-2</v>
      </c>
      <c r="AI25" s="50" t="s">
        <v>24</v>
      </c>
    </row>
    <row r="26" spans="1:35" s="29" customFormat="1">
      <c r="A26" s="28" t="s">
        <v>51</v>
      </c>
      <c r="B26" s="34">
        <v>23689.276933989466</v>
      </c>
      <c r="C26" s="34" t="s">
        <v>24</v>
      </c>
      <c r="D26" s="34">
        <v>10078.204999999998</v>
      </c>
      <c r="E26" s="34">
        <v>4039.0610000000001</v>
      </c>
      <c r="F26" s="34">
        <v>1764.4096230000002</v>
      </c>
      <c r="G26" s="34" t="s">
        <v>24</v>
      </c>
      <c r="H26" s="34">
        <v>1128.3443018999999</v>
      </c>
      <c r="I26" s="34" t="s">
        <v>24</v>
      </c>
      <c r="J26" s="34"/>
      <c r="K26" s="50" t="s">
        <v>24</v>
      </c>
      <c r="L26" s="50" t="s">
        <v>24</v>
      </c>
      <c r="M26" s="50" t="s">
        <v>24</v>
      </c>
      <c r="N26" s="50" t="s">
        <v>24</v>
      </c>
      <c r="O26" s="50" t="s">
        <v>24</v>
      </c>
      <c r="P26" s="50" t="s">
        <v>24</v>
      </c>
      <c r="Q26" s="50" t="s">
        <v>24</v>
      </c>
      <c r="R26" s="74"/>
      <c r="S26" s="50">
        <f>B26/B22-1</f>
        <v>8.3056260157481132E-2</v>
      </c>
      <c r="T26" s="50" t="s">
        <v>24</v>
      </c>
      <c r="U26" s="50">
        <f t="shared" ref="U26" si="31">D26/D22-1</f>
        <v>3.6148519628496079E-3</v>
      </c>
      <c r="V26" s="50">
        <f t="shared" ref="V26" si="32">E26/E22-1</f>
        <v>-5.1897327476052579E-3</v>
      </c>
      <c r="W26" s="50">
        <f t="shared" ref="W26" si="33">F26/F22-1</f>
        <v>0.21953934690467314</v>
      </c>
      <c r="X26" s="50" t="s">
        <v>24</v>
      </c>
      <c r="Y26" s="50">
        <f t="shared" ref="Y26" si="34">H26/H22-1</f>
        <v>5.3150833447715762E-2</v>
      </c>
      <c r="Z26" s="50" t="s">
        <v>24</v>
      </c>
      <c r="AB26" s="50">
        <f>B26/B25-1</f>
        <v>1.6413360361587248E-2</v>
      </c>
      <c r="AC26" s="50" t="s">
        <v>24</v>
      </c>
      <c r="AD26" s="50">
        <f t="shared" ref="AD26" si="35">D26/D25-1</f>
        <v>-4.185340281958827E-3</v>
      </c>
      <c r="AE26" s="50">
        <f t="shared" ref="AE26" si="36">E26/E25-1</f>
        <v>-4.1215283779162393E-3</v>
      </c>
      <c r="AF26" s="50">
        <f t="shared" ref="AF26" si="37">F26/F25-1</f>
        <v>8.9662868478391333E-2</v>
      </c>
      <c r="AG26" s="50" t="s">
        <v>24</v>
      </c>
      <c r="AH26" s="50">
        <f t="shared" ref="AH26" si="38">H26/H25-1</f>
        <v>1.8196115701838433E-3</v>
      </c>
      <c r="AI26" s="50" t="s">
        <v>24</v>
      </c>
    </row>
    <row r="27" spans="1:35" s="29" customFormat="1">
      <c r="A27" s="28" t="s">
        <v>52</v>
      </c>
      <c r="B27" s="34">
        <v>23934.45280527553</v>
      </c>
      <c r="C27" s="34" t="s">
        <v>24</v>
      </c>
      <c r="D27" s="34">
        <v>10223.514000000001</v>
      </c>
      <c r="E27" s="34">
        <v>4015.56</v>
      </c>
      <c r="F27" s="34">
        <v>1935.7495269999999</v>
      </c>
      <c r="G27" s="34" t="s">
        <v>24</v>
      </c>
      <c r="H27" s="34">
        <v>1166.1017535000001</v>
      </c>
      <c r="I27" s="34" t="s">
        <v>24</v>
      </c>
      <c r="J27" s="34"/>
      <c r="K27" s="50" t="s">
        <v>24</v>
      </c>
      <c r="L27" s="50" t="s">
        <v>24</v>
      </c>
      <c r="M27" s="50" t="s">
        <v>24</v>
      </c>
      <c r="N27" s="50" t="s">
        <v>24</v>
      </c>
      <c r="O27" s="50" t="s">
        <v>24</v>
      </c>
      <c r="P27" s="50" t="s">
        <v>24</v>
      </c>
      <c r="Q27" s="50" t="s">
        <v>24</v>
      </c>
      <c r="R27" s="74"/>
      <c r="S27" s="50">
        <f t="shared" ref="S27:S29" si="39">B27/B23-1</f>
        <v>5.9795052836896456E-2</v>
      </c>
      <c r="T27" s="50" t="s">
        <v>24</v>
      </c>
      <c r="U27" s="50">
        <f t="shared" ref="U27:U29" si="40">D27/D23-1</f>
        <v>1.6412804904782696E-2</v>
      </c>
      <c r="V27" s="50">
        <f t="shared" ref="V27:V29" si="41">E27/E23-1</f>
        <v>-1.323821113118484E-2</v>
      </c>
      <c r="W27" s="50">
        <f t="shared" ref="W27:W29" si="42">F27/F23-1</f>
        <v>0.35056109109996814</v>
      </c>
      <c r="X27" s="50" t="s">
        <v>24</v>
      </c>
      <c r="Y27" s="50">
        <f t="shared" ref="Y27:Y29" si="43">H27/H23-1</f>
        <v>0.14980936958421243</v>
      </c>
      <c r="Z27" s="50" t="s">
        <v>24</v>
      </c>
      <c r="AB27" s="50">
        <f t="shared" ref="AB27:AB29" si="44">B27/B26-1</f>
        <v>1.0349656174363231E-2</v>
      </c>
      <c r="AC27" s="50" t="s">
        <v>24</v>
      </c>
      <c r="AD27" s="50">
        <f t="shared" ref="AD27:AD29" si="45">D27/D26-1</f>
        <v>1.4418142913346532E-2</v>
      </c>
      <c r="AE27" s="50">
        <f t="shared" ref="AE27:AE29" si="46">E27/E26-1</f>
        <v>-5.8184315611971016E-3</v>
      </c>
      <c r="AF27" s="50">
        <f t="shared" ref="AF27:AF29" si="47">F27/F26-1</f>
        <v>9.7108914940439384E-2</v>
      </c>
      <c r="AG27" s="50" t="s">
        <v>24</v>
      </c>
      <c r="AH27" s="50">
        <f t="shared" ref="AH27:AH29" si="48">H27/H26-1</f>
        <v>3.3462704190929227E-2</v>
      </c>
      <c r="AI27" s="50" t="s">
        <v>24</v>
      </c>
    </row>
    <row r="28" spans="1:35" s="29" customFormat="1">
      <c r="A28" s="28" t="s">
        <v>61</v>
      </c>
      <c r="B28" s="34">
        <v>24377.394375608706</v>
      </c>
      <c r="C28" s="34" t="s">
        <v>24</v>
      </c>
      <c r="D28" s="34">
        <v>10358.618999999999</v>
      </c>
      <c r="E28" s="34">
        <v>4019.547</v>
      </c>
      <c r="F28" s="34">
        <v>2257.0407289999998</v>
      </c>
      <c r="G28" s="34" t="s">
        <v>24</v>
      </c>
      <c r="H28" s="34">
        <v>1121.3795476999999</v>
      </c>
      <c r="I28" s="34" t="s">
        <v>24</v>
      </c>
      <c r="J28" s="34"/>
      <c r="K28" s="50" t="s">
        <v>24</v>
      </c>
      <c r="L28" s="50" t="s">
        <v>24</v>
      </c>
      <c r="M28" s="50" t="s">
        <v>24</v>
      </c>
      <c r="N28" s="50" t="s">
        <v>24</v>
      </c>
      <c r="O28" s="50" t="s">
        <v>24</v>
      </c>
      <c r="P28" s="50" t="s">
        <v>24</v>
      </c>
      <c r="Q28" s="50" t="s">
        <v>24</v>
      </c>
      <c r="R28" s="74"/>
      <c r="S28" s="50">
        <f t="shared" si="39"/>
        <v>4.7136276901934782E-2</v>
      </c>
      <c r="T28" s="50" t="s">
        <v>24</v>
      </c>
      <c r="U28" s="50">
        <f t="shared" si="40"/>
        <v>1.97221457656791E-2</v>
      </c>
      <c r="V28" s="50">
        <f t="shared" si="41"/>
        <v>-8.0152516334425217E-3</v>
      </c>
      <c r="W28" s="50">
        <f t="shared" si="42"/>
        <v>0.5387033234350338</v>
      </c>
      <c r="X28" s="50" t="s">
        <v>24</v>
      </c>
      <c r="Y28" s="50">
        <f t="shared" si="43"/>
        <v>1.7568369079076884E-2</v>
      </c>
      <c r="Z28" s="50" t="s">
        <v>24</v>
      </c>
      <c r="AB28" s="50">
        <f t="shared" si="44"/>
        <v>1.8506442321319483E-2</v>
      </c>
      <c r="AC28" s="50" t="s">
        <v>24</v>
      </c>
      <c r="AD28" s="50">
        <f t="shared" si="45"/>
        <v>1.3215123488851122E-2</v>
      </c>
      <c r="AE28" s="50">
        <f t="shared" si="46"/>
        <v>9.9288766697558373E-4</v>
      </c>
      <c r="AF28" s="50">
        <f t="shared" si="47"/>
        <v>0.16597767299880628</v>
      </c>
      <c r="AG28" s="50" t="s">
        <v>24</v>
      </c>
      <c r="AH28" s="50">
        <f t="shared" si="48"/>
        <v>-3.8351889674952067E-2</v>
      </c>
      <c r="AI28" s="50" t="s">
        <v>24</v>
      </c>
    </row>
    <row r="29" spans="1:35" s="29" customFormat="1">
      <c r="A29" s="28" t="s">
        <v>62</v>
      </c>
      <c r="B29" s="34">
        <v>24881.157466141969</v>
      </c>
      <c r="C29" s="34" t="s">
        <v>24</v>
      </c>
      <c r="D29" s="34"/>
      <c r="E29" s="34"/>
      <c r="F29" s="34">
        <v>2117.8425929999999</v>
      </c>
      <c r="G29" s="34" t="s">
        <v>24</v>
      </c>
      <c r="H29" s="34">
        <v>1130.1173039</v>
      </c>
      <c r="I29" s="34" t="s">
        <v>24</v>
      </c>
      <c r="J29" s="34"/>
      <c r="K29" s="50" t="s">
        <v>24</v>
      </c>
      <c r="L29" s="50" t="s">
        <v>24</v>
      </c>
      <c r="M29" s="50" t="s">
        <v>24</v>
      </c>
      <c r="N29" s="50" t="s">
        <v>24</v>
      </c>
      <c r="O29" s="50" t="s">
        <v>24</v>
      </c>
      <c r="P29" s="50" t="s">
        <v>24</v>
      </c>
      <c r="Q29" s="50" t="s">
        <v>24</v>
      </c>
      <c r="R29" s="74"/>
      <c r="S29" s="50">
        <f>B29/B25-1</f>
        <v>6.7552249075260917E-2</v>
      </c>
      <c r="T29" s="50" t="s">
        <v>24</v>
      </c>
      <c r="U29" s="50">
        <f t="shared" si="40"/>
        <v>-1</v>
      </c>
      <c r="V29" s="50">
        <f t="shared" si="41"/>
        <v>-1</v>
      </c>
      <c r="W29" s="50">
        <f t="shared" si="42"/>
        <v>0.30793575640915316</v>
      </c>
      <c r="X29" s="50" t="s">
        <v>24</v>
      </c>
      <c r="Y29" s="50">
        <f t="shared" si="43"/>
        <v>3.393801444641964E-3</v>
      </c>
      <c r="Z29" s="50" t="s">
        <v>24</v>
      </c>
      <c r="AB29" s="50">
        <f t="shared" si="44"/>
        <v>2.0665173757754562E-2</v>
      </c>
      <c r="AC29" s="50" t="s">
        <v>24</v>
      </c>
      <c r="AD29" s="50">
        <f t="shared" si="45"/>
        <v>-1</v>
      </c>
      <c r="AE29" s="50">
        <f t="shared" si="46"/>
        <v>-1</v>
      </c>
      <c r="AF29" s="50">
        <f t="shared" si="47"/>
        <v>-6.1672850742783392E-2</v>
      </c>
      <c r="AG29" s="50" t="s">
        <v>24</v>
      </c>
      <c r="AH29" s="50">
        <f t="shared" si="48"/>
        <v>7.7919703617939096E-3</v>
      </c>
      <c r="AI29" s="50" t="s">
        <v>24</v>
      </c>
    </row>
    <row r="30" spans="1:35">
      <c r="A30" s="17"/>
      <c r="C30" s="45"/>
      <c r="L30" s="45"/>
    </row>
    <row r="31" spans="1:35">
      <c r="A31" s="17"/>
      <c r="C31" s="45"/>
      <c r="L31" s="45"/>
    </row>
    <row r="32" spans="1:35">
      <c r="A32" s="17"/>
      <c r="C32" s="45"/>
      <c r="L32" s="45"/>
    </row>
    <row r="33" spans="1:12">
      <c r="A33" s="17"/>
      <c r="C33" s="45"/>
      <c r="L33" s="45"/>
    </row>
    <row r="34" spans="1:12">
      <c r="C34" s="45"/>
      <c r="L34" s="45"/>
    </row>
    <row r="35" spans="1:12">
      <c r="C35" s="45"/>
      <c r="L35" s="45"/>
    </row>
    <row r="36" spans="1:12">
      <c r="C36" s="45"/>
      <c r="L36" s="45"/>
    </row>
    <row r="37" spans="1:12">
      <c r="C37" s="45"/>
      <c r="L37" s="45"/>
    </row>
    <row r="38" spans="1:12">
      <c r="C38" s="45"/>
      <c r="L38" s="45"/>
    </row>
    <row r="39" spans="1:12">
      <c r="C39" s="45"/>
      <c r="L39" s="45"/>
    </row>
  </sheetData>
  <mergeCells count="1">
    <mergeCell ref="K7:Q7"/>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76"/>
  <sheetViews>
    <sheetView showWhiteSpace="0" zoomScaleNormal="100" zoomScaleSheetLayoutView="100" workbookViewId="0">
      <pane xSplit="1" ySplit="8" topLeftCell="B17" activePane="bottomRight" state="frozen"/>
      <selection pane="topRight" activeCell="B1" sqref="B1"/>
      <selection pane="bottomLeft" activeCell="A10" sqref="A10"/>
      <selection pane="bottomRight" activeCell="A47" sqref="A47"/>
    </sheetView>
  </sheetViews>
  <sheetFormatPr defaultColWidth="9.140625" defaultRowHeight="12"/>
  <cols>
    <col min="1" max="1" width="8.7109375" style="29" customWidth="1"/>
    <col min="2" max="8" width="9.85546875" style="29" customWidth="1"/>
    <col min="9" max="9" width="2.7109375" style="29" customWidth="1"/>
    <col min="10" max="15" width="9.85546875" style="77" customWidth="1"/>
    <col min="16" max="16" width="2.7109375" style="29" customWidth="1"/>
    <col min="17" max="23" width="9.85546875" style="29" customWidth="1"/>
    <col min="24" max="24" width="1.7109375" style="29" customWidth="1"/>
    <col min="25" max="31" width="9.85546875" style="29" customWidth="1"/>
    <col min="32" max="32" width="2.7109375" style="29" customWidth="1"/>
    <col min="33" max="16384" width="9.140625" style="29"/>
  </cols>
  <sheetData>
    <row r="1" spans="1:36" s="21" customFormat="1" ht="12.75">
      <c r="A1" s="13" t="s">
        <v>12</v>
      </c>
      <c r="B1" s="20" t="s">
        <v>31</v>
      </c>
      <c r="J1" s="67"/>
      <c r="K1" s="40"/>
      <c r="L1" s="40"/>
      <c r="M1" s="40"/>
      <c r="N1" s="40"/>
      <c r="O1" s="40"/>
    </row>
    <row r="2" spans="1:36" s="21" customFormat="1" ht="12.75">
      <c r="A2" s="13" t="s">
        <v>13</v>
      </c>
      <c r="B2" s="20" t="s">
        <v>16</v>
      </c>
      <c r="J2" s="67"/>
      <c r="K2" s="40"/>
      <c r="L2" s="40"/>
      <c r="M2" s="40"/>
      <c r="N2" s="40"/>
      <c r="O2" s="40"/>
    </row>
    <row r="3" spans="1:36" s="21" customFormat="1" ht="12.75">
      <c r="A3" s="14" t="s">
        <v>14</v>
      </c>
      <c r="B3" s="20" t="s">
        <v>22</v>
      </c>
      <c r="J3" s="67"/>
      <c r="K3" s="40"/>
      <c r="L3" s="40"/>
      <c r="M3" s="40"/>
      <c r="N3" s="40"/>
      <c r="O3" s="40"/>
    </row>
    <row r="4" spans="1:36" s="23" customFormat="1" ht="11.25">
      <c r="A4" s="15" t="s">
        <v>3</v>
      </c>
      <c r="B4" s="22" t="s">
        <v>32</v>
      </c>
      <c r="J4" s="68"/>
      <c r="K4" s="41"/>
      <c r="L4" s="41"/>
      <c r="M4" s="41"/>
      <c r="N4" s="41"/>
      <c r="O4" s="41"/>
    </row>
    <row r="5" spans="1:36" s="23" customFormat="1" ht="11.25">
      <c r="A5" s="16" t="s">
        <v>15</v>
      </c>
      <c r="B5" s="22" t="s">
        <v>57</v>
      </c>
      <c r="C5" s="66"/>
      <c r="D5" s="66"/>
      <c r="E5" s="66"/>
      <c r="F5" s="66"/>
      <c r="G5" s="66"/>
      <c r="H5" s="66"/>
      <c r="I5" s="66"/>
      <c r="J5" s="69"/>
      <c r="K5" s="69"/>
      <c r="L5" s="69"/>
      <c r="M5" s="69"/>
      <c r="N5" s="69"/>
      <c r="O5" s="69"/>
      <c r="P5" s="66"/>
      <c r="Q5" s="66"/>
      <c r="R5" s="66"/>
    </row>
    <row r="6" spans="1:36" s="23" customFormat="1">
      <c r="A6" s="16"/>
      <c r="B6" s="24"/>
      <c r="E6" s="24"/>
      <c r="J6" s="70"/>
      <c r="K6" s="41"/>
      <c r="L6" s="41"/>
      <c r="M6" s="70"/>
      <c r="N6" s="41"/>
      <c r="O6" s="41"/>
      <c r="Q6" s="42"/>
      <c r="R6" s="42"/>
      <c r="S6" s="25"/>
      <c r="T6" s="42"/>
      <c r="U6" s="25"/>
      <c r="V6" s="25"/>
      <c r="W6" s="25"/>
    </row>
    <row r="7" spans="1:36" s="25" customFormat="1" ht="12.75" customHeight="1">
      <c r="A7" s="26"/>
      <c r="B7" s="51"/>
      <c r="C7" s="51"/>
      <c r="D7" s="51"/>
      <c r="E7" s="51"/>
      <c r="F7" s="51"/>
      <c r="G7" s="51"/>
      <c r="H7" s="51"/>
      <c r="J7" s="97" t="s">
        <v>56</v>
      </c>
      <c r="K7" s="97"/>
      <c r="L7" s="97"/>
      <c r="M7" s="97"/>
      <c r="N7" s="97"/>
      <c r="O7" s="97"/>
      <c r="Q7" s="99" t="s">
        <v>25</v>
      </c>
      <c r="R7" s="99"/>
      <c r="S7" s="99"/>
      <c r="T7" s="99"/>
      <c r="U7" s="99"/>
      <c r="V7" s="99"/>
      <c r="W7" s="99"/>
      <c r="Y7" s="98" t="s">
        <v>37</v>
      </c>
      <c r="Z7" s="98"/>
      <c r="AA7" s="98"/>
      <c r="AB7" s="98"/>
      <c r="AC7" s="98"/>
      <c r="AD7" s="98"/>
      <c r="AE7" s="98"/>
      <c r="AF7" s="65"/>
    </row>
    <row r="8" spans="1:36" s="33" customFormat="1" ht="24.75" thickBot="1">
      <c r="A8" s="27"/>
      <c r="B8" s="31" t="s">
        <v>40</v>
      </c>
      <c r="C8" s="31" t="s">
        <v>41</v>
      </c>
      <c r="D8" s="63" t="s">
        <v>42</v>
      </c>
      <c r="E8" s="31" t="s">
        <v>43</v>
      </c>
      <c r="F8" s="32" t="s">
        <v>44</v>
      </c>
      <c r="G8" s="32" t="s">
        <v>45</v>
      </c>
      <c r="H8" s="32" t="s">
        <v>0</v>
      </c>
      <c r="J8" s="71" t="s">
        <v>40</v>
      </c>
      <c r="K8" s="71" t="s">
        <v>41</v>
      </c>
      <c r="L8" s="72" t="s">
        <v>42</v>
      </c>
      <c r="M8" s="71" t="s">
        <v>43</v>
      </c>
      <c r="N8" s="48" t="s">
        <v>44</v>
      </c>
      <c r="O8" s="48" t="s">
        <v>45</v>
      </c>
      <c r="Q8" s="44" t="s">
        <v>40</v>
      </c>
      <c r="R8" s="44" t="s">
        <v>41</v>
      </c>
      <c r="S8" s="48" t="s">
        <v>42</v>
      </c>
      <c r="T8" s="44" t="s">
        <v>43</v>
      </c>
      <c r="U8" s="48" t="s">
        <v>44</v>
      </c>
      <c r="V8" s="48" t="s">
        <v>45</v>
      </c>
      <c r="W8" s="48" t="s">
        <v>0</v>
      </c>
      <c r="Y8" s="44" t="s">
        <v>40</v>
      </c>
      <c r="Z8" s="44" t="s">
        <v>41</v>
      </c>
      <c r="AA8" s="48" t="s">
        <v>42</v>
      </c>
      <c r="AB8" s="44" t="s">
        <v>43</v>
      </c>
      <c r="AC8" s="48" t="s">
        <v>44</v>
      </c>
      <c r="AD8" s="48" t="s">
        <v>45</v>
      </c>
      <c r="AE8" s="48" t="s">
        <v>0</v>
      </c>
    </row>
    <row r="9" spans="1:36" ht="12.75" thickTop="1">
      <c r="A9" s="28">
        <v>2012</v>
      </c>
      <c r="B9" s="34">
        <v>2304.5616912999999</v>
      </c>
      <c r="C9" s="34">
        <v>2195.1216007339999</v>
      </c>
      <c r="D9" s="35">
        <v>1394.7243999999998</v>
      </c>
      <c r="E9" s="34">
        <v>382.67690000000005</v>
      </c>
      <c r="F9" s="35">
        <v>925.53225799999996</v>
      </c>
      <c r="G9" s="35">
        <v>259.00756750238003</v>
      </c>
      <c r="H9" s="35">
        <f t="shared" ref="H9:H16" si="0">SUM(B9:G9)</f>
        <v>7461.6244175363809</v>
      </c>
      <c r="I9" s="34"/>
      <c r="J9" s="73">
        <f t="shared" ref="J9:J18" si="1">B9/$H9</f>
        <v>0.30885522539620153</v>
      </c>
      <c r="K9" s="73">
        <f t="shared" ref="K9:K18" si="2">C9/$H9</f>
        <v>0.29418816572635365</v>
      </c>
      <c r="L9" s="73">
        <f t="shared" ref="L9:L18" si="3">D9/$H9</f>
        <v>0.18691967351266103</v>
      </c>
      <c r="M9" s="73">
        <f t="shared" ref="M9:M18" si="4">E9/$H9</f>
        <v>5.1286004036953284E-2</v>
      </c>
      <c r="N9" s="73">
        <f t="shared" ref="N9:N18" si="5">F9/$H9</f>
        <v>0.1240389767977071</v>
      </c>
      <c r="O9" s="73">
        <f t="shared" ref="O9:O18" si="6">G9/$H9</f>
        <v>3.4711954530123219E-2</v>
      </c>
      <c r="P9" s="34"/>
      <c r="Q9" s="50" t="s">
        <v>24</v>
      </c>
      <c r="R9" s="50" t="s">
        <v>24</v>
      </c>
      <c r="S9" s="50" t="s">
        <v>24</v>
      </c>
      <c r="T9" s="50" t="s">
        <v>24</v>
      </c>
      <c r="U9" s="50" t="s">
        <v>24</v>
      </c>
      <c r="V9" s="50" t="s">
        <v>24</v>
      </c>
      <c r="W9" s="50" t="s">
        <v>24</v>
      </c>
      <c r="Y9" s="49" t="s">
        <v>24</v>
      </c>
      <c r="Z9" s="49" t="s">
        <v>24</v>
      </c>
      <c r="AA9" s="49" t="s">
        <v>24</v>
      </c>
      <c r="AB9" s="49" t="s">
        <v>24</v>
      </c>
      <c r="AC9" s="49" t="s">
        <v>24</v>
      </c>
      <c r="AD9" s="49" t="s">
        <v>24</v>
      </c>
      <c r="AE9" s="49" t="s">
        <v>24</v>
      </c>
      <c r="AG9" s="34"/>
      <c r="AH9" s="34"/>
      <c r="AI9" s="34"/>
      <c r="AJ9" s="34"/>
    </row>
    <row r="10" spans="1:36">
      <c r="A10" s="28">
        <v>2013</v>
      </c>
      <c r="B10" s="34">
        <v>2140.0044921000003</v>
      </c>
      <c r="C10" s="34">
        <v>2120.2066608549999</v>
      </c>
      <c r="D10" s="35">
        <v>1424.4534000000001</v>
      </c>
      <c r="E10" s="34">
        <v>335.41759999999999</v>
      </c>
      <c r="F10" s="35">
        <v>652.91983399999992</v>
      </c>
      <c r="G10" s="35">
        <v>304.12180557443997</v>
      </c>
      <c r="H10" s="35">
        <f t="shared" si="0"/>
        <v>6977.1237925294408</v>
      </c>
      <c r="I10" s="34"/>
      <c r="J10" s="73">
        <f t="shared" si="1"/>
        <v>0.30671728863279596</v>
      </c>
      <c r="K10" s="73">
        <f t="shared" si="2"/>
        <v>0.30387975387869021</v>
      </c>
      <c r="L10" s="73">
        <f t="shared" si="3"/>
        <v>0.20416054557111249</v>
      </c>
      <c r="M10" s="73">
        <f t="shared" si="4"/>
        <v>4.8073906952767406E-2</v>
      </c>
      <c r="N10" s="73">
        <f t="shared" si="5"/>
        <v>9.3580084489699816E-2</v>
      </c>
      <c r="O10" s="73">
        <f t="shared" si="6"/>
        <v>4.3588420474934074E-2</v>
      </c>
      <c r="P10" s="34"/>
      <c r="Q10" s="50">
        <f t="shared" ref="Q10:Q18" si="7">B10/B9-1</f>
        <v>-7.1404987690814714E-2</v>
      </c>
      <c r="R10" s="50">
        <f t="shared" ref="R10:R18" si="8">C10/C9-1</f>
        <v>-3.4127922505044928E-2</v>
      </c>
      <c r="S10" s="50">
        <f t="shared" ref="S10:S18" si="9">D10/D9-1</f>
        <v>2.1315322224233268E-2</v>
      </c>
      <c r="T10" s="50">
        <f t="shared" ref="T10:T18" si="10">E10/E9-1</f>
        <v>-0.12349661032583892</v>
      </c>
      <c r="U10" s="50">
        <f t="shared" ref="U10:U18" si="11">F10/F9-1</f>
        <v>-0.29454664777335082</v>
      </c>
      <c r="V10" s="50">
        <f t="shared" ref="V10:V18" si="12">G10/G9-1</f>
        <v>0.17418115813023638</v>
      </c>
      <c r="W10" s="50">
        <f t="shared" ref="W10:W17" si="13">H10/H9-1</f>
        <v>-6.4932325442200178E-2</v>
      </c>
      <c r="Y10" s="49" t="s">
        <v>24</v>
      </c>
      <c r="Z10" s="49" t="s">
        <v>24</v>
      </c>
      <c r="AA10" s="49" t="s">
        <v>24</v>
      </c>
      <c r="AB10" s="49" t="s">
        <v>24</v>
      </c>
      <c r="AC10" s="49" t="s">
        <v>24</v>
      </c>
      <c r="AD10" s="49" t="s">
        <v>24</v>
      </c>
      <c r="AE10" s="49" t="s">
        <v>24</v>
      </c>
      <c r="AG10" s="34"/>
      <c r="AH10" s="34"/>
      <c r="AI10" s="34"/>
      <c r="AJ10" s="34"/>
    </row>
    <row r="11" spans="1:36">
      <c r="A11" s="28">
        <v>2014</v>
      </c>
      <c r="B11" s="34">
        <v>2215.2444147000001</v>
      </c>
      <c r="C11" s="34">
        <v>1439.6416444710003</v>
      </c>
      <c r="D11" s="35">
        <v>1481.0962999999999</v>
      </c>
      <c r="E11" s="34">
        <v>339.12029999999993</v>
      </c>
      <c r="F11" s="35">
        <v>558.68978000000004</v>
      </c>
      <c r="G11" s="35">
        <v>393.35481167373001</v>
      </c>
      <c r="H11" s="35">
        <f t="shared" si="0"/>
        <v>6427.1472508447296</v>
      </c>
      <c r="I11" s="34"/>
      <c r="J11" s="73">
        <f t="shared" si="1"/>
        <v>0.34466993336878149</v>
      </c>
      <c r="K11" s="73">
        <f t="shared" si="2"/>
        <v>0.22399387913226759</v>
      </c>
      <c r="L11" s="73">
        <f t="shared" si="3"/>
        <v>0.23044381001311853</v>
      </c>
      <c r="M11" s="73">
        <f t="shared" si="4"/>
        <v>5.2763735879153673E-2</v>
      </c>
      <c r="N11" s="73">
        <f t="shared" si="5"/>
        <v>8.6926556712477787E-2</v>
      </c>
      <c r="O11" s="73">
        <f t="shared" si="6"/>
        <v>6.120208489420105E-2</v>
      </c>
      <c r="P11" s="34"/>
      <c r="Q11" s="50">
        <f t="shared" si="7"/>
        <v>3.5158768534250262E-2</v>
      </c>
      <c r="R11" s="50">
        <f t="shared" si="8"/>
        <v>-0.32098994355085797</v>
      </c>
      <c r="S11" s="50">
        <f t="shared" si="9"/>
        <v>3.976465639381388E-2</v>
      </c>
      <c r="T11" s="50">
        <f t="shared" si="10"/>
        <v>1.1039074872636112E-2</v>
      </c>
      <c r="U11" s="50">
        <f t="shared" si="11"/>
        <v>-0.14432101629187133</v>
      </c>
      <c r="V11" s="50">
        <f t="shared" si="12"/>
        <v>0.29341206208723647</v>
      </c>
      <c r="W11" s="50">
        <f t="shared" si="13"/>
        <v>-7.8825682048752399E-2</v>
      </c>
      <c r="Y11" s="49" t="s">
        <v>24</v>
      </c>
      <c r="Z11" s="49" t="s">
        <v>24</v>
      </c>
      <c r="AA11" s="49" t="s">
        <v>24</v>
      </c>
      <c r="AB11" s="49" t="s">
        <v>24</v>
      </c>
      <c r="AC11" s="49" t="s">
        <v>24</v>
      </c>
      <c r="AD11" s="49" t="s">
        <v>24</v>
      </c>
      <c r="AE11" s="49" t="s">
        <v>24</v>
      </c>
      <c r="AG11" s="34"/>
      <c r="AH11" s="34"/>
      <c r="AI11" s="34"/>
      <c r="AJ11" s="34"/>
    </row>
    <row r="12" spans="1:36">
      <c r="A12" s="28">
        <v>2015</v>
      </c>
      <c r="B12" s="34">
        <v>2122.4210826999997</v>
      </c>
      <c r="C12" s="34">
        <v>1800.683013332</v>
      </c>
      <c r="D12" s="35">
        <v>1514.4064000000003</v>
      </c>
      <c r="E12" s="34">
        <v>405.11260000000004</v>
      </c>
      <c r="F12" s="35">
        <v>645.47629999999992</v>
      </c>
      <c r="G12" s="35">
        <v>333.39740789386997</v>
      </c>
      <c r="H12" s="35">
        <f t="shared" si="0"/>
        <v>6821.4968039258711</v>
      </c>
      <c r="I12" s="34"/>
      <c r="J12" s="73">
        <f t="shared" si="1"/>
        <v>0.31113715123028651</v>
      </c>
      <c r="K12" s="73">
        <f t="shared" si="2"/>
        <v>0.26397183273554869</v>
      </c>
      <c r="L12" s="73">
        <f t="shared" si="3"/>
        <v>0.22200500029970507</v>
      </c>
      <c r="M12" s="73">
        <f t="shared" si="4"/>
        <v>5.9387640520017812E-2</v>
      </c>
      <c r="N12" s="73">
        <f t="shared" si="5"/>
        <v>9.4623851414621915E-2</v>
      </c>
      <c r="O12" s="73">
        <f t="shared" si="6"/>
        <v>4.8874523799819838E-2</v>
      </c>
      <c r="P12" s="34"/>
      <c r="Q12" s="50">
        <f t="shared" si="7"/>
        <v>-4.1902072468410267E-2</v>
      </c>
      <c r="R12" s="50">
        <f t="shared" si="8"/>
        <v>0.25078558282027541</v>
      </c>
      <c r="S12" s="50">
        <f t="shared" si="9"/>
        <v>2.2490164886645347E-2</v>
      </c>
      <c r="T12" s="50">
        <f t="shared" si="10"/>
        <v>0.19459849498835702</v>
      </c>
      <c r="U12" s="50">
        <f t="shared" si="11"/>
        <v>0.15533937277320486</v>
      </c>
      <c r="V12" s="50">
        <f t="shared" si="12"/>
        <v>-0.15242575405329473</v>
      </c>
      <c r="W12" s="50">
        <f t="shared" si="13"/>
        <v>6.1356856734426257E-2</v>
      </c>
      <c r="Y12" s="49" t="s">
        <v>24</v>
      </c>
      <c r="Z12" s="49" t="s">
        <v>24</v>
      </c>
      <c r="AA12" s="49" t="s">
        <v>24</v>
      </c>
      <c r="AB12" s="49" t="s">
        <v>24</v>
      </c>
      <c r="AC12" s="49" t="s">
        <v>24</v>
      </c>
      <c r="AD12" s="49" t="s">
        <v>24</v>
      </c>
      <c r="AE12" s="49" t="s">
        <v>24</v>
      </c>
      <c r="AG12" s="34"/>
      <c r="AH12" s="34"/>
      <c r="AI12" s="34"/>
      <c r="AJ12" s="34"/>
    </row>
    <row r="13" spans="1:36">
      <c r="A13" s="28">
        <v>2016</v>
      </c>
      <c r="B13" s="34">
        <v>2169.4434141000002</v>
      </c>
      <c r="C13" s="34">
        <v>2044.1910994209998</v>
      </c>
      <c r="D13" s="35">
        <v>1550.7099000000003</v>
      </c>
      <c r="E13" s="34">
        <v>451.92970000000003</v>
      </c>
      <c r="F13" s="35">
        <v>927.87087599999995</v>
      </c>
      <c r="G13" s="35">
        <v>325.41972866556995</v>
      </c>
      <c r="H13" s="35">
        <f t="shared" si="0"/>
        <v>7469.5647181865688</v>
      </c>
      <c r="I13" s="34"/>
      <c r="J13" s="73">
        <f t="shared" si="1"/>
        <v>0.2904377290979131</v>
      </c>
      <c r="K13" s="73">
        <f t="shared" si="2"/>
        <v>0.27366937385841145</v>
      </c>
      <c r="L13" s="73">
        <f t="shared" si="3"/>
        <v>0.20760378395603157</v>
      </c>
      <c r="M13" s="73">
        <f t="shared" si="4"/>
        <v>6.0502816034200949E-2</v>
      </c>
      <c r="N13" s="73">
        <f t="shared" si="5"/>
        <v>0.12422020706787112</v>
      </c>
      <c r="O13" s="73">
        <f t="shared" si="6"/>
        <v>4.3566089985572015E-2</v>
      </c>
      <c r="P13" s="34"/>
      <c r="Q13" s="50">
        <f t="shared" si="7"/>
        <v>2.2155043494094029E-2</v>
      </c>
      <c r="R13" s="50">
        <f t="shared" si="8"/>
        <v>0.1352309564127061</v>
      </c>
      <c r="S13" s="50">
        <f t="shared" si="9"/>
        <v>2.3972098902909966E-2</v>
      </c>
      <c r="T13" s="50">
        <f t="shared" si="10"/>
        <v>0.11556564767425148</v>
      </c>
      <c r="U13" s="50">
        <f t="shared" si="11"/>
        <v>0.43749797784984534</v>
      </c>
      <c r="V13" s="50">
        <f t="shared" si="12"/>
        <v>-2.3928438072438607E-2</v>
      </c>
      <c r="W13" s="50">
        <f t="shared" si="13"/>
        <v>9.5003770123842202E-2</v>
      </c>
      <c r="Y13" s="49" t="s">
        <v>24</v>
      </c>
      <c r="Z13" s="49" t="s">
        <v>24</v>
      </c>
      <c r="AA13" s="49" t="s">
        <v>24</v>
      </c>
      <c r="AB13" s="49" t="s">
        <v>24</v>
      </c>
      <c r="AC13" s="49" t="s">
        <v>24</v>
      </c>
      <c r="AD13" s="49" t="s">
        <v>24</v>
      </c>
      <c r="AE13" s="49" t="s">
        <v>24</v>
      </c>
      <c r="AG13" s="34"/>
      <c r="AH13" s="34"/>
      <c r="AI13" s="34"/>
      <c r="AJ13" s="34"/>
    </row>
    <row r="14" spans="1:36">
      <c r="A14" s="28">
        <v>2017</v>
      </c>
      <c r="B14" s="34">
        <v>2224.3385289000003</v>
      </c>
      <c r="C14" s="34">
        <v>1934.7163672490003</v>
      </c>
      <c r="D14" s="35">
        <v>1677.4550999999999</v>
      </c>
      <c r="E14" s="34">
        <v>448.98989999999992</v>
      </c>
      <c r="F14" s="35">
        <v>731.31367499999999</v>
      </c>
      <c r="G14" s="35">
        <v>550.29532611820014</v>
      </c>
      <c r="H14" s="35">
        <f t="shared" si="0"/>
        <v>7567.1088972672005</v>
      </c>
      <c r="I14" s="34"/>
      <c r="J14" s="73">
        <f t="shared" si="1"/>
        <v>0.2939482646672763</v>
      </c>
      <c r="K14" s="73">
        <f t="shared" si="2"/>
        <v>0.25567444495845798</v>
      </c>
      <c r="L14" s="73">
        <f t="shared" si="3"/>
        <v>0.22167714549552725</v>
      </c>
      <c r="M14" s="73">
        <f t="shared" si="4"/>
        <v>5.9334404472776776E-2</v>
      </c>
      <c r="N14" s="73">
        <f t="shared" si="5"/>
        <v>9.6643736059369767E-2</v>
      </c>
      <c r="O14" s="73">
        <f t="shared" si="6"/>
        <v>7.272200434659197E-2</v>
      </c>
      <c r="P14" s="34"/>
      <c r="Q14" s="50">
        <f t="shared" si="7"/>
        <v>2.5303778122635956E-2</v>
      </c>
      <c r="R14" s="50">
        <f t="shared" si="8"/>
        <v>-5.3554059697749068E-2</v>
      </c>
      <c r="S14" s="50">
        <f t="shared" si="9"/>
        <v>8.1733662756650727E-2</v>
      </c>
      <c r="T14" s="50">
        <f t="shared" si="10"/>
        <v>-6.504994028938782E-3</v>
      </c>
      <c r="U14" s="50">
        <f t="shared" si="11"/>
        <v>-0.21183680411152384</v>
      </c>
      <c r="V14" s="50">
        <f t="shared" si="12"/>
        <v>0.69103246559378761</v>
      </c>
      <c r="W14" s="50">
        <f t="shared" si="13"/>
        <v>1.3058883985988645E-2</v>
      </c>
      <c r="Y14" s="49" t="s">
        <v>24</v>
      </c>
      <c r="Z14" s="49" t="s">
        <v>24</v>
      </c>
      <c r="AA14" s="49" t="s">
        <v>24</v>
      </c>
      <c r="AB14" s="49" t="s">
        <v>24</v>
      </c>
      <c r="AC14" s="49" t="s">
        <v>24</v>
      </c>
      <c r="AD14" s="49" t="s">
        <v>24</v>
      </c>
      <c r="AE14" s="49" t="s">
        <v>24</v>
      </c>
      <c r="AG14" s="34"/>
      <c r="AH14" s="34"/>
      <c r="AI14" s="34"/>
      <c r="AJ14" s="34"/>
    </row>
    <row r="15" spans="1:36">
      <c r="A15" s="28">
        <v>2018</v>
      </c>
      <c r="B15" s="34">
        <v>2684.6574052000001</v>
      </c>
      <c r="C15" s="34">
        <v>1874.6875799889999</v>
      </c>
      <c r="D15" s="35">
        <v>1377.5762000000002</v>
      </c>
      <c r="E15" s="34">
        <v>346.79759999999999</v>
      </c>
      <c r="F15" s="35">
        <v>653.58800000000008</v>
      </c>
      <c r="G15" s="35">
        <v>516.92461337099996</v>
      </c>
      <c r="H15" s="35">
        <f t="shared" si="0"/>
        <v>7454.2313985600003</v>
      </c>
      <c r="I15" s="34"/>
      <c r="J15" s="73">
        <f t="shared" si="1"/>
        <v>0.36015214200603152</v>
      </c>
      <c r="K15" s="73">
        <f t="shared" si="2"/>
        <v>0.25149307551025984</v>
      </c>
      <c r="L15" s="73">
        <f t="shared" si="3"/>
        <v>0.18480459303505373</v>
      </c>
      <c r="M15" s="73">
        <f t="shared" si="4"/>
        <v>4.6523589282054474E-2</v>
      </c>
      <c r="N15" s="73">
        <f t="shared" si="5"/>
        <v>8.7680132941172106E-2</v>
      </c>
      <c r="O15" s="73">
        <f t="shared" si="6"/>
        <v>6.9346467225428352E-2</v>
      </c>
      <c r="P15" s="34"/>
      <c r="Q15" s="50">
        <f t="shared" si="7"/>
        <v>0.20694641140242309</v>
      </c>
      <c r="R15" s="50">
        <f t="shared" si="8"/>
        <v>-3.102717704577862E-2</v>
      </c>
      <c r="S15" s="50">
        <f t="shared" si="9"/>
        <v>-0.17877015009224373</v>
      </c>
      <c r="T15" s="50">
        <f t="shared" si="10"/>
        <v>-0.22760489712574816</v>
      </c>
      <c r="U15" s="50">
        <f t="shared" si="11"/>
        <v>-0.10628226663476503</v>
      </c>
      <c r="V15" s="50">
        <f t="shared" si="12"/>
        <v>-6.0641461345125713E-2</v>
      </c>
      <c r="W15" s="50">
        <f t="shared" si="13"/>
        <v>-1.4916859297209872E-2</v>
      </c>
      <c r="Y15" s="49" t="s">
        <v>24</v>
      </c>
      <c r="Z15" s="49" t="s">
        <v>24</v>
      </c>
      <c r="AA15" s="49" t="s">
        <v>24</v>
      </c>
      <c r="AB15" s="49" t="s">
        <v>24</v>
      </c>
      <c r="AC15" s="49" t="s">
        <v>24</v>
      </c>
      <c r="AD15" s="49" t="s">
        <v>24</v>
      </c>
      <c r="AE15" s="49" t="s">
        <v>24</v>
      </c>
      <c r="AG15" s="34"/>
      <c r="AH15" s="34"/>
      <c r="AI15" s="34"/>
      <c r="AJ15" s="34"/>
    </row>
    <row r="16" spans="1:36">
      <c r="A16" s="28">
        <v>2019</v>
      </c>
      <c r="B16" s="34">
        <v>2935.4795172999998</v>
      </c>
      <c r="C16" s="34">
        <v>2242.5794242340003</v>
      </c>
      <c r="D16" s="34">
        <v>1418.153</v>
      </c>
      <c r="E16" s="34">
        <v>426.37460000000004</v>
      </c>
      <c r="F16" s="34">
        <v>989.32896000000005</v>
      </c>
      <c r="G16" s="34">
        <v>434.65633511999999</v>
      </c>
      <c r="H16" s="35">
        <f t="shared" si="0"/>
        <v>8446.5718366540004</v>
      </c>
      <c r="I16" s="34"/>
      <c r="J16" s="73">
        <f t="shared" si="1"/>
        <v>0.34753502060580971</v>
      </c>
      <c r="K16" s="73">
        <f t="shared" si="2"/>
        <v>0.26550172870161359</v>
      </c>
      <c r="L16" s="73">
        <f t="shared" si="3"/>
        <v>0.16789687312501245</v>
      </c>
      <c r="M16" s="73">
        <f t="shared" si="4"/>
        <v>5.0479011869613462E-2</v>
      </c>
      <c r="N16" s="73">
        <f t="shared" si="5"/>
        <v>0.11712786904940477</v>
      </c>
      <c r="O16" s="73">
        <f t="shared" si="6"/>
        <v>5.1459496648546051E-2</v>
      </c>
      <c r="P16" s="34"/>
      <c r="Q16" s="50">
        <f t="shared" si="7"/>
        <v>9.3427977668276929E-2</v>
      </c>
      <c r="R16" s="50">
        <f t="shared" si="8"/>
        <v>0.19624168217253524</v>
      </c>
      <c r="S16" s="50">
        <f t="shared" si="9"/>
        <v>2.9455212713459966E-2</v>
      </c>
      <c r="T16" s="50">
        <f t="shared" si="10"/>
        <v>0.22946237228862043</v>
      </c>
      <c r="U16" s="50">
        <f t="shared" si="11"/>
        <v>0.51368899061794271</v>
      </c>
      <c r="V16" s="50">
        <f t="shared" si="12"/>
        <v>-0.15914947000590107</v>
      </c>
      <c r="W16" s="50">
        <f t="shared" si="13"/>
        <v>0.13312444771780219</v>
      </c>
      <c r="Y16" s="49" t="s">
        <v>24</v>
      </c>
      <c r="Z16" s="49" t="s">
        <v>24</v>
      </c>
      <c r="AA16" s="49" t="s">
        <v>24</v>
      </c>
      <c r="AB16" s="49" t="s">
        <v>24</v>
      </c>
      <c r="AC16" s="49" t="s">
        <v>24</v>
      </c>
      <c r="AD16" s="49" t="s">
        <v>24</v>
      </c>
      <c r="AE16" s="49" t="s">
        <v>24</v>
      </c>
      <c r="AG16" s="34"/>
      <c r="AH16" s="34"/>
      <c r="AI16" s="34"/>
      <c r="AJ16" s="34"/>
    </row>
    <row r="17" spans="1:36">
      <c r="A17" s="28">
        <v>2020</v>
      </c>
      <c r="B17" s="34">
        <v>3895.8000112999998</v>
      </c>
      <c r="C17" s="34">
        <v>4270.9707915359995</v>
      </c>
      <c r="D17" s="34">
        <v>2274.9046000000003</v>
      </c>
      <c r="E17" s="34">
        <v>485.1397</v>
      </c>
      <c r="F17" s="34">
        <v>1251.319675</v>
      </c>
      <c r="G17" s="34">
        <v>304.28345499999995</v>
      </c>
      <c r="H17" s="35">
        <v>12482.418232836</v>
      </c>
      <c r="I17" s="34"/>
      <c r="J17" s="73">
        <f t="shared" si="1"/>
        <v>0.31210298666742203</v>
      </c>
      <c r="K17" s="73">
        <f t="shared" si="2"/>
        <v>0.34215892400567616</v>
      </c>
      <c r="L17" s="73">
        <f t="shared" si="3"/>
        <v>0.18224870834848986</v>
      </c>
      <c r="M17" s="73">
        <f t="shared" si="4"/>
        <v>3.8865842415358363E-2</v>
      </c>
      <c r="N17" s="73">
        <f t="shared" si="5"/>
        <v>0.10024657495518804</v>
      </c>
      <c r="O17" s="73">
        <f t="shared" si="6"/>
        <v>2.4376963607865499E-2</v>
      </c>
      <c r="P17" s="34"/>
      <c r="Q17" s="50">
        <f t="shared" si="7"/>
        <v>0.32714263149868117</v>
      </c>
      <c r="R17" s="50">
        <f t="shared" si="8"/>
        <v>0.90449031386919043</v>
      </c>
      <c r="S17" s="50">
        <f t="shared" si="9"/>
        <v>0.604131994220652</v>
      </c>
      <c r="T17" s="50">
        <f t="shared" si="10"/>
        <v>0.13782504867785272</v>
      </c>
      <c r="U17" s="50">
        <f t="shared" si="11"/>
        <v>0.26481658335362979</v>
      </c>
      <c r="V17" s="50">
        <f t="shared" si="12"/>
        <v>-0.29994473699320789</v>
      </c>
      <c r="W17" s="50">
        <f t="shared" si="13"/>
        <v>0.47780880506673684</v>
      </c>
      <c r="Y17" s="49" t="s">
        <v>24</v>
      </c>
      <c r="Z17" s="49" t="s">
        <v>24</v>
      </c>
      <c r="AA17" s="49" t="s">
        <v>24</v>
      </c>
      <c r="AB17" s="49" t="s">
        <v>24</v>
      </c>
      <c r="AC17" s="49" t="s">
        <v>24</v>
      </c>
      <c r="AD17" s="49" t="s">
        <v>24</v>
      </c>
      <c r="AE17" s="49" t="s">
        <v>24</v>
      </c>
      <c r="AG17" s="34"/>
      <c r="AH17" s="34"/>
      <c r="AI17" s="34"/>
      <c r="AJ17" s="34"/>
    </row>
    <row r="18" spans="1:36">
      <c r="A18" s="28">
        <v>2021</v>
      </c>
      <c r="B18" s="34">
        <v>5139.1373681000005</v>
      </c>
      <c r="C18" s="34">
        <v>4584.4066169179996</v>
      </c>
      <c r="D18" s="34">
        <v>1960.8389000000002</v>
      </c>
      <c r="E18" s="34">
        <v>481.93849999999998</v>
      </c>
      <c r="F18" s="34">
        <v>692.94786000000011</v>
      </c>
      <c r="G18" s="34">
        <v>581.89070700000002</v>
      </c>
      <c r="H18" s="35">
        <v>13441.159952018003</v>
      </c>
      <c r="I18" s="34"/>
      <c r="J18" s="73">
        <f t="shared" si="1"/>
        <v>0.3823432937667281</v>
      </c>
      <c r="K18" s="73">
        <f t="shared" si="2"/>
        <v>0.34107224624089938</v>
      </c>
      <c r="L18" s="73">
        <f t="shared" si="3"/>
        <v>0.14588316090276179</v>
      </c>
      <c r="M18" s="73">
        <f t="shared" si="4"/>
        <v>3.5855424808603938E-2</v>
      </c>
      <c r="N18" s="73">
        <f t="shared" si="5"/>
        <v>5.1554171103808916E-2</v>
      </c>
      <c r="O18" s="73">
        <f t="shared" si="6"/>
        <v>4.3291703177197681E-2</v>
      </c>
      <c r="P18" s="34"/>
      <c r="Q18" s="50">
        <f t="shared" si="7"/>
        <v>0.31914814754187248</v>
      </c>
      <c r="R18" s="50">
        <f t="shared" si="8"/>
        <v>7.3387489795798233E-2</v>
      </c>
      <c r="S18" s="50">
        <f t="shared" si="9"/>
        <v>-0.13805664641937077</v>
      </c>
      <c r="T18" s="50">
        <f t="shared" si="10"/>
        <v>-6.5985117276529115E-3</v>
      </c>
      <c r="U18" s="50">
        <f t="shared" si="11"/>
        <v>-0.44622635299009417</v>
      </c>
      <c r="V18" s="50">
        <f t="shared" si="12"/>
        <v>0.91233107629857857</v>
      </c>
      <c r="W18" s="50">
        <f t="shared" ref="W18:W19" si="14">H18/H17-1</f>
        <v>7.6807370278617615E-2</v>
      </c>
      <c r="Y18" s="49" t="s">
        <v>24</v>
      </c>
      <c r="Z18" s="49" t="s">
        <v>24</v>
      </c>
      <c r="AA18" s="49" t="s">
        <v>24</v>
      </c>
      <c r="AB18" s="49" t="s">
        <v>24</v>
      </c>
      <c r="AC18" s="49" t="s">
        <v>24</v>
      </c>
      <c r="AD18" s="49" t="s">
        <v>24</v>
      </c>
      <c r="AE18" s="49" t="s">
        <v>24</v>
      </c>
      <c r="AG18" s="34"/>
      <c r="AH18" s="34"/>
      <c r="AI18" s="34"/>
      <c r="AJ18" s="34"/>
    </row>
    <row r="19" spans="1:36">
      <c r="A19" s="28">
        <v>2022</v>
      </c>
      <c r="B19" s="34">
        <v>3826.8283677999998</v>
      </c>
      <c r="C19" s="34">
        <v>2146.0889349010004</v>
      </c>
      <c r="D19" s="34">
        <v>1369.7819</v>
      </c>
      <c r="E19" s="34">
        <v>390.75749999999999</v>
      </c>
      <c r="F19" s="34">
        <v>845.93397499999992</v>
      </c>
      <c r="G19" s="34">
        <v>302.80658899999997</v>
      </c>
      <c r="H19" s="35">
        <v>8882.1972667009995</v>
      </c>
      <c r="I19" s="34"/>
      <c r="J19" s="73">
        <f t="shared" ref="J19" si="15">B19/$H19</f>
        <v>0.4308425328658963</v>
      </c>
      <c r="K19" s="73">
        <f t="shared" ref="K19" si="16">C19/$H19</f>
        <v>0.2416168961870056</v>
      </c>
      <c r="L19" s="73">
        <f t="shared" ref="L19" si="17">D19/$H19</f>
        <v>0.1542165591317429</v>
      </c>
      <c r="M19" s="73">
        <f t="shared" ref="M19" si="18">E19/$H19</f>
        <v>4.39933372640725E-2</v>
      </c>
      <c r="N19" s="73">
        <f t="shared" ref="N19" si="19">F19/$H19</f>
        <v>9.5239269023147277E-2</v>
      </c>
      <c r="O19" s="73">
        <f t="shared" ref="O19" si="20">G19/$H19</f>
        <v>3.4091405528135443E-2</v>
      </c>
      <c r="P19" s="34"/>
      <c r="Q19" s="50">
        <f t="shared" ref="Q19" si="21">B19/B18-1</f>
        <v>-0.25535589074653919</v>
      </c>
      <c r="R19" s="50">
        <f t="shared" ref="R19" si="22">C19/C18-1</f>
        <v>-0.53187203617994716</v>
      </c>
      <c r="S19" s="50">
        <f t="shared" ref="S19" si="23">D19/D18-1</f>
        <v>-0.30143067847134208</v>
      </c>
      <c r="T19" s="50">
        <f t="shared" ref="T19" si="24">E19/E18-1</f>
        <v>-0.18919633936695235</v>
      </c>
      <c r="U19" s="50">
        <f t="shared" ref="U19" si="25">F19/F18-1</f>
        <v>0.22077579545450909</v>
      </c>
      <c r="V19" s="50">
        <f t="shared" ref="V19" si="26">G19/G18-1</f>
        <v>-0.47961604239883493</v>
      </c>
      <c r="W19" s="50">
        <f t="shared" si="14"/>
        <v>-0.33917925994419396</v>
      </c>
      <c r="Y19" s="49" t="s">
        <v>24</v>
      </c>
      <c r="Z19" s="49" t="s">
        <v>24</v>
      </c>
      <c r="AA19" s="49" t="s">
        <v>24</v>
      </c>
      <c r="AB19" s="49" t="s">
        <v>24</v>
      </c>
      <c r="AC19" s="49" t="s">
        <v>24</v>
      </c>
      <c r="AD19" s="49" t="s">
        <v>24</v>
      </c>
      <c r="AE19" s="49" t="s">
        <v>24</v>
      </c>
      <c r="AG19" s="34"/>
      <c r="AH19" s="34"/>
      <c r="AI19" s="34"/>
      <c r="AJ19" s="34"/>
    </row>
    <row r="20" spans="1:36">
      <c r="A20" s="28"/>
      <c r="B20" s="34"/>
      <c r="C20" s="34"/>
      <c r="D20" s="34"/>
      <c r="E20" s="34"/>
      <c r="F20" s="34"/>
      <c r="G20" s="34"/>
      <c r="H20" s="35"/>
      <c r="I20" s="34"/>
      <c r="J20" s="74"/>
      <c r="K20" s="74"/>
      <c r="L20" s="74"/>
      <c r="M20" s="74"/>
      <c r="N20" s="74"/>
      <c r="O20" s="74"/>
      <c r="P20" s="34"/>
      <c r="Q20" s="50"/>
      <c r="R20" s="50"/>
      <c r="S20" s="50"/>
      <c r="T20" s="50"/>
      <c r="U20" s="50"/>
      <c r="V20" s="50"/>
      <c r="W20" s="50"/>
      <c r="Y20" s="49"/>
      <c r="Z20" s="49"/>
      <c r="AA20" s="49"/>
      <c r="AB20" s="49"/>
      <c r="AC20" s="49"/>
      <c r="AD20" s="49"/>
      <c r="AE20" s="49"/>
      <c r="AG20" s="34"/>
      <c r="AH20" s="34"/>
      <c r="AI20" s="34"/>
      <c r="AJ20" s="34"/>
    </row>
    <row r="21" spans="1:36">
      <c r="A21" s="53" t="s">
        <v>48</v>
      </c>
      <c r="B21" s="52">
        <v>2315.9834499999997</v>
      </c>
      <c r="C21" s="52">
        <v>1508.0709102419999</v>
      </c>
      <c r="D21" s="52">
        <v>937.2133</v>
      </c>
      <c r="E21" s="52">
        <v>246.5059</v>
      </c>
      <c r="F21" s="52">
        <v>66.833690000000004</v>
      </c>
      <c r="G21" s="52">
        <v>214.90416700000003</v>
      </c>
      <c r="H21" s="52">
        <v>5289.5114172419999</v>
      </c>
      <c r="I21" s="52"/>
      <c r="J21" s="75">
        <f t="shared" ref="J21:O22" si="27">B21/$H21</f>
        <v>0.43784449400197623</v>
      </c>
      <c r="K21" s="75">
        <f t="shared" si="27"/>
        <v>0.28510589944587394</v>
      </c>
      <c r="L21" s="75">
        <f t="shared" si="27"/>
        <v>0.17718334002361821</v>
      </c>
      <c r="M21" s="75">
        <f t="shared" si="27"/>
        <v>4.6602773026725115E-2</v>
      </c>
      <c r="N21" s="75">
        <f t="shared" si="27"/>
        <v>1.2635134841026151E-2</v>
      </c>
      <c r="O21" s="75">
        <f t="shared" si="27"/>
        <v>4.0628358660780253E-2</v>
      </c>
      <c r="P21" s="52"/>
      <c r="Q21" s="55"/>
      <c r="R21" s="55"/>
      <c r="S21" s="55"/>
      <c r="T21" s="55"/>
      <c r="U21" s="55"/>
      <c r="V21" s="55"/>
      <c r="W21" s="55"/>
      <c r="X21" s="56"/>
      <c r="Y21" s="57"/>
      <c r="Z21" s="57"/>
      <c r="AA21" s="57"/>
      <c r="AB21" s="57"/>
      <c r="AC21" s="57"/>
      <c r="AD21" s="57"/>
      <c r="AE21" s="57"/>
      <c r="AG21" s="34"/>
      <c r="AH21" s="34"/>
      <c r="AI21" s="34"/>
      <c r="AJ21" s="34"/>
    </row>
    <row r="22" spans="1:36">
      <c r="A22" s="53" t="s">
        <v>60</v>
      </c>
      <c r="B22" s="52">
        <v>2122.5386552000004</v>
      </c>
      <c r="C22" s="52">
        <v>748.21062237399997</v>
      </c>
      <c r="D22" s="52">
        <v>939.3918000000001</v>
      </c>
      <c r="E22" s="52">
        <v>207.57749999999999</v>
      </c>
      <c r="F22" s="52">
        <v>872.26176999999984</v>
      </c>
      <c r="G22" s="52">
        <v>147.32032199999998</v>
      </c>
      <c r="H22" s="52">
        <v>5037.3006695739996</v>
      </c>
      <c r="I22" s="52"/>
      <c r="J22" s="75">
        <f t="shared" si="27"/>
        <v>0.42136429695777955</v>
      </c>
      <c r="K22" s="75">
        <f t="shared" si="27"/>
        <v>0.14853404064071393</v>
      </c>
      <c r="L22" s="75">
        <f t="shared" si="27"/>
        <v>0.18648714095508689</v>
      </c>
      <c r="M22" s="75">
        <f t="shared" si="27"/>
        <v>4.1208082188501693E-2</v>
      </c>
      <c r="N22" s="75">
        <f t="shared" si="27"/>
        <v>0.17316055308522338</v>
      </c>
      <c r="O22" s="75">
        <f t="shared" si="27"/>
        <v>2.9245886172694698E-2</v>
      </c>
      <c r="P22" s="52"/>
      <c r="Q22" s="55">
        <f t="shared" ref="Q22:V22" si="28">B22/B21-1</f>
        <v>-8.3525983227556888E-2</v>
      </c>
      <c r="R22" s="55">
        <f t="shared" si="28"/>
        <v>-0.50386243956264976</v>
      </c>
      <c r="S22" s="55">
        <f t="shared" si="28"/>
        <v>2.3244441793561776E-3</v>
      </c>
      <c r="T22" s="55">
        <f t="shared" si="28"/>
        <v>-0.15792076376265241</v>
      </c>
      <c r="U22" s="55">
        <f t="shared" si="28"/>
        <v>12.051228654290968</v>
      </c>
      <c r="V22" s="55">
        <f t="shared" si="28"/>
        <v>-0.31448364144563112</v>
      </c>
      <c r="W22" s="55">
        <f t="shared" ref="W22" si="29">H22/H21-1</f>
        <v>-4.7681293747826925E-2</v>
      </c>
      <c r="X22" s="56"/>
      <c r="Y22" s="57" t="s">
        <v>24</v>
      </c>
      <c r="Z22" s="57" t="s">
        <v>24</v>
      </c>
      <c r="AA22" s="57" t="s">
        <v>24</v>
      </c>
      <c r="AB22" s="57" t="s">
        <v>24</v>
      </c>
      <c r="AC22" s="57" t="s">
        <v>24</v>
      </c>
      <c r="AD22" s="57" t="s">
        <v>24</v>
      </c>
      <c r="AE22" s="57" t="s">
        <v>24</v>
      </c>
      <c r="AG22" s="34"/>
      <c r="AH22" s="34"/>
      <c r="AI22" s="34"/>
      <c r="AJ22" s="34"/>
    </row>
    <row r="23" spans="1:36">
      <c r="A23" s="28"/>
      <c r="B23" s="34"/>
      <c r="C23" s="34"/>
      <c r="D23" s="35"/>
      <c r="E23" s="34"/>
      <c r="F23" s="35"/>
      <c r="G23" s="35"/>
      <c r="H23" s="35"/>
      <c r="I23" s="34"/>
      <c r="J23" s="74"/>
      <c r="K23" s="74"/>
      <c r="L23" s="76"/>
      <c r="M23" s="74"/>
      <c r="N23" s="76"/>
      <c r="O23" s="76"/>
      <c r="P23" s="34"/>
      <c r="Q23" s="34"/>
      <c r="R23" s="34"/>
      <c r="S23" s="34"/>
      <c r="T23" s="34"/>
      <c r="U23" s="34"/>
      <c r="V23" s="34"/>
      <c r="W23" s="34"/>
      <c r="AG23" s="34"/>
      <c r="AH23" s="34"/>
      <c r="AI23" s="34"/>
      <c r="AJ23" s="34"/>
    </row>
    <row r="24" spans="1:36">
      <c r="A24" s="28" t="s">
        <v>19</v>
      </c>
      <c r="B24" s="34">
        <v>1336.2256533999998</v>
      </c>
      <c r="C24" s="34">
        <v>1183.8988051300003</v>
      </c>
      <c r="D24" s="35">
        <v>528.21079999999995</v>
      </c>
      <c r="E24" s="34">
        <v>122.97329999999999</v>
      </c>
      <c r="F24" s="35">
        <v>169.03688</v>
      </c>
      <c r="G24" s="35">
        <v>135.09103499999998</v>
      </c>
      <c r="H24" s="35">
        <v>3475.4364735300001</v>
      </c>
      <c r="I24" s="34"/>
      <c r="J24" s="73">
        <f t="shared" ref="J24:J31" si="30">B24/$H24</f>
        <v>0.3844770760671668</v>
      </c>
      <c r="K24" s="73">
        <f t="shared" ref="K24:K31" si="31">C24/$H24</f>
        <v>0.34064751698008006</v>
      </c>
      <c r="L24" s="73">
        <f t="shared" ref="L24:L31" si="32">D24/$H24</f>
        <v>0.15198401812923842</v>
      </c>
      <c r="M24" s="73">
        <f t="shared" ref="M24:M31" si="33">E24/$H24</f>
        <v>3.5383555687638867E-2</v>
      </c>
      <c r="N24" s="73">
        <f t="shared" ref="N24:N31" si="34">F24/$H24</f>
        <v>4.8637597403214591E-2</v>
      </c>
      <c r="O24" s="73">
        <f t="shared" ref="O24:O31" si="35">G24/$H24</f>
        <v>3.887023573266124E-2</v>
      </c>
      <c r="P24" s="34"/>
      <c r="Q24" s="50" t="s">
        <v>24</v>
      </c>
      <c r="R24" s="50" t="s">
        <v>24</v>
      </c>
      <c r="S24" s="50" t="s">
        <v>24</v>
      </c>
      <c r="T24" s="50" t="s">
        <v>24</v>
      </c>
      <c r="U24" s="50" t="s">
        <v>24</v>
      </c>
      <c r="V24" s="50" t="s">
        <v>24</v>
      </c>
      <c r="W24" s="50" t="s">
        <v>24</v>
      </c>
      <c r="Y24" s="50" t="s">
        <v>24</v>
      </c>
      <c r="Z24" s="50" t="s">
        <v>24</v>
      </c>
      <c r="AA24" s="50" t="s">
        <v>24</v>
      </c>
      <c r="AB24" s="50" t="s">
        <v>24</v>
      </c>
      <c r="AC24" s="50" t="s">
        <v>24</v>
      </c>
      <c r="AD24" s="50" t="s">
        <v>24</v>
      </c>
      <c r="AE24" s="50" t="s">
        <v>24</v>
      </c>
      <c r="AG24" s="34"/>
      <c r="AH24" s="34"/>
      <c r="AI24" s="34"/>
      <c r="AJ24" s="34"/>
    </row>
    <row r="25" spans="1:36">
      <c r="A25" s="28" t="s">
        <v>20</v>
      </c>
      <c r="B25" s="34">
        <v>1273.2583396999999</v>
      </c>
      <c r="C25" s="34">
        <v>1050.6840175509999</v>
      </c>
      <c r="D25" s="34">
        <v>441.14019999999999</v>
      </c>
      <c r="E25" s="34">
        <v>127.06739999999999</v>
      </c>
      <c r="F25" s="34">
        <v>157.90788000000001</v>
      </c>
      <c r="G25" s="34">
        <v>141.20432500000001</v>
      </c>
      <c r="H25" s="35">
        <v>3191.2621622509996</v>
      </c>
      <c r="I25" s="34"/>
      <c r="J25" s="73">
        <f t="shared" si="30"/>
        <v>0.39898268301526502</v>
      </c>
      <c r="K25" s="73">
        <f t="shared" si="31"/>
        <v>0.32923776365959412</v>
      </c>
      <c r="L25" s="73">
        <f t="shared" si="32"/>
        <v>0.13823377007949603</v>
      </c>
      <c r="M25" s="73">
        <f t="shared" si="33"/>
        <v>3.9817286559237518E-2</v>
      </c>
      <c r="N25" s="73">
        <f t="shared" si="34"/>
        <v>4.9481324934024712E-2</v>
      </c>
      <c r="O25" s="73">
        <f t="shared" si="35"/>
        <v>4.4247171752382651E-2</v>
      </c>
      <c r="P25" s="34"/>
      <c r="Q25" s="50" t="s">
        <v>24</v>
      </c>
      <c r="R25" s="50" t="s">
        <v>24</v>
      </c>
      <c r="S25" s="50" t="s">
        <v>24</v>
      </c>
      <c r="T25" s="50" t="s">
        <v>24</v>
      </c>
      <c r="U25" s="50" t="s">
        <v>24</v>
      </c>
      <c r="V25" s="50" t="s">
        <v>24</v>
      </c>
      <c r="W25" s="50" t="s">
        <v>24</v>
      </c>
      <c r="Y25" s="50">
        <f t="shared" ref="Y25:AE26" si="36">B25/B24-1</f>
        <v>-4.7123263604302856E-2</v>
      </c>
      <c r="Z25" s="50">
        <f t="shared" si="36"/>
        <v>-0.11252210662073647</v>
      </c>
      <c r="AA25" s="50">
        <f t="shared" si="36"/>
        <v>-0.16484062802199417</v>
      </c>
      <c r="AB25" s="50">
        <f t="shared" si="36"/>
        <v>3.3292592782335761E-2</v>
      </c>
      <c r="AC25" s="50">
        <f t="shared" si="36"/>
        <v>-6.5837703582792062E-2</v>
      </c>
      <c r="AD25" s="50">
        <f t="shared" si="36"/>
        <v>4.5253113946458701E-2</v>
      </c>
      <c r="AE25" s="50">
        <f t="shared" si="36"/>
        <v>-8.1766510032152739E-2</v>
      </c>
      <c r="AG25" s="34"/>
      <c r="AH25" s="34"/>
      <c r="AI25" s="34"/>
      <c r="AJ25" s="34"/>
    </row>
    <row r="26" spans="1:36">
      <c r="A26" s="28" t="s">
        <v>21</v>
      </c>
      <c r="B26" s="34">
        <v>1240.6808871000001</v>
      </c>
      <c r="C26" s="34">
        <v>1036.045197398</v>
      </c>
      <c r="D26" s="35">
        <v>380.49890000000005</v>
      </c>
      <c r="E26" s="34">
        <v>120.11519999999999</v>
      </c>
      <c r="F26" s="35">
        <v>151.01835500000001</v>
      </c>
      <c r="G26" s="35">
        <v>162.35484400000001</v>
      </c>
      <c r="H26" s="35">
        <v>3090.7133834980004</v>
      </c>
      <c r="I26" s="34"/>
      <c r="J26" s="73">
        <f t="shared" si="30"/>
        <v>0.40142217448058065</v>
      </c>
      <c r="K26" s="73">
        <f t="shared" si="31"/>
        <v>0.33521231794888312</v>
      </c>
      <c r="L26" s="73">
        <f t="shared" si="32"/>
        <v>0.12311038028681905</v>
      </c>
      <c r="M26" s="73">
        <f t="shared" si="33"/>
        <v>3.8863260709104085E-2</v>
      </c>
      <c r="N26" s="73">
        <f t="shared" si="34"/>
        <v>4.8861973357452126E-2</v>
      </c>
      <c r="O26" s="73">
        <f t="shared" si="35"/>
        <v>5.2529893217160895E-2</v>
      </c>
      <c r="P26" s="34"/>
      <c r="Q26" s="50" t="s">
        <v>24</v>
      </c>
      <c r="R26" s="50" t="s">
        <v>24</v>
      </c>
      <c r="S26" s="50" t="s">
        <v>24</v>
      </c>
      <c r="T26" s="50" t="s">
        <v>24</v>
      </c>
      <c r="U26" s="50" t="s">
        <v>24</v>
      </c>
      <c r="V26" s="50" t="s">
        <v>24</v>
      </c>
      <c r="W26" s="50" t="s">
        <v>24</v>
      </c>
      <c r="Y26" s="50">
        <f t="shared" si="36"/>
        <v>-2.5585893753246935E-2</v>
      </c>
      <c r="Z26" s="50">
        <f t="shared" si="36"/>
        <v>-1.3932657115239055E-2</v>
      </c>
      <c r="AA26" s="50">
        <f t="shared" si="36"/>
        <v>-0.1374649147821938</v>
      </c>
      <c r="AB26" s="50">
        <f t="shared" si="36"/>
        <v>-5.4712695781923615E-2</v>
      </c>
      <c r="AC26" s="50">
        <f t="shared" si="36"/>
        <v>-4.3630026569921654E-2</v>
      </c>
      <c r="AD26" s="50">
        <f t="shared" si="36"/>
        <v>0.14978662303721935</v>
      </c>
      <c r="AE26" s="50">
        <f t="shared" si="36"/>
        <v>-3.1507527003696745E-2</v>
      </c>
      <c r="AG26" s="34"/>
      <c r="AH26" s="34"/>
      <c r="AI26" s="34"/>
      <c r="AJ26" s="34"/>
    </row>
    <row r="27" spans="1:36">
      <c r="A27" s="28" t="s">
        <v>49</v>
      </c>
      <c r="B27" s="34">
        <v>1150.3023316000001</v>
      </c>
      <c r="C27" s="34">
        <v>772.235234451</v>
      </c>
      <c r="D27" s="34">
        <v>532.10349999999994</v>
      </c>
      <c r="E27" s="34">
        <v>103.46040000000001</v>
      </c>
      <c r="F27" s="34">
        <v>165.82086500000003</v>
      </c>
      <c r="G27" s="34">
        <v>94.105156999999991</v>
      </c>
      <c r="H27" s="35">
        <v>2818.0274880510001</v>
      </c>
      <c r="I27" s="34"/>
      <c r="J27" s="73">
        <f t="shared" si="30"/>
        <v>0.40819414873613263</v>
      </c>
      <c r="K27" s="73">
        <f t="shared" si="31"/>
        <v>0.27403396089123749</v>
      </c>
      <c r="L27" s="73">
        <f t="shared" si="32"/>
        <v>0.18882125964215224</v>
      </c>
      <c r="M27" s="73">
        <f t="shared" si="33"/>
        <v>3.6713765369107573E-2</v>
      </c>
      <c r="N27" s="73">
        <f t="shared" si="34"/>
        <v>5.8842884146131876E-2</v>
      </c>
      <c r="O27" s="73">
        <f t="shared" si="35"/>
        <v>3.3393981215238198E-2</v>
      </c>
      <c r="P27" s="34"/>
      <c r="Q27" s="50" t="s">
        <v>24</v>
      </c>
      <c r="R27" s="50" t="s">
        <v>24</v>
      </c>
      <c r="S27" s="50" t="s">
        <v>24</v>
      </c>
      <c r="T27" s="50" t="s">
        <v>24</v>
      </c>
      <c r="U27" s="50" t="s">
        <v>24</v>
      </c>
      <c r="V27" s="50" t="s">
        <v>24</v>
      </c>
      <c r="W27" s="50" t="s">
        <v>24</v>
      </c>
      <c r="Y27" s="50">
        <f t="shared" ref="Y27:AD28" si="37">B27/B26-1</f>
        <v>-7.2845931971478262E-2</v>
      </c>
      <c r="Z27" s="50">
        <f t="shared" si="37"/>
        <v>-0.25463171260245376</v>
      </c>
      <c r="AA27" s="50">
        <f t="shared" si="37"/>
        <v>0.39843636867281318</v>
      </c>
      <c r="AB27" s="50">
        <f t="shared" si="37"/>
        <v>-0.13865688938618914</v>
      </c>
      <c r="AC27" s="50">
        <f t="shared" si="37"/>
        <v>9.8017952850830703E-2</v>
      </c>
      <c r="AD27" s="50">
        <f t="shared" si="37"/>
        <v>-0.42037357998385327</v>
      </c>
      <c r="AE27" s="50">
        <f t="shared" ref="AE27:AE29" si="38">H27/H26-1</f>
        <v>-8.8227493659855494E-2</v>
      </c>
      <c r="AG27" s="34"/>
      <c r="AH27" s="34"/>
      <c r="AI27" s="34"/>
      <c r="AJ27" s="34"/>
    </row>
    <row r="28" spans="1:36">
      <c r="A28" s="28" t="s">
        <v>50</v>
      </c>
      <c r="B28" s="34">
        <v>1041.5476274</v>
      </c>
      <c r="C28" s="34">
        <v>578.83037061899995</v>
      </c>
      <c r="D28" s="35">
        <v>309.35489999999999</v>
      </c>
      <c r="E28" s="34">
        <v>114.7878</v>
      </c>
      <c r="F28" s="35">
        <v>146.15683000000001</v>
      </c>
      <c r="G28" s="35">
        <v>100.368058</v>
      </c>
      <c r="H28" s="35">
        <v>2291.045586019</v>
      </c>
      <c r="I28" s="34"/>
      <c r="J28" s="73">
        <f t="shared" si="30"/>
        <v>0.45461671900201217</v>
      </c>
      <c r="K28" s="73">
        <f t="shared" si="31"/>
        <v>0.25264899753688252</v>
      </c>
      <c r="L28" s="73">
        <f t="shared" si="32"/>
        <v>0.13502782392800214</v>
      </c>
      <c r="M28" s="73">
        <f t="shared" si="33"/>
        <v>5.0102800529368448E-2</v>
      </c>
      <c r="N28" s="73">
        <f t="shared" si="34"/>
        <v>6.379481529827051E-2</v>
      </c>
      <c r="O28" s="73">
        <f t="shared" si="35"/>
        <v>4.3808843705464201E-2</v>
      </c>
      <c r="P28" s="34"/>
      <c r="Q28" s="50">
        <f t="shared" ref="Q28:V28" si="39">B28/B24-1</f>
        <v>-0.22053013669524857</v>
      </c>
      <c r="R28" s="50">
        <f t="shared" si="39"/>
        <v>-0.51108121056390421</v>
      </c>
      <c r="S28" s="50">
        <f t="shared" si="39"/>
        <v>-0.41433439073945477</v>
      </c>
      <c r="T28" s="50">
        <f t="shared" si="39"/>
        <v>-6.6563229579103655E-2</v>
      </c>
      <c r="U28" s="50">
        <f t="shared" si="39"/>
        <v>-0.13535537333628012</v>
      </c>
      <c r="V28" s="50">
        <f t="shared" si="39"/>
        <v>-0.25703391050338742</v>
      </c>
      <c r="W28" s="50">
        <f t="shared" ref="W28:W29" si="40">H28/H24-1</f>
        <v>-0.34078910563656906</v>
      </c>
      <c r="Y28" s="50">
        <f t="shared" si="37"/>
        <v>-9.4544452542949298E-2</v>
      </c>
      <c r="Z28" s="50">
        <f t="shared" si="37"/>
        <v>-0.25044812150988693</v>
      </c>
      <c r="AA28" s="50">
        <f t="shared" si="37"/>
        <v>-0.41861893409834738</v>
      </c>
      <c r="AB28" s="50">
        <f t="shared" si="37"/>
        <v>0.10948536831483358</v>
      </c>
      <c r="AC28" s="50">
        <f t="shared" si="37"/>
        <v>-0.11858601147690317</v>
      </c>
      <c r="AD28" s="50">
        <f t="shared" si="37"/>
        <v>6.6552155053521744E-2</v>
      </c>
      <c r="AE28" s="50">
        <f t="shared" si="38"/>
        <v>-0.18700381890045736</v>
      </c>
      <c r="AG28" s="34"/>
      <c r="AH28" s="34"/>
      <c r="AI28" s="34"/>
      <c r="AJ28" s="34"/>
    </row>
    <row r="29" spans="1:36">
      <c r="A29" s="28" t="s">
        <v>51</v>
      </c>
      <c r="B29" s="34">
        <v>919.00539409999999</v>
      </c>
      <c r="C29" s="34">
        <v>463.71600976500002</v>
      </c>
      <c r="D29" s="34">
        <v>303.86250000000001</v>
      </c>
      <c r="E29" s="34">
        <v>97.238600000000005</v>
      </c>
      <c r="F29" s="34">
        <v>244.70841000000001</v>
      </c>
      <c r="G29" s="34">
        <v>62.803530999999992</v>
      </c>
      <c r="H29" s="35">
        <v>2091.3344448649996</v>
      </c>
      <c r="I29" s="34"/>
      <c r="J29" s="73">
        <f t="shared" si="30"/>
        <v>0.43943492460352218</v>
      </c>
      <c r="K29" s="73">
        <f t="shared" si="31"/>
        <v>0.22173211506346799</v>
      </c>
      <c r="L29" s="73">
        <f t="shared" si="32"/>
        <v>0.14529598589364554</v>
      </c>
      <c r="M29" s="73">
        <f t="shared" si="33"/>
        <v>4.6495958711317918E-2</v>
      </c>
      <c r="N29" s="73">
        <f t="shared" si="34"/>
        <v>0.11701065346140584</v>
      </c>
      <c r="O29" s="73">
        <f t="shared" si="35"/>
        <v>3.0030362266640763E-2</v>
      </c>
      <c r="P29" s="34"/>
      <c r="Q29" s="50">
        <f t="shared" ref="Q29" si="41">B29/B25-1</f>
        <v>-0.27822550581798466</v>
      </c>
      <c r="R29" s="50">
        <f t="shared" ref="R29" si="42">C29/C25-1</f>
        <v>-0.55865321826646008</v>
      </c>
      <c r="S29" s="50">
        <f t="shared" ref="S29" si="43">D29/D25-1</f>
        <v>-0.3111883704999</v>
      </c>
      <c r="T29" s="50">
        <f t="shared" ref="T29" si="44">E29/E25-1</f>
        <v>-0.2347478582232736</v>
      </c>
      <c r="U29" s="50">
        <f t="shared" ref="U29" si="45">F29/F25-1</f>
        <v>0.54969093372667666</v>
      </c>
      <c r="V29" s="50">
        <f t="shared" ref="V29" si="46">G29/G25-1</f>
        <v>-0.55522940958076195</v>
      </c>
      <c r="W29" s="50">
        <f t="shared" si="40"/>
        <v>-0.34466855477963965</v>
      </c>
      <c r="Y29" s="50">
        <f t="shared" ref="Y29" si="47">B29/B28-1</f>
        <v>-0.1176539891948104</v>
      </c>
      <c r="Z29" s="50">
        <f t="shared" ref="Z29" si="48">C29/C28-1</f>
        <v>-0.19887408591034517</v>
      </c>
      <c r="AA29" s="50">
        <f t="shared" ref="AA29" si="49">D29/D28-1</f>
        <v>-1.7754365616966084E-2</v>
      </c>
      <c r="AB29" s="50">
        <f t="shared" ref="AB29" si="50">E29/E28-1</f>
        <v>-0.15288384305649205</v>
      </c>
      <c r="AC29" s="50">
        <f t="shared" ref="AC29" si="51">F29/F28-1</f>
        <v>0.67428651811892748</v>
      </c>
      <c r="AD29" s="50">
        <f t="shared" ref="AD29" si="52">G29/G28-1</f>
        <v>-0.3742677476134888</v>
      </c>
      <c r="AE29" s="50">
        <f t="shared" si="38"/>
        <v>-8.7170304411543942E-2</v>
      </c>
      <c r="AG29" s="34"/>
      <c r="AH29" s="34"/>
      <c r="AI29" s="34"/>
      <c r="AJ29" s="34"/>
    </row>
    <row r="30" spans="1:36">
      <c r="A30" s="28" t="s">
        <v>52</v>
      </c>
      <c r="B30" s="34">
        <v>715.97301469999991</v>
      </c>
      <c r="C30" s="34">
        <v>331.30732006599999</v>
      </c>
      <c r="D30" s="35">
        <v>224.46099999999998</v>
      </c>
      <c r="E30" s="34">
        <v>75.270700000000005</v>
      </c>
      <c r="F30" s="35">
        <v>276.35117500000001</v>
      </c>
      <c r="G30" s="35">
        <v>45.529843</v>
      </c>
      <c r="H30" s="35">
        <v>1668.893052766</v>
      </c>
      <c r="I30" s="34"/>
      <c r="J30" s="73">
        <f t="shared" si="30"/>
        <v>0.4290107227142903</v>
      </c>
      <c r="K30" s="73">
        <f t="shared" si="31"/>
        <v>0.19851920380212254</v>
      </c>
      <c r="L30" s="73">
        <f t="shared" si="32"/>
        <v>0.13449693473645988</v>
      </c>
      <c r="M30" s="73">
        <f t="shared" si="33"/>
        <v>4.5102171091938696E-2</v>
      </c>
      <c r="N30" s="73">
        <f t="shared" si="34"/>
        <v>0.16558950529632768</v>
      </c>
      <c r="O30" s="73">
        <f t="shared" si="35"/>
        <v>2.7281462358860847E-2</v>
      </c>
      <c r="P30" s="34"/>
      <c r="Q30" s="50">
        <f t="shared" ref="Q30" si="53">B30/B26-1</f>
        <v>-0.42291928396387735</v>
      </c>
      <c r="R30" s="50">
        <f t="shared" ref="R30" si="54">C30/C26-1</f>
        <v>-0.68021924053306793</v>
      </c>
      <c r="S30" s="50">
        <f t="shared" ref="S30" si="55">D30/D26-1</f>
        <v>-0.41008765071331366</v>
      </c>
      <c r="T30" s="50">
        <f t="shared" ref="T30" si="56">E30/E26-1</f>
        <v>-0.37334575474211418</v>
      </c>
      <c r="U30" s="50">
        <f t="shared" ref="U30" si="57">F30/F26-1</f>
        <v>0.82991779376751906</v>
      </c>
      <c r="V30" s="50">
        <f t="shared" ref="V30" si="58">G30/G26-1</f>
        <v>-0.71956584800143075</v>
      </c>
      <c r="W30" s="50">
        <f t="shared" ref="W30:W31" si="59">H30/H26-1</f>
        <v>-0.46002982299277972</v>
      </c>
      <c r="Y30" s="50">
        <f t="shared" ref="Y30" si="60">B30/B29-1</f>
        <v>-0.22092621077467522</v>
      </c>
      <c r="Z30" s="50">
        <f t="shared" ref="Z30" si="61">C30/C29-1</f>
        <v>-0.28553831851978007</v>
      </c>
      <c r="AA30" s="50">
        <f t="shared" ref="AA30" si="62">D30/D29-1</f>
        <v>-0.2613073347319923</v>
      </c>
      <c r="AB30" s="50">
        <f t="shared" ref="AB30" si="63">E30/E29-1</f>
        <v>-0.22591748544302359</v>
      </c>
      <c r="AC30" s="50">
        <f t="shared" ref="AC30" si="64">F30/F29-1</f>
        <v>0.12930804053689848</v>
      </c>
      <c r="AD30" s="50">
        <f t="shared" ref="AD30" si="65">G30/G29-1</f>
        <v>-0.2750432615006948</v>
      </c>
      <c r="AE30" s="50">
        <f t="shared" ref="AE30:AE31" si="66">H30/H29-1</f>
        <v>-0.20199609542904517</v>
      </c>
      <c r="AG30" s="34"/>
      <c r="AH30" s="34"/>
      <c r="AI30" s="34"/>
      <c r="AJ30" s="34"/>
    </row>
    <row r="31" spans="1:36">
      <c r="A31" s="28" t="s">
        <v>61</v>
      </c>
      <c r="B31" s="34">
        <v>986.23452230000009</v>
      </c>
      <c r="C31" s="34">
        <v>272.62823905199997</v>
      </c>
      <c r="D31" s="34">
        <v>454.4042</v>
      </c>
      <c r="E31" s="34">
        <v>78.640299999999996</v>
      </c>
      <c r="F31" s="34">
        <v>497.33931999999993</v>
      </c>
      <c r="G31" s="34">
        <v>62.828431000000002</v>
      </c>
      <c r="H31" s="35">
        <v>2352.0750123519997</v>
      </c>
      <c r="I31" s="34"/>
      <c r="J31" s="73">
        <f t="shared" si="30"/>
        <v>0.41930402607091904</v>
      </c>
      <c r="K31" s="73">
        <f t="shared" si="31"/>
        <v>0.11590967023597622</v>
      </c>
      <c r="L31" s="73">
        <f t="shared" si="32"/>
        <v>0.1931929031232768</v>
      </c>
      <c r="M31" s="73">
        <f t="shared" si="33"/>
        <v>3.3434435376005385E-2</v>
      </c>
      <c r="N31" s="73">
        <f t="shared" si="34"/>
        <v>0.21144704883483989</v>
      </c>
      <c r="O31" s="73">
        <f t="shared" si="35"/>
        <v>2.671191635898278E-2</v>
      </c>
      <c r="P31" s="34"/>
      <c r="Q31" s="50">
        <f t="shared" ref="Q31:V31" si="67">B31/B27-1</f>
        <v>-0.1426301632126501</v>
      </c>
      <c r="R31" s="50">
        <f t="shared" si="67"/>
        <v>-0.64696218601600364</v>
      </c>
      <c r="S31" s="50">
        <f t="shared" si="67"/>
        <v>-0.14602290719756583</v>
      </c>
      <c r="T31" s="50">
        <f t="shared" si="67"/>
        <v>-0.23989951710992818</v>
      </c>
      <c r="U31" s="50">
        <f t="shared" si="67"/>
        <v>1.9992565772708994</v>
      </c>
      <c r="V31" s="50">
        <f t="shared" si="67"/>
        <v>-0.33235932011674973</v>
      </c>
      <c r="W31" s="50">
        <f t="shared" si="59"/>
        <v>-0.16534703003243656</v>
      </c>
      <c r="Y31" s="50">
        <f t="shared" ref="Y31:AD31" si="68">B31/B30-1</f>
        <v>0.37747443276649539</v>
      </c>
      <c r="Z31" s="50">
        <f t="shared" si="68"/>
        <v>-0.1771137474484733</v>
      </c>
      <c r="AA31" s="50">
        <f t="shared" si="68"/>
        <v>1.0244238420037335</v>
      </c>
      <c r="AB31" s="50">
        <f t="shared" si="68"/>
        <v>4.4766423057045923E-2</v>
      </c>
      <c r="AC31" s="50">
        <f t="shared" si="68"/>
        <v>0.79966421347765171</v>
      </c>
      <c r="AD31" s="50">
        <f t="shared" si="68"/>
        <v>0.3799395486604249</v>
      </c>
      <c r="AE31" s="50">
        <f t="shared" si="66"/>
        <v>0.40936233658214549</v>
      </c>
      <c r="AG31" s="34"/>
      <c r="AH31" s="34"/>
      <c r="AI31" s="34"/>
      <c r="AJ31" s="34"/>
    </row>
    <row r="32" spans="1:36">
      <c r="A32" s="28" t="s">
        <v>62</v>
      </c>
      <c r="B32" s="34">
        <v>1256.4960298999999</v>
      </c>
      <c r="C32" s="34">
        <v>352.90115249199999</v>
      </c>
      <c r="D32" s="34">
        <v>390.363</v>
      </c>
      <c r="E32" s="34">
        <v>102.1867</v>
      </c>
      <c r="F32" s="34">
        <v>289.24786999999998</v>
      </c>
      <c r="G32" s="34">
        <v>67.799453999999997</v>
      </c>
      <c r="H32" s="35">
        <v>2458.9942063920003</v>
      </c>
      <c r="I32" s="34"/>
      <c r="J32" s="73">
        <f t="shared" ref="J32" si="69">B32/$H32</f>
        <v>0.51097966259286731</v>
      </c>
      <c r="K32" s="73">
        <f t="shared" ref="K32" si="70">C32/$H32</f>
        <v>0.14351443023926438</v>
      </c>
      <c r="L32" s="73">
        <f t="shared" ref="L32" si="71">D32/$H32</f>
        <v>0.15874905235045939</v>
      </c>
      <c r="M32" s="73">
        <f t="shared" ref="M32" si="72">E32/$H32</f>
        <v>4.1556299618100818E-2</v>
      </c>
      <c r="N32" s="73">
        <f t="shared" ref="N32" si="73">F32/$H32</f>
        <v>0.11762852846424704</v>
      </c>
      <c r="O32" s="73">
        <f t="shared" ref="O32" si="74">G32/$H32</f>
        <v>2.7572026735060862E-2</v>
      </c>
      <c r="P32" s="34"/>
      <c r="Q32" s="50">
        <f t="shared" ref="Q32" si="75">B32/B28-1</f>
        <v>0.20637405035098833</v>
      </c>
      <c r="R32" s="50">
        <f t="shared" ref="R32" si="76">C32/C28-1</f>
        <v>-0.39032025545824722</v>
      </c>
      <c r="S32" s="50">
        <f t="shared" ref="S32" si="77">D32/D28-1</f>
        <v>0.26186137669065546</v>
      </c>
      <c r="T32" s="50">
        <f t="shared" ref="T32" si="78">E32/E28-1</f>
        <v>-0.10977734567610842</v>
      </c>
      <c r="U32" s="50">
        <f t="shared" ref="U32" si="79">F32/F28-1</f>
        <v>0.97902397034746813</v>
      </c>
      <c r="V32" s="50">
        <f t="shared" ref="V32" si="80">G32/G28-1</f>
        <v>-0.32449172225689582</v>
      </c>
      <c r="W32" s="50">
        <f t="shared" ref="W32" si="81">H32/H28-1</f>
        <v>7.3306538026959744E-2</v>
      </c>
      <c r="Y32" s="50">
        <f t="shared" ref="Y32" si="82">B32/B31-1</f>
        <v>0.27403371255928288</v>
      </c>
      <c r="Z32" s="50">
        <f t="shared" ref="Z32" si="83">C32/C31-1</f>
        <v>0.29444093436222918</v>
      </c>
      <c r="AA32" s="50">
        <f t="shared" ref="AA32" si="84">D32/D31-1</f>
        <v>-0.14093443678557549</v>
      </c>
      <c r="AB32" s="50">
        <f t="shared" ref="AB32" si="85">E32/E31-1</f>
        <v>0.29941900018184064</v>
      </c>
      <c r="AC32" s="50">
        <f t="shared" ref="AC32" si="86">F32/F31-1</f>
        <v>-0.41840940708247232</v>
      </c>
      <c r="AD32" s="50">
        <f t="shared" ref="AD32" si="87">G32/G31-1</f>
        <v>7.9120597488738786E-2</v>
      </c>
      <c r="AE32" s="50">
        <f t="shared" ref="AE32" si="88">H32/H31-1</f>
        <v>4.5457391230513844E-2</v>
      </c>
      <c r="AG32" s="34"/>
      <c r="AH32" s="34"/>
      <c r="AI32" s="34"/>
      <c r="AJ32" s="34"/>
    </row>
    <row r="33" spans="1:36">
      <c r="AG33" s="34"/>
      <c r="AH33" s="34"/>
      <c r="AI33" s="34"/>
      <c r="AJ33" s="34"/>
    </row>
    <row r="34" spans="1:36">
      <c r="A34" s="17">
        <v>44773</v>
      </c>
      <c r="B34" s="35">
        <v>124.13349100000002</v>
      </c>
      <c r="C34" s="37">
        <v>157.00530517199999</v>
      </c>
      <c r="D34" s="37">
        <v>95.754900000000006</v>
      </c>
      <c r="E34" s="35">
        <v>28.257899999999999</v>
      </c>
      <c r="F34" s="37">
        <v>66.833690000000004</v>
      </c>
      <c r="G34" s="38">
        <v>20.430951999999998</v>
      </c>
      <c r="H34" s="35">
        <v>492.41623817200002</v>
      </c>
      <c r="I34" s="34"/>
      <c r="J34" s="73">
        <f t="shared" ref="J34" si="89">B34/$H34</f>
        <v>0.25209057170986393</v>
      </c>
      <c r="K34" s="73">
        <f t="shared" ref="K34" si="90">C34/$H34</f>
        <v>0.31884672559713262</v>
      </c>
      <c r="L34" s="73">
        <f t="shared" ref="L34" si="91">D34/$H34</f>
        <v>0.19445926550974749</v>
      </c>
      <c r="M34" s="73">
        <f t="shared" ref="M34" si="92">E34/$H34</f>
        <v>5.7386206646844108E-2</v>
      </c>
      <c r="N34" s="73">
        <f t="shared" ref="N34" si="93">F34/$H34</f>
        <v>0.13572600742840477</v>
      </c>
      <c r="O34" s="73">
        <f t="shared" ref="O34" si="94">G34/$H34</f>
        <v>4.1491223108007062E-2</v>
      </c>
      <c r="P34" s="36"/>
      <c r="Q34" s="50" t="s">
        <v>24</v>
      </c>
      <c r="R34" s="50" t="s">
        <v>24</v>
      </c>
      <c r="S34" s="50" t="s">
        <v>24</v>
      </c>
      <c r="T34" s="50" t="s">
        <v>24</v>
      </c>
      <c r="U34" s="50" t="s">
        <v>24</v>
      </c>
      <c r="V34" s="50" t="s">
        <v>24</v>
      </c>
      <c r="W34" s="50" t="s">
        <v>24</v>
      </c>
      <c r="Y34" s="50" t="s">
        <v>24</v>
      </c>
      <c r="Z34" s="50" t="s">
        <v>24</v>
      </c>
      <c r="AA34" s="50" t="s">
        <v>24</v>
      </c>
      <c r="AB34" s="50" t="s">
        <v>24</v>
      </c>
      <c r="AC34" s="50" t="s">
        <v>24</v>
      </c>
      <c r="AD34" s="50" t="s">
        <v>24</v>
      </c>
      <c r="AE34" s="50" t="s">
        <v>24</v>
      </c>
    </row>
    <row r="35" spans="1:36">
      <c r="A35" s="17">
        <v>44804</v>
      </c>
      <c r="B35" s="35">
        <v>531.87148280000008</v>
      </c>
      <c r="C35" s="37">
        <v>157.61898723100003</v>
      </c>
      <c r="D35" s="37">
        <v>114.9191</v>
      </c>
      <c r="E35" s="35">
        <v>41.7301</v>
      </c>
      <c r="F35" s="37">
        <v>70.206675000000004</v>
      </c>
      <c r="G35" s="38">
        <v>26.803498999999995</v>
      </c>
      <c r="H35" s="35">
        <v>943.14984403100004</v>
      </c>
      <c r="I35" s="34"/>
      <c r="J35" s="73">
        <f t="shared" ref="J35:J37" si="95">B35/$H35</f>
        <v>0.56393105100542029</v>
      </c>
      <c r="K35" s="73">
        <f t="shared" ref="K35:K37" si="96">C35/$H35</f>
        <v>0.16711977235487865</v>
      </c>
      <c r="L35" s="73">
        <f t="shared" ref="L35:L37" si="97">D35/$H35</f>
        <v>0.12184606796820163</v>
      </c>
      <c r="M35" s="73">
        <f t="shared" ref="M35:M37" si="98">E35/$H35</f>
        <v>4.4245461380395867E-2</v>
      </c>
      <c r="N35" s="73">
        <f t="shared" ref="N35:N37" si="99">F35/$H35</f>
        <v>7.4438516259450721E-2</v>
      </c>
      <c r="O35" s="73">
        <f t="shared" ref="O35:O37" si="100">G35/$H35</f>
        <v>2.841913103165291E-2</v>
      </c>
      <c r="P35" s="36"/>
      <c r="Q35" s="50" t="s">
        <v>24</v>
      </c>
      <c r="R35" s="50" t="s">
        <v>24</v>
      </c>
      <c r="S35" s="50" t="s">
        <v>24</v>
      </c>
      <c r="T35" s="50" t="s">
        <v>24</v>
      </c>
      <c r="U35" s="50" t="s">
        <v>24</v>
      </c>
      <c r="V35" s="50" t="s">
        <v>24</v>
      </c>
      <c r="W35" s="50" t="s">
        <v>24</v>
      </c>
      <c r="Y35" s="50">
        <f t="shared" ref="Y35:Y37" si="101">B35/B34-1</f>
        <v>3.2846735277911421</v>
      </c>
      <c r="Z35" s="50">
        <f t="shared" ref="Z35:Z37" si="102">C35/C34-1</f>
        <v>3.9086708460440711E-3</v>
      </c>
      <c r="AA35" s="50">
        <f t="shared" ref="AA35:AA37" si="103">D35/D34-1</f>
        <v>0.20013806081986396</v>
      </c>
      <c r="AB35" s="50">
        <f t="shared" ref="AB35:AB37" si="104">E35/E34-1</f>
        <v>0.47675871172309336</v>
      </c>
      <c r="AC35" s="50">
        <f t="shared" ref="AC35:AC37" si="105">F35/F34-1</f>
        <v>5.0468334159014638E-2</v>
      </c>
      <c r="AD35" s="50">
        <f t="shared" ref="AD35:AD37" si="106">G35/G34-1</f>
        <v>0.31190651321583052</v>
      </c>
      <c r="AE35" s="50">
        <f t="shared" ref="AE35:AE36" si="107">H35/H34-1</f>
        <v>0.91535081688666753</v>
      </c>
    </row>
    <row r="36" spans="1:36">
      <c r="A36" s="17">
        <v>44834</v>
      </c>
      <c r="B36" s="35">
        <v>263.00042030000003</v>
      </c>
      <c r="C36" s="37">
        <v>149.091717362</v>
      </c>
      <c r="D36" s="37">
        <v>93.188499999999991</v>
      </c>
      <c r="E36" s="35">
        <v>27.250600000000002</v>
      </c>
      <c r="F36" s="37">
        <v>107.66804499999999</v>
      </c>
      <c r="G36" s="38">
        <v>15.56908</v>
      </c>
      <c r="H36" s="35">
        <v>655.76836266199996</v>
      </c>
      <c r="I36" s="34"/>
      <c r="J36" s="73">
        <f t="shared" si="95"/>
        <v>0.40105689032082398</v>
      </c>
      <c r="K36" s="73">
        <f t="shared" si="96"/>
        <v>0.22735423947075309</v>
      </c>
      <c r="L36" s="73">
        <f t="shared" si="97"/>
        <v>0.14210581861819974</v>
      </c>
      <c r="M36" s="73">
        <f t="shared" si="98"/>
        <v>4.1555222166223454E-2</v>
      </c>
      <c r="N36" s="73">
        <f t="shared" si="99"/>
        <v>0.16418609242284368</v>
      </c>
      <c r="O36" s="73">
        <f t="shared" si="100"/>
        <v>2.3741737001156164E-2</v>
      </c>
      <c r="P36" s="36"/>
      <c r="Q36" s="50" t="s">
        <v>24</v>
      </c>
      <c r="R36" s="50" t="s">
        <v>24</v>
      </c>
      <c r="S36" s="50" t="s">
        <v>24</v>
      </c>
      <c r="T36" s="50" t="s">
        <v>24</v>
      </c>
      <c r="U36" s="50" t="s">
        <v>24</v>
      </c>
      <c r="V36" s="50" t="s">
        <v>24</v>
      </c>
      <c r="W36" s="50" t="s">
        <v>24</v>
      </c>
      <c r="Y36" s="50">
        <f t="shared" si="101"/>
        <v>-0.50551885407457309</v>
      </c>
      <c r="Z36" s="50">
        <f t="shared" si="102"/>
        <v>-5.4100524427953656E-2</v>
      </c>
      <c r="AA36" s="50">
        <f t="shared" si="103"/>
        <v>-0.18909476318558016</v>
      </c>
      <c r="AB36" s="50">
        <f t="shared" si="104"/>
        <v>-0.3469797580163958</v>
      </c>
      <c r="AC36" s="50">
        <f t="shared" si="105"/>
        <v>0.53358701291579447</v>
      </c>
      <c r="AD36" s="50">
        <f t="shared" si="106"/>
        <v>-0.41914001601059614</v>
      </c>
      <c r="AE36" s="50">
        <f t="shared" si="107"/>
        <v>-0.3047039483574937</v>
      </c>
    </row>
    <row r="37" spans="1:36">
      <c r="A37" s="17">
        <v>44865</v>
      </c>
      <c r="B37" s="35">
        <v>267.00020269999999</v>
      </c>
      <c r="C37" s="37">
        <v>122.76309564900001</v>
      </c>
      <c r="D37" s="37">
        <v>91.058599999999998</v>
      </c>
      <c r="E37" s="35">
        <v>28.730699999999999</v>
      </c>
      <c r="F37" s="37">
        <v>98.476455000000001</v>
      </c>
      <c r="G37" s="38">
        <v>19.062821000000003</v>
      </c>
      <c r="H37" s="35">
        <v>627.09187434900002</v>
      </c>
      <c r="I37" s="36"/>
      <c r="J37" s="73">
        <f t="shared" si="95"/>
        <v>0.42577525498505248</v>
      </c>
      <c r="K37" s="73">
        <f t="shared" si="96"/>
        <v>0.19576572535953124</v>
      </c>
      <c r="L37" s="73">
        <f t="shared" si="97"/>
        <v>0.14520774981262552</v>
      </c>
      <c r="M37" s="73">
        <f t="shared" si="98"/>
        <v>4.5815774649968263E-2</v>
      </c>
      <c r="N37" s="73">
        <f t="shared" si="99"/>
        <v>0.15703672624084136</v>
      </c>
      <c r="O37" s="73">
        <f t="shared" si="100"/>
        <v>3.039876895198108E-2</v>
      </c>
      <c r="P37" s="36"/>
      <c r="Q37" s="50" t="s">
        <v>24</v>
      </c>
      <c r="R37" s="50" t="s">
        <v>24</v>
      </c>
      <c r="S37" s="50" t="s">
        <v>24</v>
      </c>
      <c r="T37" s="50" t="s">
        <v>24</v>
      </c>
      <c r="U37" s="50" t="s">
        <v>24</v>
      </c>
      <c r="V37" s="50" t="s">
        <v>24</v>
      </c>
      <c r="W37" s="50" t="s">
        <v>24</v>
      </c>
      <c r="Y37" s="50">
        <f t="shared" si="101"/>
        <v>1.5208273794534044E-2</v>
      </c>
      <c r="Z37" s="50">
        <f t="shared" si="102"/>
        <v>-0.17659345655716852</v>
      </c>
      <c r="AA37" s="50">
        <f t="shared" si="103"/>
        <v>-2.285582448478074E-2</v>
      </c>
      <c r="AB37" s="50">
        <f t="shared" si="104"/>
        <v>5.4314400416871411E-2</v>
      </c>
      <c r="AC37" s="50">
        <f t="shared" si="105"/>
        <v>-8.5369712062664416E-2</v>
      </c>
      <c r="AD37" s="50">
        <f t="shared" si="106"/>
        <v>0.22440253373995156</v>
      </c>
      <c r="AE37" s="50">
        <f t="shared" ref="AE37" si="108">H37/H36-1</f>
        <v>-4.3729600184723383E-2</v>
      </c>
    </row>
    <row r="38" spans="1:36">
      <c r="A38" s="17">
        <v>44895</v>
      </c>
      <c r="B38" s="35">
        <v>317.97254780000003</v>
      </c>
      <c r="C38" s="37">
        <v>107.28167133699999</v>
      </c>
      <c r="D38" s="37">
        <v>119.99039999999999</v>
      </c>
      <c r="E38" s="35">
        <v>26.416800000000002</v>
      </c>
      <c r="F38" s="37">
        <v>106.05392999999999</v>
      </c>
      <c r="G38" s="38">
        <v>21.423746999999999</v>
      </c>
      <c r="H38" s="35">
        <v>699.13909613700002</v>
      </c>
      <c r="I38" s="36"/>
      <c r="J38" s="73">
        <f t="shared" ref="J38:J42" si="109">B38/$H38</f>
        <v>0.45480584558482712</v>
      </c>
      <c r="K38" s="73">
        <f t="shared" ref="K38:K42" si="110">C38/$H38</f>
        <v>0.15344825075549426</v>
      </c>
      <c r="L38" s="73">
        <f t="shared" ref="L38:L42" si="111">D38/$H38</f>
        <v>0.17162593347016492</v>
      </c>
      <c r="M38" s="73">
        <f t="shared" ref="M38:M42" si="112">E38/$H38</f>
        <v>3.7784755774584074E-2</v>
      </c>
      <c r="N38" s="73">
        <f t="shared" ref="N38:N42" si="113">F38/$H38</f>
        <v>0.15169217482756558</v>
      </c>
      <c r="O38" s="73">
        <f t="shared" ref="O38:O42" si="114">G38/$H38</f>
        <v>3.0643039587364029E-2</v>
      </c>
      <c r="P38" s="36"/>
      <c r="Q38" s="50" t="s">
        <v>24</v>
      </c>
      <c r="R38" s="50" t="s">
        <v>24</v>
      </c>
      <c r="S38" s="50" t="s">
        <v>24</v>
      </c>
      <c r="T38" s="50" t="s">
        <v>24</v>
      </c>
      <c r="U38" s="50" t="s">
        <v>24</v>
      </c>
      <c r="V38" s="50" t="s">
        <v>24</v>
      </c>
      <c r="W38" s="50" t="s">
        <v>24</v>
      </c>
      <c r="Y38" s="50">
        <f t="shared" ref="Y38:Y42" si="115">B38/B37-1</f>
        <v>0.19090751461815292</v>
      </c>
      <c r="Z38" s="50">
        <f t="shared" ref="Z38:Z42" si="116">C38/C37-1</f>
        <v>-0.12610812907703117</v>
      </c>
      <c r="AA38" s="50">
        <f t="shared" ref="AA38:AA42" si="117">D38/D37-1</f>
        <v>0.31772726573876597</v>
      </c>
      <c r="AB38" s="50">
        <f t="shared" ref="AB38:AB42" si="118">E38/E37-1</f>
        <v>-8.0537543463960026E-2</v>
      </c>
      <c r="AC38" s="50">
        <f t="shared" ref="AC38:AC42" si="119">F38/F37-1</f>
        <v>7.6947073287721324E-2</v>
      </c>
      <c r="AD38" s="50">
        <f t="shared" ref="AD38:AD42" si="120">G38/G37-1</f>
        <v>0.12384977018878773</v>
      </c>
      <c r="AE38" s="50">
        <f t="shared" ref="AE38:AE42" si="121">H38/H37-1</f>
        <v>0.11489101475408847</v>
      </c>
    </row>
    <row r="39" spans="1:36">
      <c r="A39" s="17">
        <v>44926</v>
      </c>
      <c r="B39" s="35">
        <v>131.0002642</v>
      </c>
      <c r="C39" s="37">
        <v>101.26255308</v>
      </c>
      <c r="D39" s="37">
        <v>13.411999999999999</v>
      </c>
      <c r="E39" s="35">
        <v>20.123199999999997</v>
      </c>
      <c r="F39" s="37">
        <v>84.717484999999996</v>
      </c>
      <c r="G39" s="38">
        <v>5.0432749999999995</v>
      </c>
      <c r="H39" s="35">
        <v>355.55877728000002</v>
      </c>
      <c r="I39" s="36"/>
      <c r="J39" s="73">
        <f t="shared" si="109"/>
        <v>0.36843490463698558</v>
      </c>
      <c r="K39" s="73">
        <f t="shared" si="110"/>
        <v>0.28479834995117126</v>
      </c>
      <c r="L39" s="73">
        <f t="shared" si="111"/>
        <v>3.7720908207078643E-2</v>
      </c>
      <c r="M39" s="73">
        <f t="shared" si="112"/>
        <v>5.6595987178100569E-2</v>
      </c>
      <c r="N39" s="73">
        <f t="shared" si="113"/>
        <v>0.23826576761255305</v>
      </c>
      <c r="O39" s="73">
        <f t="shared" si="114"/>
        <v>1.4184082414110835E-2</v>
      </c>
      <c r="P39" s="36"/>
      <c r="Q39" s="50" t="s">
        <v>24</v>
      </c>
      <c r="R39" s="50" t="s">
        <v>24</v>
      </c>
      <c r="S39" s="50" t="s">
        <v>24</v>
      </c>
      <c r="T39" s="50" t="s">
        <v>24</v>
      </c>
      <c r="U39" s="50" t="s">
        <v>24</v>
      </c>
      <c r="V39" s="50" t="s">
        <v>24</v>
      </c>
      <c r="W39" s="50" t="s">
        <v>24</v>
      </c>
      <c r="Y39" s="50">
        <f t="shared" si="115"/>
        <v>-0.58801391784803636</v>
      </c>
      <c r="Z39" s="50">
        <f t="shared" si="116"/>
        <v>-5.6105746508109067E-2</v>
      </c>
      <c r="AA39" s="50">
        <f t="shared" si="117"/>
        <v>-0.88822439128463615</v>
      </c>
      <c r="AB39" s="50">
        <f t="shared" si="118"/>
        <v>-0.23824233063807898</v>
      </c>
      <c r="AC39" s="50">
        <f t="shared" si="119"/>
        <v>-0.20118485943896658</v>
      </c>
      <c r="AD39" s="50">
        <f t="shared" si="120"/>
        <v>-0.76459416739751451</v>
      </c>
      <c r="AE39" s="50">
        <f t="shared" si="121"/>
        <v>-0.49143342255555056</v>
      </c>
    </row>
    <row r="40" spans="1:36">
      <c r="A40" s="17">
        <v>44957</v>
      </c>
      <c r="B40" s="83">
        <v>395.0004366</v>
      </c>
      <c r="C40" s="83">
        <v>94.113471017999998</v>
      </c>
      <c r="D40" s="83">
        <v>175.54860000000002</v>
      </c>
      <c r="E40" s="83">
        <v>23.298000000000002</v>
      </c>
      <c r="F40" s="83">
        <v>153.57681999999997</v>
      </c>
      <c r="G40" s="83">
        <v>19.593357000000005</v>
      </c>
      <c r="H40" s="84">
        <v>861.13068461800003</v>
      </c>
      <c r="I40" s="36"/>
      <c r="J40" s="73">
        <f t="shared" si="109"/>
        <v>0.45869975795279355</v>
      </c>
      <c r="K40" s="73">
        <f t="shared" si="110"/>
        <v>0.10929057888553698</v>
      </c>
      <c r="L40" s="73">
        <f t="shared" si="111"/>
        <v>0.20385825651756198</v>
      </c>
      <c r="M40" s="73">
        <f t="shared" si="112"/>
        <v>2.7055126958267735E-2</v>
      </c>
      <c r="N40" s="73">
        <f t="shared" si="113"/>
        <v>0.17834322100382136</v>
      </c>
      <c r="O40" s="73">
        <f t="shared" si="114"/>
        <v>2.2753058682018365E-2</v>
      </c>
      <c r="P40" s="36"/>
      <c r="Q40" s="50" t="s">
        <v>24</v>
      </c>
      <c r="R40" s="50" t="s">
        <v>24</v>
      </c>
      <c r="S40" s="50" t="s">
        <v>24</v>
      </c>
      <c r="T40" s="50" t="s">
        <v>24</v>
      </c>
      <c r="U40" s="50" t="s">
        <v>24</v>
      </c>
      <c r="V40" s="50" t="s">
        <v>24</v>
      </c>
      <c r="W40" s="50" t="s">
        <v>24</v>
      </c>
      <c r="Y40" s="50">
        <f t="shared" si="115"/>
        <v>2.0152644272300635</v>
      </c>
      <c r="Z40" s="50">
        <f t="shared" si="116"/>
        <v>-7.0599464901423659E-2</v>
      </c>
      <c r="AA40" s="50">
        <f t="shared" si="117"/>
        <v>12.088920369818076</v>
      </c>
      <c r="AB40" s="50">
        <f t="shared" si="118"/>
        <v>0.15776814820704477</v>
      </c>
      <c r="AC40" s="50">
        <f t="shared" si="119"/>
        <v>0.81281136945932686</v>
      </c>
      <c r="AD40" s="50">
        <f t="shared" si="120"/>
        <v>2.8850463240652169</v>
      </c>
      <c r="AE40" s="50">
        <f t="shared" si="121"/>
        <v>1.4219081053365916</v>
      </c>
    </row>
    <row r="41" spans="1:36">
      <c r="A41" s="17">
        <v>44985</v>
      </c>
      <c r="B41" s="83">
        <v>332.23381430000001</v>
      </c>
      <c r="C41" s="83">
        <v>86.261279775999995</v>
      </c>
      <c r="D41" s="83">
        <v>171.31309999999999</v>
      </c>
      <c r="E41" s="83">
        <v>21.4251</v>
      </c>
      <c r="F41" s="83">
        <v>75.416339999999991</v>
      </c>
      <c r="G41" s="83">
        <v>18.702326999999997</v>
      </c>
      <c r="H41" s="84">
        <v>705.35196107599995</v>
      </c>
      <c r="J41" s="73">
        <f t="shared" si="109"/>
        <v>0.47101848812213426</v>
      </c>
      <c r="K41" s="73">
        <f t="shared" si="110"/>
        <v>0.12229537101507477</v>
      </c>
      <c r="L41" s="73">
        <f t="shared" si="111"/>
        <v>0.24287605260027259</v>
      </c>
      <c r="M41" s="73">
        <f t="shared" si="112"/>
        <v>3.0375048461361687E-2</v>
      </c>
      <c r="N41" s="73">
        <f t="shared" si="113"/>
        <v>0.10692015357120992</v>
      </c>
      <c r="O41" s="73">
        <f t="shared" si="114"/>
        <v>2.6514886229946792E-2</v>
      </c>
      <c r="P41" s="36"/>
      <c r="Q41" s="50" t="s">
        <v>24</v>
      </c>
      <c r="R41" s="50" t="s">
        <v>24</v>
      </c>
      <c r="S41" s="50" t="s">
        <v>24</v>
      </c>
      <c r="T41" s="50" t="s">
        <v>24</v>
      </c>
      <c r="U41" s="50" t="s">
        <v>24</v>
      </c>
      <c r="V41" s="50" t="s">
        <v>24</v>
      </c>
      <c r="W41" s="50" t="s">
        <v>24</v>
      </c>
      <c r="Y41" s="50">
        <f t="shared" si="115"/>
        <v>-0.15890266562809163</v>
      </c>
      <c r="Z41" s="50">
        <f t="shared" si="116"/>
        <v>-8.3433233915027993E-2</v>
      </c>
      <c r="AA41" s="50">
        <f t="shared" si="117"/>
        <v>-2.4127221749418837E-2</v>
      </c>
      <c r="AB41" s="50">
        <f t="shared" si="118"/>
        <v>-8.0388874581509229E-2</v>
      </c>
      <c r="AC41" s="50">
        <f t="shared" si="119"/>
        <v>-0.50893409565323722</v>
      </c>
      <c r="AD41" s="50">
        <f t="shared" si="120"/>
        <v>-4.5476127444623593E-2</v>
      </c>
      <c r="AE41" s="50">
        <f t="shared" si="121"/>
        <v>-0.18090021215665308</v>
      </c>
    </row>
    <row r="42" spans="1:36">
      <c r="A42" s="17">
        <v>45016</v>
      </c>
      <c r="B42" s="34">
        <v>259.00027140000003</v>
      </c>
      <c r="C42" s="34">
        <v>92.253488258000004</v>
      </c>
      <c r="D42" s="34">
        <v>107.5425</v>
      </c>
      <c r="E42" s="34">
        <v>33.917200000000001</v>
      </c>
      <c r="F42" s="34">
        <v>268.34616</v>
      </c>
      <c r="G42" s="34">
        <v>24.532747000000001</v>
      </c>
      <c r="H42" s="34">
        <v>785.59236665799995</v>
      </c>
      <c r="J42" s="73">
        <f t="shared" si="109"/>
        <v>0.3296878666245408</v>
      </c>
      <c r="K42" s="73">
        <f t="shared" si="110"/>
        <v>0.1174317523609056</v>
      </c>
      <c r="L42" s="73">
        <f t="shared" si="111"/>
        <v>0.13689351445393766</v>
      </c>
      <c r="M42" s="73">
        <f t="shared" si="112"/>
        <v>4.3174044758463807E-2</v>
      </c>
      <c r="N42" s="73">
        <f t="shared" si="113"/>
        <v>0.34158447992764407</v>
      </c>
      <c r="O42" s="73">
        <f t="shared" si="114"/>
        <v>3.1228341874508177E-2</v>
      </c>
      <c r="P42" s="36"/>
      <c r="Q42" s="50" t="s">
        <v>24</v>
      </c>
      <c r="R42" s="50" t="s">
        <v>24</v>
      </c>
      <c r="S42" s="50" t="s">
        <v>24</v>
      </c>
      <c r="T42" s="50" t="s">
        <v>24</v>
      </c>
      <c r="U42" s="50" t="s">
        <v>24</v>
      </c>
      <c r="V42" s="50" t="s">
        <v>24</v>
      </c>
      <c r="W42" s="50" t="s">
        <v>24</v>
      </c>
      <c r="Y42" s="50">
        <f t="shared" si="115"/>
        <v>-0.22042772212786166</v>
      </c>
      <c r="Z42" s="50">
        <f t="shared" si="116"/>
        <v>6.946579621309068E-2</v>
      </c>
      <c r="AA42" s="50">
        <f t="shared" si="117"/>
        <v>-0.37224590530438117</v>
      </c>
      <c r="AB42" s="50">
        <f t="shared" si="118"/>
        <v>0.58305912224447032</v>
      </c>
      <c r="AC42" s="50">
        <f t="shared" si="119"/>
        <v>2.5581965393706461</v>
      </c>
      <c r="AD42" s="50">
        <f t="shared" si="120"/>
        <v>0.3117483722747445</v>
      </c>
      <c r="AE42" s="50">
        <f t="shared" si="121"/>
        <v>0.11375938539902108</v>
      </c>
    </row>
    <row r="43" spans="1:36">
      <c r="A43" s="17">
        <v>45046</v>
      </c>
      <c r="B43" s="34">
        <v>116.75441869999999</v>
      </c>
      <c r="C43" s="34">
        <v>101.92441042200001</v>
      </c>
      <c r="D43" s="34">
        <v>92.420400000000001</v>
      </c>
      <c r="E43" s="34">
        <v>33.2256</v>
      </c>
      <c r="F43" s="34">
        <v>101.60196500000001</v>
      </c>
      <c r="G43" s="34">
        <v>20.881713999999995</v>
      </c>
      <c r="H43" s="34">
        <v>466.80850812199998</v>
      </c>
      <c r="J43" s="73">
        <f t="shared" ref="J43:J45" si="122">B43/$H43</f>
        <v>0.25011201952961476</v>
      </c>
      <c r="K43" s="73">
        <f t="shared" ref="K43:K45" si="123">C43/$H43</f>
        <v>0.21834308640184885</v>
      </c>
      <c r="L43" s="73">
        <f t="shared" ref="L43:L45" si="124">D43/$H43</f>
        <v>0.19798353798608576</v>
      </c>
      <c r="M43" s="73">
        <f t="shared" ref="M43:M45" si="125">E43/$H43</f>
        <v>7.1176080602448066E-2</v>
      </c>
      <c r="N43" s="73">
        <f t="shared" ref="N43:N45" si="126">F43/$H43</f>
        <v>0.2176523418751537</v>
      </c>
      <c r="O43" s="73">
        <f t="shared" ref="O43:O45" si="127">G43/$H43</f>
        <v>4.4732933604848903E-2</v>
      </c>
      <c r="P43" s="36"/>
      <c r="Q43" s="50" t="s">
        <v>24</v>
      </c>
      <c r="R43" s="50" t="s">
        <v>24</v>
      </c>
      <c r="S43" s="50" t="s">
        <v>24</v>
      </c>
      <c r="T43" s="50" t="s">
        <v>24</v>
      </c>
      <c r="U43" s="50" t="s">
        <v>24</v>
      </c>
      <c r="V43" s="50" t="s">
        <v>24</v>
      </c>
      <c r="W43" s="50" t="s">
        <v>24</v>
      </c>
      <c r="Y43" s="50">
        <f t="shared" ref="Y43:Y45" si="128">B43/B42-1</f>
        <v>-0.54921121098099368</v>
      </c>
      <c r="Z43" s="50">
        <f t="shared" ref="Z43:Z45" si="129">C43/C42-1</f>
        <v>0.10482988065398557</v>
      </c>
      <c r="AA43" s="50">
        <f t="shared" ref="AA43:AA45" si="130">D43/D42-1</f>
        <v>-0.14061510565590352</v>
      </c>
      <c r="AB43" s="50">
        <f t="shared" ref="AB43:AB45" si="131">E43/E42-1</f>
        <v>-2.03908341490453E-2</v>
      </c>
      <c r="AC43" s="50">
        <f t="shared" ref="AC43:AC45" si="132">F43/F42-1</f>
        <v>-0.62137723528445488</v>
      </c>
      <c r="AD43" s="50">
        <f t="shared" ref="AD43:AD45" si="133">G43/G42-1</f>
        <v>-0.14882283667621909</v>
      </c>
      <c r="AE43" s="50">
        <f t="shared" ref="AE43:AE45" si="134">H43/H42-1</f>
        <v>-0.40578787685036077</v>
      </c>
    </row>
    <row r="44" spans="1:36">
      <c r="A44" s="17">
        <v>45077</v>
      </c>
      <c r="B44" s="83">
        <v>493.54896869999999</v>
      </c>
      <c r="C44" s="83">
        <v>120.223127531</v>
      </c>
      <c r="D44" s="83">
        <v>181.41650000000001</v>
      </c>
      <c r="E44" s="83">
        <v>29.668500000000002</v>
      </c>
      <c r="F44" s="83">
        <v>163.97947500000001</v>
      </c>
      <c r="G44" s="83">
        <v>25.716788000000001</v>
      </c>
      <c r="H44" s="84">
        <v>1014.5533592309999</v>
      </c>
      <c r="J44" s="73">
        <f t="shared" si="122"/>
        <v>0.48646920756745099</v>
      </c>
      <c r="K44" s="73">
        <f t="shared" si="123"/>
        <v>0.11849857519778498</v>
      </c>
      <c r="L44" s="73">
        <f t="shared" si="124"/>
        <v>0.17881415339012638</v>
      </c>
      <c r="M44" s="73">
        <f t="shared" si="125"/>
        <v>2.9242917319289945E-2</v>
      </c>
      <c r="N44" s="73">
        <f t="shared" si="126"/>
        <v>0.16162725548934298</v>
      </c>
      <c r="O44" s="73">
        <f t="shared" si="127"/>
        <v>2.534789103600478E-2</v>
      </c>
      <c r="P44" s="36"/>
      <c r="Q44" s="50" t="s">
        <v>24</v>
      </c>
      <c r="R44" s="50" t="s">
        <v>24</v>
      </c>
      <c r="S44" s="50" t="s">
        <v>24</v>
      </c>
      <c r="T44" s="50" t="s">
        <v>24</v>
      </c>
      <c r="U44" s="50" t="s">
        <v>24</v>
      </c>
      <c r="V44" s="50" t="s">
        <v>24</v>
      </c>
      <c r="W44" s="50" t="s">
        <v>24</v>
      </c>
      <c r="Y44" s="50">
        <f t="shared" si="128"/>
        <v>3.2272401695405817</v>
      </c>
      <c r="Z44" s="50">
        <f t="shared" si="129"/>
        <v>0.17953223406676955</v>
      </c>
      <c r="AA44" s="50">
        <f t="shared" si="130"/>
        <v>0.96294865635725468</v>
      </c>
      <c r="AB44" s="50">
        <f t="shared" si="131"/>
        <v>-0.10705901473562551</v>
      </c>
      <c r="AC44" s="50">
        <f t="shared" si="132"/>
        <v>0.61393999614082273</v>
      </c>
      <c r="AD44" s="50">
        <f t="shared" si="133"/>
        <v>0.23154583958002717</v>
      </c>
      <c r="AE44" s="50">
        <f t="shared" si="134"/>
        <v>1.1733823218274493</v>
      </c>
    </row>
    <row r="45" spans="1:36">
      <c r="A45" s="17">
        <v>45107</v>
      </c>
      <c r="B45" s="34">
        <v>263.00043900000003</v>
      </c>
      <c r="C45" s="34">
        <v>130.75361453900001</v>
      </c>
      <c r="D45" s="34">
        <v>116.5261</v>
      </c>
      <c r="E45" s="34">
        <v>39.2926</v>
      </c>
      <c r="F45" s="34">
        <v>53.223965</v>
      </c>
      <c r="G45" s="34">
        <v>21.200952000000001</v>
      </c>
      <c r="H45" s="34">
        <v>623.99767053900007</v>
      </c>
      <c r="J45" s="73">
        <f t="shared" si="122"/>
        <v>0.42147663591888745</v>
      </c>
      <c r="K45" s="73">
        <f t="shared" si="123"/>
        <v>0.20954183118353142</v>
      </c>
      <c r="L45" s="73">
        <f t="shared" si="124"/>
        <v>0.1867412419975005</v>
      </c>
      <c r="M45" s="73">
        <f t="shared" si="125"/>
        <v>6.2969145327192694E-2</v>
      </c>
      <c r="N45" s="73">
        <f t="shared" si="126"/>
        <v>8.5295134121295538E-2</v>
      </c>
      <c r="O45" s="73">
        <f t="shared" si="127"/>
        <v>3.3976011451592326E-2</v>
      </c>
      <c r="P45" s="36"/>
      <c r="Q45" s="50" t="s">
        <v>24</v>
      </c>
      <c r="R45" s="50" t="s">
        <v>24</v>
      </c>
      <c r="S45" s="50" t="s">
        <v>24</v>
      </c>
      <c r="T45" s="50" t="s">
        <v>24</v>
      </c>
      <c r="U45" s="50" t="s">
        <v>24</v>
      </c>
      <c r="V45" s="50" t="s">
        <v>24</v>
      </c>
      <c r="W45" s="50" t="s">
        <v>24</v>
      </c>
      <c r="Y45" s="50">
        <f t="shared" si="128"/>
        <v>-0.46712392147685178</v>
      </c>
      <c r="Z45" s="50">
        <f t="shared" si="129"/>
        <v>8.7591191680524982E-2</v>
      </c>
      <c r="AA45" s="50">
        <f t="shared" si="130"/>
        <v>-0.35768742093470007</v>
      </c>
      <c r="AB45" s="50">
        <f t="shared" si="131"/>
        <v>0.32438781873030309</v>
      </c>
      <c r="AC45" s="50">
        <f t="shared" si="132"/>
        <v>-0.67542300644638609</v>
      </c>
      <c r="AD45" s="50">
        <f t="shared" si="133"/>
        <v>-0.17559875673431691</v>
      </c>
      <c r="AE45" s="50">
        <f t="shared" si="134"/>
        <v>-0.3849533246708966</v>
      </c>
    </row>
    <row r="46" spans="1:36">
      <c r="A46" s="17">
        <v>45138</v>
      </c>
      <c r="B46" s="34">
        <v>263.00030649999997</v>
      </c>
      <c r="C46" s="34">
        <v>122.68123082999999</v>
      </c>
      <c r="D46" s="34">
        <v>94.624600000000001</v>
      </c>
      <c r="E46" s="34">
        <v>26.750700000000002</v>
      </c>
      <c r="F46" s="34">
        <v>56.117045000000005</v>
      </c>
      <c r="G46" s="34">
        <v>16.692437000000005</v>
      </c>
      <c r="H46" s="34">
        <v>579.86631933000001</v>
      </c>
      <c r="J46" s="73">
        <f t="shared" ref="J46" si="135">B46/$H46</f>
        <v>0.45355334105950607</v>
      </c>
      <c r="K46" s="73">
        <f t="shared" ref="K46" si="136">C46/$H46</f>
        <v>0.21156812654984106</v>
      </c>
      <c r="L46" s="73">
        <f t="shared" ref="L46" si="137">D46/$H46</f>
        <v>0.16318347323454296</v>
      </c>
      <c r="M46" s="73">
        <f t="shared" ref="M46" si="138">E46/$H46</f>
        <v>4.6132529357643663E-2</v>
      </c>
      <c r="N46" s="73">
        <f t="shared" ref="N46" si="139">F46/$H46</f>
        <v>9.6775831134389409E-2</v>
      </c>
      <c r="O46" s="73">
        <f t="shared" ref="O46" si="140">G46/$H46</f>
        <v>2.8786698664076737E-2</v>
      </c>
      <c r="P46" s="36"/>
      <c r="Q46" s="50">
        <f>B46/B34-1</f>
        <v>1.118689359183493</v>
      </c>
      <c r="R46" s="50">
        <f t="shared" ref="R46:X46" si="141">C46/C34-1</f>
        <v>-0.21861729006161823</v>
      </c>
      <c r="S46" s="50">
        <f t="shared" si="141"/>
        <v>-1.180409566507834E-2</v>
      </c>
      <c r="T46" s="50">
        <f t="shared" si="141"/>
        <v>-5.3337296826728053E-2</v>
      </c>
      <c r="U46" s="50">
        <f t="shared" si="141"/>
        <v>-0.16034794727030632</v>
      </c>
      <c r="V46" s="50">
        <f t="shared" si="141"/>
        <v>-0.18298290750230306</v>
      </c>
      <c r="W46" s="50">
        <f t="shared" si="141"/>
        <v>0.17759382079405328</v>
      </c>
      <c r="X46" s="50"/>
      <c r="Y46" s="50">
        <f t="shared" ref="Y46" si="142">B46/B45-1</f>
        <v>-5.0380144067663224E-7</v>
      </c>
      <c r="Z46" s="50">
        <f t="shared" ref="Z46" si="143">C46/C45-1</f>
        <v>-6.1737365635825436E-2</v>
      </c>
      <c r="AA46" s="50">
        <f t="shared" ref="AA46" si="144">D46/D45-1</f>
        <v>-0.18795360009474271</v>
      </c>
      <c r="AB46" s="50">
        <f t="shared" ref="AB46" si="145">E46/E45-1</f>
        <v>-0.31919241791075159</v>
      </c>
      <c r="AC46" s="50">
        <f t="shared" ref="AC46" si="146">F46/F45-1</f>
        <v>5.4356716941325267E-2</v>
      </c>
      <c r="AD46" s="50">
        <f t="shared" ref="AD46" si="147">G46/G45-1</f>
        <v>-0.21265625241734409</v>
      </c>
      <c r="AE46" s="50">
        <f t="shared" ref="AE46" si="148">H46/H45-1</f>
        <v>-7.072358326414907E-2</v>
      </c>
    </row>
    <row r="47" spans="1:36">
      <c r="B47" s="39"/>
      <c r="C47" s="39"/>
      <c r="D47" s="39"/>
      <c r="E47" s="39"/>
      <c r="F47" s="39"/>
      <c r="G47" s="39"/>
      <c r="H47" s="34"/>
      <c r="J47" s="78"/>
      <c r="K47" s="78"/>
      <c r="L47" s="78"/>
      <c r="M47" s="78"/>
      <c r="N47" s="78"/>
      <c r="O47" s="78"/>
    </row>
    <row r="48" spans="1:36">
      <c r="B48" s="39"/>
      <c r="C48" s="39"/>
      <c r="D48" s="39"/>
      <c r="E48" s="39"/>
      <c r="F48" s="39"/>
      <c r="G48" s="39"/>
      <c r="H48" s="34"/>
      <c r="J48" s="78"/>
      <c r="K48" s="78"/>
      <c r="L48" s="78"/>
      <c r="M48" s="78"/>
      <c r="N48" s="78"/>
      <c r="O48" s="78"/>
    </row>
    <row r="49" spans="2:15">
      <c r="B49" s="39"/>
      <c r="C49" s="39"/>
      <c r="D49" s="39"/>
      <c r="E49" s="39"/>
      <c r="F49" s="39"/>
      <c r="G49" s="39"/>
      <c r="H49" s="34"/>
      <c r="J49" s="78"/>
      <c r="K49" s="78"/>
      <c r="L49" s="78"/>
      <c r="M49" s="78"/>
      <c r="N49" s="78"/>
      <c r="O49" s="78"/>
    </row>
    <row r="50" spans="2:15">
      <c r="B50" s="39"/>
      <c r="C50" s="39"/>
      <c r="D50" s="39"/>
      <c r="E50" s="39"/>
      <c r="F50" s="39"/>
      <c r="G50" s="39"/>
      <c r="H50" s="34"/>
      <c r="J50" s="78"/>
      <c r="K50" s="78"/>
      <c r="L50" s="78"/>
      <c r="M50" s="78"/>
      <c r="N50" s="78"/>
      <c r="O50" s="78"/>
    </row>
    <row r="51" spans="2:15">
      <c r="B51" s="39"/>
      <c r="C51" s="39"/>
      <c r="D51" s="39"/>
      <c r="E51" s="39"/>
      <c r="F51" s="39"/>
      <c r="G51" s="39"/>
      <c r="H51" s="34"/>
      <c r="J51" s="78"/>
      <c r="K51" s="78"/>
      <c r="L51" s="78"/>
      <c r="M51" s="78"/>
      <c r="N51" s="78"/>
      <c r="O51" s="78"/>
    </row>
    <row r="52" spans="2:15">
      <c r="B52" s="39"/>
      <c r="C52" s="39"/>
      <c r="D52" s="39"/>
      <c r="E52" s="39"/>
      <c r="F52" s="39"/>
      <c r="G52" s="39"/>
      <c r="H52" s="34"/>
      <c r="J52" s="78"/>
      <c r="K52" s="78"/>
      <c r="L52" s="78"/>
      <c r="M52" s="78"/>
      <c r="N52" s="78"/>
      <c r="O52" s="78"/>
    </row>
    <row r="53" spans="2:15">
      <c r="B53" s="39"/>
      <c r="C53" s="39"/>
      <c r="D53" s="39"/>
      <c r="E53" s="39"/>
      <c r="F53" s="39"/>
      <c r="G53" s="39"/>
      <c r="H53" s="34"/>
      <c r="J53" s="78"/>
      <c r="K53" s="78"/>
      <c r="L53" s="78"/>
      <c r="M53" s="78"/>
      <c r="N53" s="78"/>
      <c r="O53" s="78"/>
    </row>
    <row r="54" spans="2:15">
      <c r="B54" s="39"/>
      <c r="C54" s="39"/>
      <c r="D54" s="39"/>
      <c r="E54" s="39"/>
      <c r="F54" s="39"/>
      <c r="G54" s="39"/>
      <c r="H54" s="34"/>
      <c r="J54" s="78"/>
      <c r="K54" s="78"/>
      <c r="L54" s="78"/>
      <c r="M54" s="78"/>
      <c r="N54" s="78"/>
      <c r="O54" s="78"/>
    </row>
    <row r="55" spans="2:15">
      <c r="B55" s="39"/>
      <c r="C55" s="39"/>
      <c r="D55" s="39"/>
      <c r="E55" s="39"/>
      <c r="F55" s="39"/>
      <c r="G55" s="39"/>
      <c r="H55" s="34"/>
      <c r="J55" s="78"/>
      <c r="K55" s="78"/>
      <c r="L55" s="78"/>
      <c r="M55" s="78"/>
      <c r="N55" s="78"/>
      <c r="O55" s="78"/>
    </row>
    <row r="56" spans="2:15">
      <c r="H56" s="34"/>
    </row>
    <row r="57" spans="2:15">
      <c r="H57" s="34"/>
    </row>
    <row r="58" spans="2:15">
      <c r="H58" s="34"/>
    </row>
    <row r="59" spans="2:15">
      <c r="H59" s="34"/>
    </row>
    <row r="60" spans="2:15">
      <c r="H60" s="34"/>
    </row>
    <row r="61" spans="2:15">
      <c r="H61" s="34"/>
    </row>
    <row r="62" spans="2:15">
      <c r="H62" s="34"/>
    </row>
    <row r="63" spans="2:15">
      <c r="H63" s="34"/>
    </row>
    <row r="64" spans="2:15">
      <c r="H64" s="34"/>
    </row>
    <row r="65" spans="8:8">
      <c r="H65" s="34"/>
    </row>
    <row r="66" spans="8:8">
      <c r="H66" s="34"/>
    </row>
    <row r="67" spans="8:8">
      <c r="H67" s="34"/>
    </row>
    <row r="68" spans="8:8">
      <c r="H68" s="34"/>
    </row>
    <row r="69" spans="8:8">
      <c r="H69" s="34"/>
    </row>
    <row r="70" spans="8:8">
      <c r="H70" s="34"/>
    </row>
    <row r="71" spans="8:8">
      <c r="H71" s="34"/>
    </row>
    <row r="72" spans="8:8">
      <c r="H72" s="34"/>
    </row>
    <row r="73" spans="8:8">
      <c r="H73" s="34"/>
    </row>
    <row r="74" spans="8:8">
      <c r="H74" s="34"/>
    </row>
    <row r="75" spans="8:8">
      <c r="H75" s="34"/>
    </row>
    <row r="76" spans="8:8">
      <c r="H76" s="34"/>
    </row>
  </sheetData>
  <mergeCells count="3">
    <mergeCell ref="J7:O7"/>
    <mergeCell ref="Y7:AE7"/>
    <mergeCell ref="Q7:W7"/>
  </mergeCells>
  <pageMargins left="0.75" right="0.75" top="1.5" bottom="1" header="0.5" footer="0.5"/>
  <pageSetup scale="88" orientation="portrait" horizontalDpi="300" verticalDpi="300" r:id="rId1"/>
  <headerFooter alignWithMargins="0">
    <oddHeader>&amp;L&amp;"Times New Roman,Bold"&amp;14U.S. Corporate Bond Issuance&amp;X1&amp;X - Investment Grade 
and High-Yield
$ Billions&amp;R&amp;G</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51"/>
  <sheetViews>
    <sheetView zoomScaleNormal="100" workbookViewId="0">
      <pane xSplit="1" ySplit="8" topLeftCell="B9" activePane="bottomRight" state="frozen"/>
      <selection pane="topRight" activeCell="B1" sqref="B1"/>
      <selection pane="bottomLeft" activeCell="A9" sqref="A9"/>
      <selection pane="bottomRight" activeCell="A47" sqref="A47"/>
    </sheetView>
  </sheetViews>
  <sheetFormatPr defaultColWidth="9.140625" defaultRowHeight="12"/>
  <cols>
    <col min="1" max="1" width="8.7109375" style="29" customWidth="1"/>
    <col min="2" max="9" width="9.85546875" style="29" customWidth="1"/>
    <col min="10" max="10" width="2.7109375" style="29" customWidth="1"/>
    <col min="11" max="17" width="9.85546875" style="77" customWidth="1"/>
    <col min="18" max="18" width="2.7109375" style="29" customWidth="1"/>
    <col min="19" max="26" width="9.85546875" style="29" customWidth="1"/>
    <col min="27" max="27" width="1.7109375" style="29" customWidth="1"/>
    <col min="28" max="33" width="9.85546875" style="29" customWidth="1"/>
    <col min="34" max="34" width="10" style="29" customWidth="1"/>
    <col min="35" max="35" width="9.85546875" style="29" customWidth="1"/>
    <col min="36" max="36" width="2.7109375" style="29" customWidth="1"/>
    <col min="37" max="16384" width="9.140625" style="29"/>
  </cols>
  <sheetData>
    <row r="1" spans="1:40" s="21" customFormat="1" ht="12.75">
      <c r="A1" s="13" t="s">
        <v>12</v>
      </c>
      <c r="B1" s="20" t="s">
        <v>31</v>
      </c>
      <c r="K1" s="67"/>
      <c r="L1" s="40"/>
      <c r="M1" s="40"/>
      <c r="N1" s="40"/>
      <c r="O1" s="40"/>
      <c r="P1" s="40"/>
      <c r="Q1" s="40"/>
    </row>
    <row r="2" spans="1:40" s="21" customFormat="1" ht="12.75">
      <c r="A2" s="13" t="s">
        <v>13</v>
      </c>
      <c r="B2" s="20" t="s">
        <v>23</v>
      </c>
      <c r="K2" s="67"/>
      <c r="L2" s="40"/>
      <c r="M2" s="40"/>
      <c r="N2" s="40"/>
      <c r="O2" s="40"/>
      <c r="P2" s="40"/>
      <c r="Q2" s="40"/>
    </row>
    <row r="3" spans="1:40" s="21" customFormat="1" ht="12.75">
      <c r="A3" s="14" t="s">
        <v>14</v>
      </c>
      <c r="B3" s="20" t="s">
        <v>22</v>
      </c>
      <c r="K3" s="67"/>
      <c r="L3" s="40"/>
      <c r="M3" s="40"/>
      <c r="N3" s="40"/>
      <c r="O3" s="40"/>
      <c r="P3" s="40"/>
      <c r="Q3" s="40"/>
    </row>
    <row r="4" spans="1:40" s="23" customFormat="1" ht="11.25">
      <c r="A4" s="15" t="s">
        <v>3</v>
      </c>
      <c r="B4" s="22" t="s">
        <v>36</v>
      </c>
      <c r="K4" s="68"/>
      <c r="L4" s="41"/>
      <c r="M4" s="41"/>
      <c r="N4" s="41"/>
      <c r="O4" s="41"/>
      <c r="P4" s="41"/>
      <c r="Q4" s="41"/>
    </row>
    <row r="5" spans="1:40" s="23" customFormat="1" ht="11.25">
      <c r="A5" s="16" t="s">
        <v>15</v>
      </c>
      <c r="B5" s="22" t="s">
        <v>59</v>
      </c>
      <c r="K5" s="70"/>
      <c r="L5" s="41"/>
      <c r="M5" s="41"/>
      <c r="N5" s="41"/>
      <c r="O5" s="41"/>
      <c r="P5" s="41"/>
      <c r="Q5" s="41"/>
    </row>
    <row r="6" spans="1:40" s="23" customFormat="1">
      <c r="A6" s="16"/>
      <c r="B6" s="24"/>
      <c r="F6" s="24"/>
      <c r="K6" s="70"/>
      <c r="L6" s="41"/>
      <c r="M6" s="41"/>
      <c r="N6" s="41"/>
      <c r="O6" s="70"/>
      <c r="P6" s="41"/>
      <c r="Q6" s="41"/>
      <c r="S6" s="42"/>
      <c r="T6" s="42"/>
      <c r="U6" s="42"/>
      <c r="V6" s="25"/>
      <c r="W6" s="42"/>
      <c r="X6" s="25"/>
      <c r="Y6" s="25"/>
      <c r="Z6" s="25"/>
    </row>
    <row r="7" spans="1:40" s="25" customFormat="1" ht="12.75" customHeight="1">
      <c r="A7" s="26"/>
      <c r="B7" s="51"/>
      <c r="C7" s="51"/>
      <c r="D7" s="51"/>
      <c r="E7" s="51"/>
      <c r="F7" s="51"/>
      <c r="G7" s="51"/>
      <c r="H7" s="51"/>
      <c r="I7" s="51"/>
      <c r="K7" s="97" t="s">
        <v>56</v>
      </c>
      <c r="L7" s="97"/>
      <c r="M7" s="97"/>
      <c r="N7" s="97"/>
      <c r="O7" s="97"/>
      <c r="P7" s="97"/>
      <c r="Q7" s="97"/>
      <c r="S7" s="98" t="s">
        <v>25</v>
      </c>
      <c r="T7" s="98"/>
      <c r="U7" s="98"/>
      <c r="V7" s="98"/>
      <c r="W7" s="98"/>
      <c r="X7" s="98"/>
      <c r="Y7" s="98"/>
      <c r="Z7" s="98"/>
      <c r="AB7" s="98" t="s">
        <v>37</v>
      </c>
      <c r="AC7" s="98"/>
      <c r="AD7" s="98"/>
      <c r="AE7" s="98"/>
      <c r="AF7" s="98"/>
      <c r="AG7" s="98"/>
      <c r="AH7" s="98"/>
      <c r="AI7" s="98"/>
    </row>
    <row r="8" spans="1:40" s="33" customFormat="1" ht="36.75" thickBot="1">
      <c r="A8" s="27"/>
      <c r="B8" s="31" t="s">
        <v>40</v>
      </c>
      <c r="C8" s="31" t="s">
        <v>34</v>
      </c>
      <c r="D8" s="31" t="s">
        <v>35</v>
      </c>
      <c r="E8" s="32" t="s">
        <v>42</v>
      </c>
      <c r="F8" s="31" t="s">
        <v>43</v>
      </c>
      <c r="G8" s="32" t="s">
        <v>44</v>
      </c>
      <c r="H8" s="32" t="s">
        <v>45</v>
      </c>
      <c r="I8" s="32" t="s">
        <v>0</v>
      </c>
      <c r="K8" s="71" t="s">
        <v>40</v>
      </c>
      <c r="L8" s="71" t="s">
        <v>34</v>
      </c>
      <c r="M8" s="71" t="s">
        <v>35</v>
      </c>
      <c r="N8" s="48" t="s">
        <v>42</v>
      </c>
      <c r="O8" s="71" t="s">
        <v>43</v>
      </c>
      <c r="P8" s="48" t="s">
        <v>44</v>
      </c>
      <c r="Q8" s="48" t="s">
        <v>45</v>
      </c>
      <c r="S8" s="44" t="s">
        <v>40</v>
      </c>
      <c r="T8" s="44" t="s">
        <v>34</v>
      </c>
      <c r="U8" s="48" t="s">
        <v>35</v>
      </c>
      <c r="V8" s="48" t="s">
        <v>42</v>
      </c>
      <c r="W8" s="44" t="s">
        <v>43</v>
      </c>
      <c r="X8" s="48" t="s">
        <v>44</v>
      </c>
      <c r="Y8" s="48" t="s">
        <v>45</v>
      </c>
      <c r="Z8" s="48" t="s">
        <v>0</v>
      </c>
      <c r="AB8" s="44" t="s">
        <v>40</v>
      </c>
      <c r="AC8" s="44" t="s">
        <v>34</v>
      </c>
      <c r="AD8" s="48" t="s">
        <v>35</v>
      </c>
      <c r="AE8" s="48" t="s">
        <v>42</v>
      </c>
      <c r="AF8" s="44" t="s">
        <v>43</v>
      </c>
      <c r="AG8" s="48" t="s">
        <v>44</v>
      </c>
      <c r="AH8" s="48" t="s">
        <v>45</v>
      </c>
      <c r="AI8" s="48" t="s">
        <v>0</v>
      </c>
    </row>
    <row r="9" spans="1:40" ht="12.75" thickTop="1">
      <c r="A9" s="28">
        <v>2012</v>
      </c>
      <c r="B9" s="34">
        <v>519.4984615384617</v>
      </c>
      <c r="C9" s="34">
        <v>279.84536600320013</v>
      </c>
      <c r="D9" s="34">
        <v>4.5668494103999979</v>
      </c>
      <c r="E9" s="35">
        <v>22.61521408854745</v>
      </c>
      <c r="F9" s="34">
        <v>11.261010000000001</v>
      </c>
      <c r="G9" s="35">
        <v>10.699856473852101</v>
      </c>
      <c r="H9" s="35">
        <v>1.5293508052000007</v>
      </c>
      <c r="I9" s="35">
        <f t="shared" ref="I9:I17" si="0">SUM(B9:H9)</f>
        <v>850.01610831966138</v>
      </c>
      <c r="J9" s="34"/>
      <c r="K9" s="73">
        <f t="shared" ref="K9:K18" si="1">B9/$I9</f>
        <v>0.61116307850379759</v>
      </c>
      <c r="L9" s="73">
        <f t="shared" ref="L9:L18" si="2">C9/$I9</f>
        <v>0.3292236032519516</v>
      </c>
      <c r="M9" s="73">
        <f t="shared" ref="M9:M18" si="3">D9/$I9</f>
        <v>5.3726621951057955E-3</v>
      </c>
      <c r="N9" s="73">
        <f t="shared" ref="N9:N18" si="4">E9/$I9</f>
        <v>2.6605630019475652E-2</v>
      </c>
      <c r="O9" s="73">
        <f t="shared" ref="O9:O18" si="5">F9/$I9</f>
        <v>1.3247995996524254E-2</v>
      </c>
      <c r="P9" s="73">
        <f t="shared" ref="P9:P18" si="6">G9/$I9</f>
        <v>1.2587827888348981E-2</v>
      </c>
      <c r="Q9" s="73">
        <f t="shared" ref="Q9:Q18" si="7">H9/$I9</f>
        <v>1.7992021447961375E-3</v>
      </c>
      <c r="R9" s="34"/>
      <c r="S9" s="50" t="s">
        <v>24</v>
      </c>
      <c r="T9" s="50" t="s">
        <v>24</v>
      </c>
      <c r="U9" s="50" t="s">
        <v>24</v>
      </c>
      <c r="V9" s="50" t="s">
        <v>24</v>
      </c>
      <c r="W9" s="50" t="s">
        <v>24</v>
      </c>
      <c r="X9" s="50" t="s">
        <v>24</v>
      </c>
      <c r="Y9" s="50" t="s">
        <v>24</v>
      </c>
      <c r="Z9" s="50" t="s">
        <v>24</v>
      </c>
      <c r="AB9" s="49" t="s">
        <v>24</v>
      </c>
      <c r="AC9" s="49" t="s">
        <v>24</v>
      </c>
      <c r="AD9" s="49" t="s">
        <v>24</v>
      </c>
      <c r="AE9" s="49" t="s">
        <v>24</v>
      </c>
      <c r="AF9" s="49" t="s">
        <v>24</v>
      </c>
      <c r="AG9" s="49" t="s">
        <v>24</v>
      </c>
      <c r="AH9" s="49" t="s">
        <v>24</v>
      </c>
      <c r="AI9" s="49" t="s">
        <v>24</v>
      </c>
      <c r="AK9" s="34"/>
      <c r="AL9" s="34"/>
      <c r="AM9" s="34"/>
      <c r="AN9" s="34"/>
    </row>
    <row r="10" spans="1:40">
      <c r="A10" s="28">
        <v>2013</v>
      </c>
      <c r="B10" s="34">
        <v>546.51663461538453</v>
      </c>
      <c r="C10" s="34">
        <v>221.81281957142863</v>
      </c>
      <c r="D10" s="34">
        <v>4.0414800293650801</v>
      </c>
      <c r="E10" s="35">
        <v>24.69789625353279</v>
      </c>
      <c r="F10" s="34">
        <v>11.175879999999999</v>
      </c>
      <c r="G10" s="35">
        <v>7.2892694558705102</v>
      </c>
      <c r="H10" s="35">
        <v>1.2885764099206345</v>
      </c>
      <c r="I10" s="35">
        <f t="shared" si="0"/>
        <v>816.8225563355021</v>
      </c>
      <c r="J10" s="34"/>
      <c r="K10" s="73">
        <f t="shared" si="1"/>
        <v>0.66907632554518737</v>
      </c>
      <c r="L10" s="73">
        <f t="shared" si="2"/>
        <v>0.27155569817579955</v>
      </c>
      <c r="M10" s="73">
        <f t="shared" si="3"/>
        <v>4.9478065927761683E-3</v>
      </c>
      <c r="N10" s="73">
        <f t="shared" si="4"/>
        <v>3.023655022987436E-2</v>
      </c>
      <c r="O10" s="73">
        <f t="shared" si="5"/>
        <v>1.3682139301022942E-2</v>
      </c>
      <c r="P10" s="73">
        <f t="shared" si="6"/>
        <v>8.9239326207790383E-3</v>
      </c>
      <c r="Q10" s="73">
        <f t="shared" si="7"/>
        <v>1.5775475345606936E-3</v>
      </c>
      <c r="R10" s="34"/>
      <c r="S10" s="50">
        <f t="shared" ref="S10:S18" si="8">B10/B9-1</f>
        <v>5.2008186890313945E-2</v>
      </c>
      <c r="T10" s="50">
        <f t="shared" ref="T10:T18" si="9">C10/C9-1</f>
        <v>-0.20737361944063015</v>
      </c>
      <c r="U10" s="50">
        <f t="shared" ref="U10:U18" si="10">D10/D9-1</f>
        <v>-0.11503978647478597</v>
      </c>
      <c r="V10" s="50">
        <f t="shared" ref="V10:V18" si="11">E10/E9-1</f>
        <v>9.2092082649795959E-2</v>
      </c>
      <c r="W10" s="50">
        <f t="shared" ref="W10:W18" si="12">F10/F9-1</f>
        <v>-7.55971267230926E-3</v>
      </c>
      <c r="X10" s="50">
        <f t="shared" ref="X10:X18" si="13">G10/G9-1</f>
        <v>-0.31875072589209519</v>
      </c>
      <c r="Y10" s="50">
        <f t="shared" ref="Y10:Y18" si="14">H10/H9-1</f>
        <v>-0.15743568739147384</v>
      </c>
      <c r="Z10" s="50">
        <f t="shared" ref="Z10:Z17" si="15">I10/I9-1</f>
        <v>-3.905049758383683E-2</v>
      </c>
      <c r="AB10" s="49" t="s">
        <v>24</v>
      </c>
      <c r="AC10" s="49" t="s">
        <v>24</v>
      </c>
      <c r="AD10" s="49" t="s">
        <v>24</v>
      </c>
      <c r="AE10" s="49" t="s">
        <v>24</v>
      </c>
      <c r="AF10" s="49" t="s">
        <v>24</v>
      </c>
      <c r="AG10" s="49" t="s">
        <v>24</v>
      </c>
      <c r="AH10" s="49" t="s">
        <v>24</v>
      </c>
      <c r="AI10" s="49" t="s">
        <v>24</v>
      </c>
      <c r="AK10" s="34"/>
      <c r="AL10" s="34"/>
      <c r="AM10" s="34"/>
      <c r="AN10" s="34"/>
    </row>
    <row r="11" spans="1:40">
      <c r="A11" s="28">
        <v>2014</v>
      </c>
      <c r="B11" s="34">
        <v>505.02</v>
      </c>
      <c r="C11" s="34">
        <v>177.40364546388886</v>
      </c>
      <c r="D11" s="34">
        <v>3.6798439845238113</v>
      </c>
      <c r="E11" s="35">
        <v>26.686194077057809</v>
      </c>
      <c r="F11" s="34">
        <v>9.8725000000000005</v>
      </c>
      <c r="G11" s="35">
        <v>6.0462695181087307</v>
      </c>
      <c r="H11" s="35">
        <v>1.5061112515873016</v>
      </c>
      <c r="I11" s="35">
        <f t="shared" si="0"/>
        <v>730.2145642951665</v>
      </c>
      <c r="J11" s="34"/>
      <c r="K11" s="73">
        <f t="shared" si="1"/>
        <v>0.69160494010067619</v>
      </c>
      <c r="L11" s="73">
        <f t="shared" si="2"/>
        <v>0.24294728445347602</v>
      </c>
      <c r="M11" s="73">
        <f t="shared" si="3"/>
        <v>5.0394009712415831E-3</v>
      </c>
      <c r="N11" s="73">
        <f t="shared" si="4"/>
        <v>3.6545688598824969E-2</v>
      </c>
      <c r="O11" s="73">
        <f t="shared" si="5"/>
        <v>1.3519998754789764E-2</v>
      </c>
      <c r="P11" s="73">
        <f t="shared" si="6"/>
        <v>8.2801272581365746E-3</v>
      </c>
      <c r="Q11" s="73">
        <f t="shared" si="7"/>
        <v>2.0625598628549171E-3</v>
      </c>
      <c r="R11" s="34"/>
      <c r="S11" s="50">
        <f t="shared" si="8"/>
        <v>-7.5929316670458102E-2</v>
      </c>
      <c r="T11" s="50">
        <f t="shared" si="9"/>
        <v>-0.20021013300017598</v>
      </c>
      <c r="U11" s="50">
        <f t="shared" si="10"/>
        <v>-8.9481091633176302E-2</v>
      </c>
      <c r="V11" s="50">
        <f t="shared" si="11"/>
        <v>8.0504744335891054E-2</v>
      </c>
      <c r="W11" s="50">
        <f t="shared" si="12"/>
        <v>-0.11662437320372077</v>
      </c>
      <c r="X11" s="50">
        <f t="shared" si="13"/>
        <v>-0.1705246246262323</v>
      </c>
      <c r="Y11" s="50">
        <f t="shared" si="14"/>
        <v>0.16881796065168175</v>
      </c>
      <c r="Z11" s="50">
        <f t="shared" si="15"/>
        <v>-0.10603036285981582</v>
      </c>
      <c r="AB11" s="49" t="s">
        <v>24</v>
      </c>
      <c r="AC11" s="49" t="s">
        <v>24</v>
      </c>
      <c r="AD11" s="49" t="s">
        <v>24</v>
      </c>
      <c r="AE11" s="49" t="s">
        <v>24</v>
      </c>
      <c r="AF11" s="49" t="s">
        <v>24</v>
      </c>
      <c r="AG11" s="49" t="s">
        <v>24</v>
      </c>
      <c r="AH11" s="49" t="s">
        <v>24</v>
      </c>
      <c r="AI11" s="49" t="s">
        <v>24</v>
      </c>
      <c r="AK11" s="34"/>
      <c r="AL11" s="34"/>
      <c r="AM11" s="34"/>
      <c r="AN11" s="34"/>
    </row>
    <row r="12" spans="1:40">
      <c r="A12" s="28">
        <v>2015</v>
      </c>
      <c r="B12" s="34">
        <v>490.03</v>
      </c>
      <c r="C12" s="34">
        <v>192.26234831111117</v>
      </c>
      <c r="D12" s="34">
        <v>3.0671417761904767</v>
      </c>
      <c r="E12" s="35">
        <v>27.939812427441723</v>
      </c>
      <c r="F12" s="34">
        <v>8.6154100000000007</v>
      </c>
      <c r="G12" s="35">
        <v>5.2491416976649603</v>
      </c>
      <c r="H12" s="35">
        <v>1.439267811507936</v>
      </c>
      <c r="I12" s="35">
        <f t="shared" si="0"/>
        <v>728.6031220239164</v>
      </c>
      <c r="J12" s="34"/>
      <c r="K12" s="73">
        <f t="shared" si="1"/>
        <v>0.67256093912800274</v>
      </c>
      <c r="L12" s="73">
        <f t="shared" si="2"/>
        <v>0.26387801877247535</v>
      </c>
      <c r="M12" s="73">
        <f t="shared" si="3"/>
        <v>4.2096193160284009E-3</v>
      </c>
      <c r="N12" s="73">
        <f t="shared" si="4"/>
        <v>3.8347094025387114E-2</v>
      </c>
      <c r="O12" s="73">
        <f t="shared" si="5"/>
        <v>1.1824558171076846E-2</v>
      </c>
      <c r="P12" s="73">
        <f t="shared" si="6"/>
        <v>7.2043908940218034E-3</v>
      </c>
      <c r="Q12" s="73">
        <f t="shared" si="7"/>
        <v>1.9753796930075357E-3</v>
      </c>
      <c r="R12" s="34"/>
      <c r="S12" s="50">
        <f t="shared" si="8"/>
        <v>-2.968199279236472E-2</v>
      </c>
      <c r="T12" s="50">
        <f t="shared" si="9"/>
        <v>8.3756468523341843E-2</v>
      </c>
      <c r="U12" s="50">
        <f t="shared" si="10"/>
        <v>-0.16650222425465711</v>
      </c>
      <c r="V12" s="50">
        <f t="shared" si="11"/>
        <v>4.6976288442031944E-2</v>
      </c>
      <c r="W12" s="50">
        <f t="shared" si="12"/>
        <v>-0.12733248923778173</v>
      </c>
      <c r="X12" s="50">
        <f t="shared" si="13"/>
        <v>-0.13183795695119982</v>
      </c>
      <c r="Y12" s="50">
        <f t="shared" si="14"/>
        <v>-4.4381475809917026E-2</v>
      </c>
      <c r="Z12" s="50">
        <f t="shared" si="15"/>
        <v>-2.2068065333722409E-3</v>
      </c>
      <c r="AB12" s="49" t="s">
        <v>24</v>
      </c>
      <c r="AC12" s="49" t="s">
        <v>24</v>
      </c>
      <c r="AD12" s="49" t="s">
        <v>24</v>
      </c>
      <c r="AE12" s="49" t="s">
        <v>24</v>
      </c>
      <c r="AF12" s="49" t="s">
        <v>24</v>
      </c>
      <c r="AG12" s="49" t="s">
        <v>24</v>
      </c>
      <c r="AH12" s="49" t="s">
        <v>24</v>
      </c>
      <c r="AI12" s="49" t="s">
        <v>24</v>
      </c>
      <c r="AK12" s="34"/>
      <c r="AL12" s="34"/>
      <c r="AM12" s="34"/>
      <c r="AN12" s="34"/>
    </row>
    <row r="13" spans="1:40">
      <c r="A13" s="28">
        <v>2016</v>
      </c>
      <c r="B13" s="34">
        <v>519.1</v>
      </c>
      <c r="C13" s="34">
        <v>209.48373783571446</v>
      </c>
      <c r="D13" s="34">
        <v>2.7850533805555577</v>
      </c>
      <c r="E13" s="35">
        <v>30.020125572520559</v>
      </c>
      <c r="F13" s="34">
        <v>11.05823</v>
      </c>
      <c r="G13" s="35">
        <v>5.4041527389018205</v>
      </c>
      <c r="H13" s="35">
        <v>1.3302637833333335</v>
      </c>
      <c r="I13" s="35">
        <f t="shared" si="0"/>
        <v>779.1815633110258</v>
      </c>
      <c r="J13" s="34"/>
      <c r="K13" s="73">
        <f t="shared" si="1"/>
        <v>0.666211861833788</v>
      </c>
      <c r="L13" s="73">
        <f t="shared" si="2"/>
        <v>0.26885099404244356</v>
      </c>
      <c r="M13" s="73">
        <f t="shared" si="3"/>
        <v>3.5743317240732098E-3</v>
      </c>
      <c r="N13" s="73">
        <f t="shared" si="4"/>
        <v>3.8527766808231612E-2</v>
      </c>
      <c r="O13" s="73">
        <f t="shared" si="5"/>
        <v>1.4192109414151895E-2</v>
      </c>
      <c r="P13" s="73">
        <f t="shared" si="6"/>
        <v>6.9356784007280799E-3</v>
      </c>
      <c r="Q13" s="73">
        <f t="shared" si="7"/>
        <v>1.7072577765836231E-3</v>
      </c>
      <c r="R13" s="34"/>
      <c r="S13" s="50">
        <f t="shared" si="8"/>
        <v>5.9322898598045182E-2</v>
      </c>
      <c r="T13" s="50">
        <f t="shared" si="9"/>
        <v>8.9572345682246368E-2</v>
      </c>
      <c r="U13" s="50">
        <f t="shared" si="10"/>
        <v>-9.1971097594740092E-2</v>
      </c>
      <c r="V13" s="50">
        <f t="shared" si="11"/>
        <v>7.4456947428738207E-2</v>
      </c>
      <c r="W13" s="50">
        <f t="shared" si="12"/>
        <v>0.28354077171022607</v>
      </c>
      <c r="X13" s="50">
        <f t="shared" si="13"/>
        <v>2.9530740483880491E-2</v>
      </c>
      <c r="Y13" s="50">
        <f t="shared" si="14"/>
        <v>-7.57357507081311E-2</v>
      </c>
      <c r="Z13" s="50">
        <f t="shared" si="15"/>
        <v>6.941837024608466E-2</v>
      </c>
      <c r="AB13" s="49" t="s">
        <v>24</v>
      </c>
      <c r="AC13" s="49" t="s">
        <v>24</v>
      </c>
      <c r="AD13" s="49" t="s">
        <v>24</v>
      </c>
      <c r="AE13" s="49" t="s">
        <v>24</v>
      </c>
      <c r="AF13" s="49" t="s">
        <v>24</v>
      </c>
      <c r="AG13" s="49" t="s">
        <v>24</v>
      </c>
      <c r="AH13" s="49" t="s">
        <v>24</v>
      </c>
      <c r="AI13" s="49" t="s">
        <v>24</v>
      </c>
      <c r="AK13" s="34"/>
      <c r="AL13" s="34"/>
      <c r="AM13" s="34"/>
      <c r="AN13" s="34"/>
    </row>
    <row r="14" spans="1:40">
      <c r="A14" s="28">
        <v>2017</v>
      </c>
      <c r="B14" s="34">
        <v>505.16</v>
      </c>
      <c r="C14" s="34">
        <v>208.73487855139439</v>
      </c>
      <c r="D14" s="34">
        <v>2.2979600852589641</v>
      </c>
      <c r="E14" s="35">
        <v>30.937257811701279</v>
      </c>
      <c r="F14" s="34">
        <v>10.75981</v>
      </c>
      <c r="G14" s="35">
        <v>4.1521949476314299</v>
      </c>
      <c r="H14" s="35">
        <v>1.4169635398406373</v>
      </c>
      <c r="I14" s="35">
        <f t="shared" si="0"/>
        <v>763.45906493582675</v>
      </c>
      <c r="J14" s="34"/>
      <c r="K14" s="73">
        <f t="shared" si="1"/>
        <v>0.66167267270899677</v>
      </c>
      <c r="L14" s="73">
        <f t="shared" si="2"/>
        <v>0.27340677206961944</v>
      </c>
      <c r="M14" s="73">
        <f t="shared" si="3"/>
        <v>3.0099322816372889E-3</v>
      </c>
      <c r="N14" s="73">
        <f t="shared" si="4"/>
        <v>4.0522484089309675E-2</v>
      </c>
      <c r="O14" s="73">
        <f t="shared" si="5"/>
        <v>1.4093499565565347E-2</v>
      </c>
      <c r="P14" s="73">
        <f t="shared" si="6"/>
        <v>5.4386608769658746E-3</v>
      </c>
      <c r="Q14" s="73">
        <f t="shared" si="7"/>
        <v>1.8559784079055259E-3</v>
      </c>
      <c r="R14" s="34"/>
      <c r="S14" s="50">
        <f t="shared" si="8"/>
        <v>-2.6854170680023159E-2</v>
      </c>
      <c r="T14" s="50">
        <f t="shared" si="9"/>
        <v>-3.5747848117325676E-3</v>
      </c>
      <c r="U14" s="50">
        <f t="shared" si="10"/>
        <v>-0.17489549704768281</v>
      </c>
      <c r="V14" s="50">
        <f t="shared" si="11"/>
        <v>3.0550579709107906E-2</v>
      </c>
      <c r="W14" s="50">
        <f t="shared" si="12"/>
        <v>-2.6986235591048513E-2</v>
      </c>
      <c r="X14" s="50">
        <f t="shared" si="13"/>
        <v>-0.23166587840091313</v>
      </c>
      <c r="Y14" s="50">
        <f t="shared" si="14"/>
        <v>6.517486050026422E-2</v>
      </c>
      <c r="Z14" s="50">
        <f t="shared" si="15"/>
        <v>-2.0178221759237225E-2</v>
      </c>
      <c r="AB14" s="49" t="s">
        <v>24</v>
      </c>
      <c r="AC14" s="49" t="s">
        <v>24</v>
      </c>
      <c r="AD14" s="49" t="s">
        <v>24</v>
      </c>
      <c r="AE14" s="49" t="s">
        <v>24</v>
      </c>
      <c r="AF14" s="49" t="s">
        <v>24</v>
      </c>
      <c r="AG14" s="49" t="s">
        <v>24</v>
      </c>
      <c r="AH14" s="49" t="s">
        <v>24</v>
      </c>
      <c r="AI14" s="49" t="s">
        <v>24</v>
      </c>
      <c r="AK14" s="34"/>
      <c r="AL14" s="34"/>
      <c r="AM14" s="34"/>
      <c r="AN14" s="34"/>
    </row>
    <row r="15" spans="1:40">
      <c r="A15" s="28">
        <v>2018</v>
      </c>
      <c r="B15" s="34">
        <v>547.79999999999995</v>
      </c>
      <c r="C15" s="34">
        <v>218.95884798286852</v>
      </c>
      <c r="D15" s="34">
        <v>1.6068679219123494</v>
      </c>
      <c r="E15" s="35">
        <v>31.528739077692517</v>
      </c>
      <c r="F15" s="34">
        <v>11.60975</v>
      </c>
      <c r="G15" s="35">
        <v>3.4903680546788802</v>
      </c>
      <c r="H15" s="35">
        <v>1.4231575239043819</v>
      </c>
      <c r="I15" s="35">
        <f t="shared" si="0"/>
        <v>816.4177305610566</v>
      </c>
      <c r="J15" s="34"/>
      <c r="K15" s="73">
        <f t="shared" si="1"/>
        <v>0.67098003815221186</v>
      </c>
      <c r="L15" s="73">
        <f t="shared" si="2"/>
        <v>0.26819462609220424</v>
      </c>
      <c r="M15" s="73">
        <f t="shared" si="3"/>
        <v>1.968193317908568E-3</v>
      </c>
      <c r="N15" s="73">
        <f t="shared" si="4"/>
        <v>3.8618390925960679E-2</v>
      </c>
      <c r="O15" s="73">
        <f t="shared" si="5"/>
        <v>1.4220355052825194E-2</v>
      </c>
      <c r="P15" s="73">
        <f t="shared" si="6"/>
        <v>4.2752232393094133E-3</v>
      </c>
      <c r="Q15" s="73">
        <f t="shared" si="7"/>
        <v>1.7431732195800831E-3</v>
      </c>
      <c r="R15" s="34"/>
      <c r="S15" s="50">
        <f t="shared" si="8"/>
        <v>8.440890015044733E-2</v>
      </c>
      <c r="T15" s="50">
        <f t="shared" si="9"/>
        <v>4.898064713682615E-2</v>
      </c>
      <c r="U15" s="50">
        <f t="shared" si="10"/>
        <v>-0.30074158719285737</v>
      </c>
      <c r="V15" s="50">
        <f t="shared" si="11"/>
        <v>1.9118736042841089E-2</v>
      </c>
      <c r="W15" s="50">
        <f t="shared" si="12"/>
        <v>7.8992101161637684E-2</v>
      </c>
      <c r="X15" s="50">
        <f t="shared" si="13"/>
        <v>-0.15939205680361446</v>
      </c>
      <c r="Y15" s="50">
        <f t="shared" si="14"/>
        <v>4.3713080044678332E-3</v>
      </c>
      <c r="Z15" s="50">
        <f t="shared" si="15"/>
        <v>6.9366738909153458E-2</v>
      </c>
      <c r="AB15" s="49" t="s">
        <v>24</v>
      </c>
      <c r="AC15" s="49" t="s">
        <v>24</v>
      </c>
      <c r="AD15" s="49" t="s">
        <v>24</v>
      </c>
      <c r="AE15" s="49" t="s">
        <v>24</v>
      </c>
      <c r="AF15" s="49" t="s">
        <v>24</v>
      </c>
      <c r="AG15" s="49" t="s">
        <v>24</v>
      </c>
      <c r="AH15" s="49" t="s">
        <v>24</v>
      </c>
      <c r="AI15" s="49" t="s">
        <v>24</v>
      </c>
      <c r="AK15" s="34"/>
      <c r="AL15" s="34"/>
      <c r="AM15" s="34"/>
      <c r="AN15" s="34"/>
    </row>
    <row r="16" spans="1:40">
      <c r="A16" s="28">
        <v>2019</v>
      </c>
      <c r="B16" s="34">
        <v>593.58703846153844</v>
      </c>
      <c r="C16" s="34">
        <v>248.96416136626979</v>
      </c>
      <c r="D16" s="34">
        <v>1.4308599242063487</v>
      </c>
      <c r="E16" s="34">
        <v>34.256818964632032</v>
      </c>
      <c r="F16" s="34">
        <v>11.49593</v>
      </c>
      <c r="G16" s="34">
        <v>4.1630830159092005</v>
      </c>
      <c r="H16" s="34">
        <v>1.5303786269841262</v>
      </c>
      <c r="I16" s="35">
        <f t="shared" si="0"/>
        <v>895.42827035954008</v>
      </c>
      <c r="J16" s="34"/>
      <c r="K16" s="73">
        <f t="shared" si="1"/>
        <v>0.66290853004138039</v>
      </c>
      <c r="L16" s="73">
        <f t="shared" si="2"/>
        <v>0.2780392015837333</v>
      </c>
      <c r="M16" s="73">
        <f t="shared" si="3"/>
        <v>1.5979615247481715E-3</v>
      </c>
      <c r="N16" s="73">
        <f t="shared" si="4"/>
        <v>3.825746863104617E-2</v>
      </c>
      <c r="O16" s="73">
        <f t="shared" si="5"/>
        <v>1.2838471132237152E-2</v>
      </c>
      <c r="P16" s="73">
        <f t="shared" si="6"/>
        <v>4.6492646633075401E-3</v>
      </c>
      <c r="Q16" s="73">
        <f t="shared" si="7"/>
        <v>1.7091024235471541E-3</v>
      </c>
      <c r="R16" s="34"/>
      <c r="S16" s="50">
        <f t="shared" si="8"/>
        <v>8.3583494818434634E-2</v>
      </c>
      <c r="T16" s="50">
        <f t="shared" si="9"/>
        <v>0.13703631371749325</v>
      </c>
      <c r="U16" s="50">
        <f t="shared" si="10"/>
        <v>-0.10953482567287287</v>
      </c>
      <c r="V16" s="50">
        <f t="shared" si="11"/>
        <v>8.6526767855099829E-2</v>
      </c>
      <c r="W16" s="50">
        <f t="shared" si="12"/>
        <v>-9.8038286784815076E-3</v>
      </c>
      <c r="X16" s="50">
        <f t="shared" si="13"/>
        <v>0.19273467745859585</v>
      </c>
      <c r="Y16" s="50">
        <f t="shared" si="14"/>
        <v>7.5340291765866541E-2</v>
      </c>
      <c r="Z16" s="50">
        <f t="shared" si="15"/>
        <v>9.6777099321674553E-2</v>
      </c>
      <c r="AB16" s="49" t="s">
        <v>24</v>
      </c>
      <c r="AC16" s="49" t="s">
        <v>24</v>
      </c>
      <c r="AD16" s="49" t="s">
        <v>24</v>
      </c>
      <c r="AE16" s="49" t="s">
        <v>24</v>
      </c>
      <c r="AF16" s="49" t="s">
        <v>24</v>
      </c>
      <c r="AG16" s="49" t="s">
        <v>24</v>
      </c>
      <c r="AH16" s="49" t="s">
        <v>24</v>
      </c>
      <c r="AI16" s="49" t="s">
        <v>24</v>
      </c>
      <c r="AK16" s="34"/>
      <c r="AL16" s="34"/>
      <c r="AM16" s="34"/>
      <c r="AN16" s="34"/>
    </row>
    <row r="17" spans="1:40">
      <c r="A17" s="28">
        <v>2020</v>
      </c>
      <c r="B17" s="34">
        <v>603.18173584905651</v>
      </c>
      <c r="C17" s="34">
        <v>291.12295194110658</v>
      </c>
      <c r="D17" s="34">
        <v>1.8817482683794473</v>
      </c>
      <c r="E17" s="34">
        <v>38.949010725128232</v>
      </c>
      <c r="F17" s="34">
        <v>11.98184</v>
      </c>
      <c r="G17" s="34">
        <v>5.3401731577342195</v>
      </c>
      <c r="H17" s="34">
        <v>1.8855012517786562</v>
      </c>
      <c r="I17" s="35">
        <f t="shared" si="0"/>
        <v>954.34296119318367</v>
      </c>
      <c r="J17" s="34"/>
      <c r="K17" s="73">
        <f t="shared" si="1"/>
        <v>0.63203875375673979</v>
      </c>
      <c r="L17" s="73">
        <f t="shared" si="2"/>
        <v>0.30505066184710483</v>
      </c>
      <c r="M17" s="73">
        <f t="shared" si="3"/>
        <v>1.9717736127343143E-3</v>
      </c>
      <c r="N17" s="73">
        <f t="shared" si="4"/>
        <v>4.0812383292932304E-2</v>
      </c>
      <c r="O17" s="73">
        <f t="shared" si="5"/>
        <v>1.2555067189911999E-2</v>
      </c>
      <c r="P17" s="73">
        <f t="shared" si="6"/>
        <v>5.5956541567169695E-3</v>
      </c>
      <c r="Q17" s="73">
        <f t="shared" si="7"/>
        <v>1.9757061438597252E-3</v>
      </c>
      <c r="R17" s="34"/>
      <c r="S17" s="50">
        <f t="shared" si="8"/>
        <v>1.6163926713065768E-2</v>
      </c>
      <c r="T17" s="50">
        <f t="shared" si="9"/>
        <v>0.1693367846338889</v>
      </c>
      <c r="U17" s="50">
        <f t="shared" si="10"/>
        <v>0.31511704014157194</v>
      </c>
      <c r="V17" s="50">
        <f t="shared" si="11"/>
        <v>0.1369710294858546</v>
      </c>
      <c r="W17" s="50">
        <f t="shared" si="12"/>
        <v>4.226800267572961E-2</v>
      </c>
      <c r="X17" s="50">
        <f t="shared" si="13"/>
        <v>0.28274481611987445</v>
      </c>
      <c r="Y17" s="50">
        <f t="shared" si="14"/>
        <v>0.23204886590343987</v>
      </c>
      <c r="Z17" s="50">
        <f t="shared" si="15"/>
        <v>6.5794986358860053E-2</v>
      </c>
      <c r="AB17" s="49" t="s">
        <v>24</v>
      </c>
      <c r="AC17" s="49" t="s">
        <v>24</v>
      </c>
      <c r="AD17" s="49" t="s">
        <v>24</v>
      </c>
      <c r="AE17" s="49" t="s">
        <v>24</v>
      </c>
      <c r="AF17" s="49" t="s">
        <v>24</v>
      </c>
      <c r="AG17" s="49" t="s">
        <v>24</v>
      </c>
      <c r="AH17" s="49" t="s">
        <v>24</v>
      </c>
      <c r="AI17" s="49" t="s">
        <v>24</v>
      </c>
      <c r="AK17" s="34"/>
      <c r="AL17" s="34"/>
      <c r="AM17" s="34"/>
      <c r="AN17" s="34"/>
    </row>
    <row r="18" spans="1:40">
      <c r="A18" s="28">
        <v>2021</v>
      </c>
      <c r="B18" s="34">
        <v>624.06494230769238</v>
      </c>
      <c r="C18" s="34">
        <v>279.31327693373021</v>
      </c>
      <c r="D18" s="34">
        <v>1.3796289829365078</v>
      </c>
      <c r="E18" s="34">
        <v>36.989937543987068</v>
      </c>
      <c r="F18" s="34">
        <v>8.8219999999999992</v>
      </c>
      <c r="G18" s="34">
        <v>3.2275121314125301</v>
      </c>
      <c r="H18" s="34">
        <v>1.3867347424603169</v>
      </c>
      <c r="I18" s="35">
        <v>955.18403264221899</v>
      </c>
      <c r="J18" s="34"/>
      <c r="K18" s="73">
        <f t="shared" si="1"/>
        <v>0.6533452413158658</v>
      </c>
      <c r="L18" s="73">
        <f t="shared" si="2"/>
        <v>0.29241828526079633</v>
      </c>
      <c r="M18" s="73">
        <f t="shared" si="3"/>
        <v>1.4443593441571612E-3</v>
      </c>
      <c r="N18" s="73">
        <f t="shared" si="4"/>
        <v>3.872545633082447E-2</v>
      </c>
      <c r="O18" s="73">
        <f t="shared" si="5"/>
        <v>9.2359165339025665E-3</v>
      </c>
      <c r="P18" s="73">
        <f t="shared" si="6"/>
        <v>3.3789427179646454E-3</v>
      </c>
      <c r="Q18" s="73">
        <f t="shared" si="7"/>
        <v>1.4517984964890454E-3</v>
      </c>
      <c r="R18" s="34"/>
      <c r="S18" s="50">
        <f t="shared" si="8"/>
        <v>3.4621748666245677E-2</v>
      </c>
      <c r="T18" s="50">
        <f t="shared" si="9"/>
        <v>-4.0565935899706806E-2</v>
      </c>
      <c r="U18" s="50">
        <f t="shared" si="10"/>
        <v>-0.26683658695504597</v>
      </c>
      <c r="V18" s="50">
        <f t="shared" si="11"/>
        <v>-5.029840667756047E-2</v>
      </c>
      <c r="W18" s="50">
        <f t="shared" si="12"/>
        <v>-0.26371909489694412</v>
      </c>
      <c r="X18" s="50">
        <f t="shared" si="13"/>
        <v>-0.39561657720066701</v>
      </c>
      <c r="Y18" s="50">
        <f t="shared" si="14"/>
        <v>-0.26452727562383538</v>
      </c>
      <c r="Z18" s="50">
        <f t="shared" ref="Z18" si="16">I18/I17-1</f>
        <v>8.8130942778019694E-4</v>
      </c>
      <c r="AB18" s="49" t="s">
        <v>24</v>
      </c>
      <c r="AC18" s="49" t="s">
        <v>24</v>
      </c>
      <c r="AD18" s="49" t="s">
        <v>24</v>
      </c>
      <c r="AE18" s="49" t="s">
        <v>24</v>
      </c>
      <c r="AF18" s="49" t="s">
        <v>24</v>
      </c>
      <c r="AG18" s="49" t="s">
        <v>24</v>
      </c>
      <c r="AH18" s="49" t="s">
        <v>24</v>
      </c>
      <c r="AI18" s="49" t="s">
        <v>24</v>
      </c>
      <c r="AK18" s="34"/>
      <c r="AL18" s="34"/>
      <c r="AM18" s="34"/>
      <c r="AN18" s="34"/>
    </row>
    <row r="19" spans="1:40">
      <c r="A19" s="28">
        <v>2022</v>
      </c>
      <c r="B19" s="34">
        <v>614.32576923076908</v>
      </c>
      <c r="C19" s="34">
        <v>240.60952903386445</v>
      </c>
      <c r="D19" s="34">
        <v>1.3967102629482075</v>
      </c>
      <c r="E19" s="34">
        <v>38.27454015747287</v>
      </c>
      <c r="F19" s="34">
        <v>14.099666666666666</v>
      </c>
      <c r="G19" s="34">
        <v>2.8293136221817901</v>
      </c>
      <c r="H19" s="34">
        <v>1.6336907235059759</v>
      </c>
      <c r="I19" s="35">
        <v>913.16921969740895</v>
      </c>
      <c r="J19" s="34"/>
      <c r="K19" s="73">
        <f t="shared" ref="K19" si="17">B19/$I19</f>
        <v>0.67274033769374564</v>
      </c>
      <c r="L19" s="73">
        <f t="shared" ref="L19" si="18">C19/$I19</f>
        <v>0.26348843548799605</v>
      </c>
      <c r="M19" s="73">
        <f t="shared" ref="M19" si="19">D19/$I19</f>
        <v>1.529519647422004E-3</v>
      </c>
      <c r="N19" s="73">
        <f t="shared" ref="N19" si="20">E19/$I19</f>
        <v>4.1913962200955106E-2</v>
      </c>
      <c r="O19" s="73">
        <f t="shared" ref="O19" si="21">F19/$I19</f>
        <v>1.5440365665565012E-2</v>
      </c>
      <c r="P19" s="73">
        <f t="shared" ref="P19" si="22">G19/$I19</f>
        <v>3.0983453681447145E-3</v>
      </c>
      <c r="Q19" s="73">
        <f t="shared" ref="Q19" si="23">H19/$I19</f>
        <v>1.7890339361715691E-3</v>
      </c>
      <c r="R19" s="34"/>
      <c r="S19" s="50">
        <f t="shared" ref="S19" si="24">B19/B18-1</f>
        <v>-1.5606024976999033E-2</v>
      </c>
      <c r="T19" s="50">
        <f t="shared" ref="T19" si="25">C19/C18-1</f>
        <v>-0.138567519327227</v>
      </c>
      <c r="U19" s="50">
        <f t="shared" ref="U19" si="26">D19/D18-1</f>
        <v>1.2381067825454561E-2</v>
      </c>
      <c r="V19" s="50">
        <f t="shared" ref="V19" si="27">E19/E18-1</f>
        <v>3.472843423858718E-2</v>
      </c>
      <c r="W19" s="50">
        <f t="shared" ref="W19" si="28">F19/F18-1</f>
        <v>0.59823925035895109</v>
      </c>
      <c r="X19" s="50">
        <f t="shared" ref="X19" si="29">G19/G18-1</f>
        <v>-0.1233763013174074</v>
      </c>
      <c r="Y19" s="50">
        <f t="shared" ref="Y19" si="30">H19/H18-1</f>
        <v>0.17808451283733939</v>
      </c>
      <c r="Z19" s="50">
        <f t="shared" ref="Z19" si="31">I19/I18-1</f>
        <v>-4.3986092217841111E-2</v>
      </c>
      <c r="AB19" s="49" t="s">
        <v>24</v>
      </c>
      <c r="AC19" s="49" t="s">
        <v>24</v>
      </c>
      <c r="AD19" s="49" t="s">
        <v>24</v>
      </c>
      <c r="AE19" s="49" t="s">
        <v>24</v>
      </c>
      <c r="AF19" s="49" t="s">
        <v>24</v>
      </c>
      <c r="AG19" s="49" t="s">
        <v>24</v>
      </c>
      <c r="AH19" s="49" t="s">
        <v>24</v>
      </c>
      <c r="AI19" s="49" t="s">
        <v>24</v>
      </c>
      <c r="AK19" s="34"/>
      <c r="AL19" s="34"/>
      <c r="AM19" s="34"/>
      <c r="AN19" s="34"/>
    </row>
    <row r="20" spans="1:40">
      <c r="A20" s="28"/>
      <c r="B20" s="34"/>
      <c r="C20" s="34"/>
      <c r="D20" s="34"/>
      <c r="E20" s="34"/>
      <c r="F20" s="34"/>
      <c r="G20" s="34"/>
      <c r="H20" s="34"/>
      <c r="I20" s="35"/>
      <c r="J20" s="34"/>
      <c r="K20" s="74"/>
      <c r="L20" s="74"/>
      <c r="M20" s="74"/>
      <c r="N20" s="74"/>
      <c r="O20" s="74"/>
      <c r="P20" s="74"/>
      <c r="Q20" s="74"/>
      <c r="R20" s="34"/>
      <c r="S20" s="50"/>
      <c r="T20" s="50"/>
      <c r="U20" s="50"/>
      <c r="V20" s="50"/>
      <c r="W20" s="50"/>
      <c r="X20" s="50"/>
      <c r="Y20" s="50"/>
      <c r="Z20" s="50"/>
      <c r="AB20" s="49"/>
      <c r="AC20" s="49"/>
      <c r="AD20" s="49"/>
      <c r="AE20" s="49"/>
      <c r="AF20" s="49"/>
      <c r="AG20" s="49"/>
      <c r="AH20" s="49"/>
      <c r="AI20" s="49"/>
      <c r="AK20" s="34"/>
      <c r="AL20" s="34"/>
      <c r="AM20" s="34"/>
      <c r="AN20" s="34"/>
    </row>
    <row r="21" spans="1:40">
      <c r="A21" s="53" t="s">
        <v>48</v>
      </c>
      <c r="B21" s="52">
        <v>711.38263888888889</v>
      </c>
      <c r="C21" s="52">
        <v>251.80223320069433</v>
      </c>
      <c r="D21" s="52">
        <v>1.4128214756944444</v>
      </c>
      <c r="E21" s="52">
        <v>39.292354166666669</v>
      </c>
      <c r="F21" s="52">
        <v>13.885562500000001</v>
      </c>
      <c r="G21" s="52">
        <v>2.5374236111111115</v>
      </c>
      <c r="H21" s="52">
        <v>1.6480638840277779</v>
      </c>
      <c r="I21" s="54">
        <v>1021.9610977270833</v>
      </c>
      <c r="J21" s="52"/>
      <c r="K21" s="75">
        <f t="shared" ref="K21:Q22" si="32">B21/$I21</f>
        <v>0.69609561505918016</v>
      </c>
      <c r="L21" s="75">
        <f t="shared" si="32"/>
        <v>0.2463912117209951</v>
      </c>
      <c r="M21" s="75">
        <f t="shared" si="32"/>
        <v>1.382461112107558E-3</v>
      </c>
      <c r="N21" s="75">
        <f t="shared" si="32"/>
        <v>3.8447994012742522E-2</v>
      </c>
      <c r="O21" s="75">
        <f t="shared" si="32"/>
        <v>1.358717326019798E-2</v>
      </c>
      <c r="P21" s="75">
        <f t="shared" si="32"/>
        <v>2.4828964788919348E-3</v>
      </c>
      <c r="Q21" s="75">
        <f t="shared" si="32"/>
        <v>1.6126483558847723E-3</v>
      </c>
      <c r="R21" s="52"/>
      <c r="S21" s="55"/>
      <c r="T21" s="55"/>
      <c r="U21" s="55"/>
      <c r="V21" s="55"/>
      <c r="W21" s="55"/>
      <c r="X21" s="55"/>
      <c r="Y21" s="55"/>
      <c r="Z21" s="55"/>
      <c r="AA21" s="56"/>
      <c r="AB21" s="57"/>
      <c r="AC21" s="57"/>
      <c r="AD21" s="57"/>
      <c r="AE21" s="57"/>
      <c r="AF21" s="57"/>
      <c r="AG21" s="57"/>
      <c r="AH21" s="57"/>
      <c r="AI21" s="57"/>
      <c r="AK21" s="34"/>
      <c r="AL21" s="34"/>
      <c r="AM21" s="34"/>
      <c r="AN21" s="34"/>
    </row>
    <row r="22" spans="1:40">
      <c r="A22" s="53" t="s">
        <v>60</v>
      </c>
      <c r="B22" s="52">
        <v>750.77500000000009</v>
      </c>
      <c r="C22" s="52">
        <v>246.76549226736111</v>
      </c>
      <c r="D22" s="52">
        <v>1.404500793055556</v>
      </c>
      <c r="E22" s="52">
        <v>41.63056944444444</v>
      </c>
      <c r="F22" s="52">
        <v>12.447423611111111</v>
      </c>
      <c r="G22" s="52">
        <v>3.7790349650349651</v>
      </c>
      <c r="H22" s="52">
        <v>1.6899690361111106</v>
      </c>
      <c r="I22" s="54">
        <v>1058.4919901171183</v>
      </c>
      <c r="J22" s="52"/>
      <c r="K22" s="75">
        <f t="shared" si="32"/>
        <v>0.70928737015471366</v>
      </c>
      <c r="L22" s="75">
        <f t="shared" si="32"/>
        <v>0.23312929580133845</v>
      </c>
      <c r="M22" s="75">
        <f t="shared" si="32"/>
        <v>1.3268884471200892E-3</v>
      </c>
      <c r="N22" s="75">
        <f t="shared" si="32"/>
        <v>3.9330075081473376E-2</v>
      </c>
      <c r="O22" s="75">
        <f t="shared" si="32"/>
        <v>1.1759582242784707E-2</v>
      </c>
      <c r="P22" s="75">
        <f t="shared" si="32"/>
        <v>3.5702064827309921E-3</v>
      </c>
      <c r="Q22" s="75">
        <f t="shared" si="32"/>
        <v>1.5965817898386946E-3</v>
      </c>
      <c r="R22" s="52"/>
      <c r="S22" s="55">
        <f t="shared" ref="S22:Y22" si="33">B22/B21-1</f>
        <v>5.5374363890350553E-2</v>
      </c>
      <c r="T22" s="55">
        <f t="shared" si="33"/>
        <v>-2.0002765143543377E-2</v>
      </c>
      <c r="U22" s="55">
        <f t="shared" si="33"/>
        <v>-5.8894083803465724E-3</v>
      </c>
      <c r="V22" s="55">
        <f t="shared" si="33"/>
        <v>5.9508149291837897E-2</v>
      </c>
      <c r="W22" s="55">
        <f t="shared" si="33"/>
        <v>-0.10357080520784734</v>
      </c>
      <c r="X22" s="55">
        <f t="shared" si="33"/>
        <v>0.48931969754161964</v>
      </c>
      <c r="Y22" s="55">
        <f t="shared" si="33"/>
        <v>2.5426897882695476E-2</v>
      </c>
      <c r="Z22" s="55">
        <f t="shared" ref="Z22" si="34">I22/I21-1</f>
        <v>3.5745873762986102E-2</v>
      </c>
      <c r="AA22" s="56"/>
      <c r="AB22" s="57" t="s">
        <v>24</v>
      </c>
      <c r="AC22" s="57" t="s">
        <v>24</v>
      </c>
      <c r="AD22" s="57" t="s">
        <v>24</v>
      </c>
      <c r="AE22" s="57" t="s">
        <v>24</v>
      </c>
      <c r="AF22" s="57" t="s">
        <v>24</v>
      </c>
      <c r="AG22" s="57" t="s">
        <v>24</v>
      </c>
      <c r="AH22" s="57" t="s">
        <v>24</v>
      </c>
      <c r="AI22" s="57" t="s">
        <v>24</v>
      </c>
      <c r="AK22" s="34"/>
      <c r="AL22" s="34"/>
      <c r="AM22" s="34"/>
      <c r="AN22" s="34"/>
    </row>
    <row r="23" spans="1:40">
      <c r="A23" s="28"/>
      <c r="B23" s="34"/>
      <c r="C23" s="34"/>
      <c r="D23" s="34"/>
      <c r="F23" s="34"/>
      <c r="G23" s="35"/>
      <c r="H23" s="35"/>
      <c r="I23" s="35"/>
      <c r="J23" s="34"/>
      <c r="K23" s="74"/>
      <c r="L23" s="74"/>
      <c r="M23" s="74"/>
      <c r="O23" s="74"/>
      <c r="P23" s="76"/>
      <c r="Q23" s="76"/>
      <c r="R23" s="34"/>
      <c r="S23" s="34"/>
      <c r="T23" s="34"/>
      <c r="U23" s="34"/>
      <c r="V23" s="34"/>
      <c r="W23" s="34"/>
      <c r="X23" s="34"/>
      <c r="Y23" s="34"/>
      <c r="Z23" s="34"/>
      <c r="AK23" s="34"/>
      <c r="AL23" s="34"/>
      <c r="AM23" s="34"/>
      <c r="AN23" s="34"/>
    </row>
    <row r="24" spans="1:40">
      <c r="A24" s="28" t="s">
        <v>19</v>
      </c>
      <c r="B24" s="34">
        <v>624.97301587301581</v>
      </c>
      <c r="C24" s="34">
        <v>272.63892193492075</v>
      </c>
      <c r="D24" s="34">
        <v>1.4171833047619049</v>
      </c>
      <c r="E24" s="35">
        <v>37.617139148918625</v>
      </c>
      <c r="F24" s="34">
        <v>9.0410000000000004</v>
      </c>
      <c r="G24" s="35">
        <v>3.2446570923022198</v>
      </c>
      <c r="H24" s="35">
        <v>1.3784424634920633</v>
      </c>
      <c r="I24" s="35">
        <v>950.31035981741138</v>
      </c>
      <c r="J24" s="34"/>
      <c r="K24" s="73">
        <f t="shared" ref="K24:K31" si="35">B24/$I24</f>
        <v>0.65765148134667861</v>
      </c>
      <c r="L24" s="73">
        <f t="shared" ref="L24:L31" si="36">C24/$I24</f>
        <v>0.28689461197424432</v>
      </c>
      <c r="M24" s="73">
        <f t="shared" ref="M24:M31" si="37">D24/$I24</f>
        <v>1.4912847051716837E-3</v>
      </c>
      <c r="N24" s="73">
        <f t="shared" ref="N24:N31" si="38">E24/$I24</f>
        <v>3.9584056682436065E-2</v>
      </c>
      <c r="O24" s="73">
        <f t="shared" ref="O24:O31" si="39">F24/$I24</f>
        <v>9.5137340202595504E-3</v>
      </c>
      <c r="P24" s="73">
        <f t="shared" ref="P24:P31" si="40">G24/$I24</f>
        <v>3.4143130807556747E-3</v>
      </c>
      <c r="Q24" s="73">
        <f t="shared" ref="Q24:Q31" si="41">H24/$I24</f>
        <v>1.4505181904540232E-3</v>
      </c>
      <c r="R24" s="34"/>
      <c r="S24" s="50" t="s">
        <v>24</v>
      </c>
      <c r="T24" s="50" t="s">
        <v>24</v>
      </c>
      <c r="U24" s="50" t="s">
        <v>24</v>
      </c>
      <c r="V24" s="50" t="s">
        <v>24</v>
      </c>
      <c r="W24" s="50" t="s">
        <v>24</v>
      </c>
      <c r="X24" s="50" t="s">
        <v>24</v>
      </c>
      <c r="Y24" s="50" t="s">
        <v>24</v>
      </c>
      <c r="Z24" s="50" t="s">
        <v>24</v>
      </c>
      <c r="AB24" s="50" t="s">
        <v>24</v>
      </c>
      <c r="AC24" s="50" t="s">
        <v>24</v>
      </c>
      <c r="AD24" s="50" t="s">
        <v>24</v>
      </c>
      <c r="AE24" s="50" t="s">
        <v>24</v>
      </c>
      <c r="AF24" s="50" t="s">
        <v>24</v>
      </c>
      <c r="AG24" s="50" t="s">
        <v>24</v>
      </c>
      <c r="AH24" s="50" t="s">
        <v>24</v>
      </c>
      <c r="AI24" s="50" t="s">
        <v>24</v>
      </c>
      <c r="AK24" s="34"/>
      <c r="AL24" s="34"/>
      <c r="AM24" s="34"/>
      <c r="AN24" s="34"/>
    </row>
    <row r="25" spans="1:40">
      <c r="A25" s="28" t="s">
        <v>20</v>
      </c>
      <c r="B25" s="34">
        <v>595.72968749999995</v>
      </c>
      <c r="C25" s="34">
        <v>262.76635413749995</v>
      </c>
      <c r="D25" s="34">
        <v>1.4251856828125</v>
      </c>
      <c r="E25" s="35">
        <v>41.125437764346806</v>
      </c>
      <c r="F25" s="34">
        <v>7.7830000000000004</v>
      </c>
      <c r="G25" s="35">
        <v>2.5889672868009299</v>
      </c>
      <c r="H25" s="35">
        <v>1.1864081125000001</v>
      </c>
      <c r="I25" s="35">
        <v>912.60504048396012</v>
      </c>
      <c r="J25" s="34"/>
      <c r="K25" s="73">
        <f t="shared" si="35"/>
        <v>0.65277930876217904</v>
      </c>
      <c r="L25" s="73">
        <f t="shared" si="36"/>
        <v>0.28792998337830056</v>
      </c>
      <c r="M25" s="73">
        <f t="shared" si="37"/>
        <v>1.5616675556127931E-3</v>
      </c>
      <c r="N25" s="73">
        <f t="shared" si="38"/>
        <v>4.5063785471245843E-2</v>
      </c>
      <c r="O25" s="73">
        <f t="shared" si="39"/>
        <v>8.5283333476578512E-3</v>
      </c>
      <c r="P25" s="73">
        <f t="shared" si="40"/>
        <v>2.8368978604676395E-3</v>
      </c>
      <c r="Q25" s="73">
        <f t="shared" si="41"/>
        <v>1.3000236245362402E-3</v>
      </c>
      <c r="R25" s="34"/>
      <c r="S25" s="50" t="s">
        <v>24</v>
      </c>
      <c r="T25" s="50" t="s">
        <v>24</v>
      </c>
      <c r="U25" s="50" t="s">
        <v>24</v>
      </c>
      <c r="V25" s="50" t="s">
        <v>24</v>
      </c>
      <c r="W25" s="50" t="s">
        <v>24</v>
      </c>
      <c r="X25" s="50" t="s">
        <v>24</v>
      </c>
      <c r="Y25" s="50" t="s">
        <v>24</v>
      </c>
      <c r="Z25" s="50" t="s">
        <v>24</v>
      </c>
      <c r="AB25" s="50">
        <f t="shared" ref="AB25:AI26" si="42">B25/B24-1</f>
        <v>-4.6791345594603406E-2</v>
      </c>
      <c r="AC25" s="50">
        <f t="shared" si="42"/>
        <v>-3.6211145963148228E-2</v>
      </c>
      <c r="AD25" s="50">
        <f t="shared" si="42"/>
        <v>5.6466781846118419E-3</v>
      </c>
      <c r="AE25" s="50">
        <f t="shared" si="42"/>
        <v>9.3263302175626395E-2</v>
      </c>
      <c r="AF25" s="50">
        <f t="shared" si="42"/>
        <v>-0.13914390001106069</v>
      </c>
      <c r="AG25" s="50">
        <f t="shared" si="42"/>
        <v>-0.20208292797931704</v>
      </c>
      <c r="AH25" s="50">
        <f t="shared" si="42"/>
        <v>-0.13931256187913343</v>
      </c>
      <c r="AI25" s="50">
        <f t="shared" si="42"/>
        <v>-3.9676847615021105E-2</v>
      </c>
      <c r="AK25" s="34"/>
      <c r="AL25" s="34"/>
      <c r="AM25" s="34"/>
      <c r="AN25" s="34"/>
    </row>
    <row r="26" spans="1:40">
      <c r="A26" s="28" t="s">
        <v>21</v>
      </c>
      <c r="B26" s="34">
        <v>654.71875</v>
      </c>
      <c r="C26" s="34">
        <v>251.20371405156254</v>
      </c>
      <c r="D26" s="34">
        <v>1.0326445578124996</v>
      </c>
      <c r="E26" s="35">
        <v>32.539794432758569</v>
      </c>
      <c r="F26" s="34">
        <v>8.8670000000000009</v>
      </c>
      <c r="G26" s="35">
        <v>2.7778215871715597</v>
      </c>
      <c r="H26" s="35">
        <v>1.2900723531249998</v>
      </c>
      <c r="I26" s="35">
        <v>952.42979698243016</v>
      </c>
      <c r="J26" s="34"/>
      <c r="K26" s="73">
        <f t="shared" si="35"/>
        <v>0.68741943193538901</v>
      </c>
      <c r="L26" s="73">
        <f t="shared" si="36"/>
        <v>0.26375037283319747</v>
      </c>
      <c r="M26" s="73">
        <f t="shared" si="37"/>
        <v>1.0842211794341303E-3</v>
      </c>
      <c r="N26" s="73">
        <f t="shared" si="38"/>
        <v>3.4165031938158529E-2</v>
      </c>
      <c r="O26" s="73">
        <f t="shared" si="39"/>
        <v>9.3098725261359858E-3</v>
      </c>
      <c r="P26" s="73">
        <f t="shared" si="40"/>
        <v>2.9165630852504747E-3</v>
      </c>
      <c r="Q26" s="73">
        <f t="shared" si="41"/>
        <v>1.3545065024344238E-3</v>
      </c>
      <c r="R26" s="34"/>
      <c r="S26" s="50" t="s">
        <v>24</v>
      </c>
      <c r="T26" s="50" t="s">
        <v>24</v>
      </c>
      <c r="U26" s="50" t="s">
        <v>24</v>
      </c>
      <c r="V26" s="50" t="s">
        <v>24</v>
      </c>
      <c r="W26" s="50" t="s">
        <v>24</v>
      </c>
      <c r="X26" s="50" t="s">
        <v>24</v>
      </c>
      <c r="Y26" s="50" t="s">
        <v>24</v>
      </c>
      <c r="Z26" s="50" t="s">
        <v>24</v>
      </c>
      <c r="AB26" s="50">
        <f t="shared" si="42"/>
        <v>9.9019846983872339E-2</v>
      </c>
      <c r="AC26" s="50">
        <f t="shared" si="42"/>
        <v>-4.4003503126914478E-2</v>
      </c>
      <c r="AD26" s="50">
        <f t="shared" si="42"/>
        <v>-0.27543156638042354</v>
      </c>
      <c r="AE26" s="50">
        <f t="shared" si="42"/>
        <v>-0.20876722044358287</v>
      </c>
      <c r="AF26" s="50">
        <f t="shared" si="42"/>
        <v>0.13927791340100226</v>
      </c>
      <c r="AG26" s="50">
        <f t="shared" si="42"/>
        <v>7.2945804040648321E-2</v>
      </c>
      <c r="AH26" s="50">
        <f t="shared" si="42"/>
        <v>8.7376543984142518E-2</v>
      </c>
      <c r="AI26" s="50">
        <f t="shared" si="42"/>
        <v>4.3638545407716167E-2</v>
      </c>
      <c r="AK26" s="34"/>
      <c r="AL26" s="34"/>
      <c r="AM26" s="34"/>
      <c r="AN26" s="34"/>
    </row>
    <row r="27" spans="1:40">
      <c r="A27" s="28" t="s">
        <v>49</v>
      </c>
      <c r="B27" s="34">
        <v>784.24677419354839</v>
      </c>
      <c r="C27" s="34">
        <v>278.05679680645159</v>
      </c>
      <c r="D27" s="34">
        <v>1.4506791935483867</v>
      </c>
      <c r="E27" s="35">
        <v>41.345670689817652</v>
      </c>
      <c r="F27" s="34">
        <v>12.193</v>
      </c>
      <c r="G27" s="35">
        <v>2.8809887753257999</v>
      </c>
      <c r="H27" s="35">
        <v>1.8088423822580646</v>
      </c>
      <c r="I27" s="35">
        <v>1121.9827520409497</v>
      </c>
      <c r="J27" s="34"/>
      <c r="K27" s="73">
        <f t="shared" si="35"/>
        <v>0.6989829146365748</v>
      </c>
      <c r="L27" s="73">
        <f t="shared" si="36"/>
        <v>0.24782626675913746</v>
      </c>
      <c r="M27" s="73">
        <f t="shared" si="37"/>
        <v>1.2929603337569315E-3</v>
      </c>
      <c r="N27" s="73">
        <f t="shared" si="38"/>
        <v>3.6850540362236006E-2</v>
      </c>
      <c r="O27" s="73">
        <f t="shared" si="39"/>
        <v>1.0867368484783075E-2</v>
      </c>
      <c r="P27" s="73">
        <f t="shared" si="40"/>
        <v>2.5677656542269652E-3</v>
      </c>
      <c r="Q27" s="73">
        <f t="shared" si="41"/>
        <v>1.6121837692849366E-3</v>
      </c>
      <c r="R27" s="34"/>
      <c r="S27" s="50" t="s">
        <v>24</v>
      </c>
      <c r="T27" s="50" t="s">
        <v>24</v>
      </c>
      <c r="U27" s="50" t="s">
        <v>24</v>
      </c>
      <c r="V27" s="50" t="s">
        <v>24</v>
      </c>
      <c r="W27" s="50" t="s">
        <v>24</v>
      </c>
      <c r="X27" s="50" t="s">
        <v>24</v>
      </c>
      <c r="Y27" s="50" t="s">
        <v>24</v>
      </c>
      <c r="Z27" s="50" t="s">
        <v>24</v>
      </c>
      <c r="AB27" s="50">
        <f t="shared" ref="AB27:AH28" si="43">B27/B26-1</f>
        <v>0.19783765806851927</v>
      </c>
      <c r="AC27" s="50">
        <f t="shared" si="43"/>
        <v>0.1068976342817014</v>
      </c>
      <c r="AD27" s="50">
        <f t="shared" si="43"/>
        <v>0.40481948272833579</v>
      </c>
      <c r="AE27" s="50">
        <f t="shared" si="43"/>
        <v>0.27061868123524468</v>
      </c>
      <c r="AF27" s="50">
        <f t="shared" si="43"/>
        <v>0.37509868050073281</v>
      </c>
      <c r="AG27" s="50">
        <f t="shared" si="43"/>
        <v>3.7139601992685067E-2</v>
      </c>
      <c r="AH27" s="50">
        <f t="shared" si="43"/>
        <v>0.40212475515534063</v>
      </c>
      <c r="AI27" s="50">
        <f t="shared" ref="AI27:AI29" si="44">I27/I26-1</f>
        <v>0.1780214726541649</v>
      </c>
      <c r="AK27" s="34"/>
      <c r="AL27" s="34"/>
      <c r="AM27" s="34"/>
      <c r="AN27" s="34"/>
    </row>
    <row r="28" spans="1:40">
      <c r="A28" s="28" t="s">
        <v>50</v>
      </c>
      <c r="B28" s="34">
        <v>684.78709677419351</v>
      </c>
      <c r="C28" s="34">
        <v>232.74434021451614</v>
      </c>
      <c r="D28" s="34">
        <v>1.4819860370967739</v>
      </c>
      <c r="E28" s="35">
        <v>39.570500272070397</v>
      </c>
      <c r="F28" s="34">
        <v>15.821</v>
      </c>
      <c r="G28" s="35">
        <v>2.8790124526112901</v>
      </c>
      <c r="H28" s="35">
        <v>1.6746959645161295</v>
      </c>
      <c r="I28" s="35">
        <v>978.95863171500423</v>
      </c>
      <c r="J28" s="34"/>
      <c r="K28" s="73">
        <f t="shared" si="35"/>
        <v>0.69950565283288668</v>
      </c>
      <c r="L28" s="73">
        <f t="shared" si="36"/>
        <v>0.23774685944265006</v>
      </c>
      <c r="M28" s="73">
        <f t="shared" si="37"/>
        <v>1.5138392870601008E-3</v>
      </c>
      <c r="N28" s="73">
        <f t="shared" si="38"/>
        <v>4.0421013707952286E-2</v>
      </c>
      <c r="O28" s="73">
        <f t="shared" si="39"/>
        <v>1.6161050617924201E-2</v>
      </c>
      <c r="P28" s="73">
        <f t="shared" si="40"/>
        <v>2.9408928624161026E-3</v>
      </c>
      <c r="Q28" s="73">
        <f t="shared" si="41"/>
        <v>1.7106912491105847E-3</v>
      </c>
      <c r="R28" s="34"/>
      <c r="S28" s="50">
        <f t="shared" ref="S28:Y28" si="45">B28/B24-1</f>
        <v>9.5706661539017412E-2</v>
      </c>
      <c r="T28" s="50">
        <f t="shared" si="45"/>
        <v>-0.14632753620529459</v>
      </c>
      <c r="U28" s="50">
        <f t="shared" si="45"/>
        <v>4.5726429401986346E-2</v>
      </c>
      <c r="V28" s="50">
        <f t="shared" si="45"/>
        <v>5.1927423704891895E-2</v>
      </c>
      <c r="W28" s="50">
        <f t="shared" si="45"/>
        <v>0.74991704457471497</v>
      </c>
      <c r="X28" s="50">
        <f t="shared" si="45"/>
        <v>-0.11269130428555996</v>
      </c>
      <c r="Y28" s="50">
        <f t="shared" si="45"/>
        <v>0.21491901829079985</v>
      </c>
      <c r="Z28" s="50">
        <f t="shared" ref="Z28:Z29" si="46">I28/I24-1</f>
        <v>3.0146227073750032E-2</v>
      </c>
      <c r="AB28" s="50">
        <f t="shared" si="43"/>
        <v>-0.12682191459650005</v>
      </c>
      <c r="AC28" s="50">
        <f t="shared" si="43"/>
        <v>-0.16296115438413938</v>
      </c>
      <c r="AD28" s="50">
        <f t="shared" si="43"/>
        <v>2.1580817928331886E-2</v>
      </c>
      <c r="AE28" s="50">
        <f t="shared" si="43"/>
        <v>-4.2934856011041411E-2</v>
      </c>
      <c r="AF28" s="50">
        <f t="shared" si="43"/>
        <v>0.29754777331255644</v>
      </c>
      <c r="AG28" s="50">
        <f t="shared" si="43"/>
        <v>-6.8598764821159453E-4</v>
      </c>
      <c r="AH28" s="50">
        <f t="shared" si="43"/>
        <v>-7.416147424325259E-2</v>
      </c>
      <c r="AI28" s="50">
        <f t="shared" si="44"/>
        <v>-0.12747443761125254</v>
      </c>
      <c r="AK28" s="34"/>
      <c r="AL28" s="34"/>
      <c r="AM28" s="34"/>
      <c r="AN28" s="34"/>
    </row>
    <row r="29" spans="1:40">
      <c r="A29" s="28" t="s">
        <v>51</v>
      </c>
      <c r="B29" s="34">
        <v>635.71406249999995</v>
      </c>
      <c r="C29" s="34">
        <v>228.61566731718742</v>
      </c>
      <c r="D29" s="34">
        <v>1.1389797906250001</v>
      </c>
      <c r="E29" s="35">
        <v>35.804842543730857</v>
      </c>
      <c r="F29" s="34">
        <v>13.304</v>
      </c>
      <c r="G29" s="35">
        <v>2.82800844667796</v>
      </c>
      <c r="H29" s="35">
        <v>1.4828038749999997</v>
      </c>
      <c r="I29" s="35">
        <v>918.88836447322103</v>
      </c>
      <c r="J29" s="34"/>
      <c r="K29" s="73">
        <f t="shared" si="35"/>
        <v>0.69182948340459305</v>
      </c>
      <c r="L29" s="73">
        <f t="shared" si="36"/>
        <v>0.2487959105328838</v>
      </c>
      <c r="M29" s="73">
        <f t="shared" si="37"/>
        <v>1.2395192219872681E-3</v>
      </c>
      <c r="N29" s="73">
        <f t="shared" si="38"/>
        <v>3.8965388972203391E-2</v>
      </c>
      <c r="O29" s="73">
        <f t="shared" si="39"/>
        <v>1.4478363764707042E-2</v>
      </c>
      <c r="P29" s="73">
        <f t="shared" si="40"/>
        <v>3.077640936610615E-3</v>
      </c>
      <c r="Q29" s="73">
        <f t="shared" si="41"/>
        <v>1.6136931670149718E-3</v>
      </c>
      <c r="R29" s="34"/>
      <c r="S29" s="50">
        <f t="shared" ref="S29" si="47">B29/B25-1</f>
        <v>6.7118318658577758E-2</v>
      </c>
      <c r="T29" s="50">
        <f t="shared" ref="T29" si="48">C29/C25-1</f>
        <v>-0.12996598035699125</v>
      </c>
      <c r="U29" s="50">
        <f t="shared" ref="U29" si="49">D29/D25-1</f>
        <v>-0.20082007252745726</v>
      </c>
      <c r="V29" s="50">
        <f t="shared" ref="V29" si="50">E29/E25-1</f>
        <v>-0.12937479841803834</v>
      </c>
      <c r="W29" s="50">
        <f t="shared" ref="W29" si="51">F29/F25-1</f>
        <v>0.70936656816137722</v>
      </c>
      <c r="X29" s="50">
        <f t="shared" ref="X29" si="52">G29/G25-1</f>
        <v>9.2330699231198965E-2</v>
      </c>
      <c r="Y29" s="50">
        <f t="shared" ref="Y29" si="53">H29/H25-1</f>
        <v>0.24982614277260318</v>
      </c>
      <c r="Z29" s="50">
        <f t="shared" si="46"/>
        <v>6.8850419519146389E-3</v>
      </c>
      <c r="AB29" s="50">
        <f t="shared" ref="AB29" si="54">B29/B28-1</f>
        <v>-7.166173910892959E-2</v>
      </c>
      <c r="AC29" s="50">
        <f t="shared" ref="AC29" si="55">C29/C28-1</f>
        <v>-1.7739090426531545E-2</v>
      </c>
      <c r="AD29" s="50">
        <f t="shared" ref="AD29" si="56">D29/D28-1</f>
        <v>-0.23145039014249191</v>
      </c>
      <c r="AE29" s="50">
        <f t="shared" ref="AE29" si="57">E29/E28-1</f>
        <v>-9.516325804446335E-2</v>
      </c>
      <c r="AF29" s="50">
        <f t="shared" ref="AF29" si="58">F29/F28-1</f>
        <v>-0.15909234561658547</v>
      </c>
      <c r="AG29" s="50">
        <f t="shared" ref="AG29" si="59">G29/G28-1</f>
        <v>-1.7715799001518429E-2</v>
      </c>
      <c r="AH29" s="50">
        <f t="shared" ref="AH29" si="60">H29/H28-1</f>
        <v>-0.1145832399324932</v>
      </c>
      <c r="AI29" s="50">
        <f t="shared" si="44"/>
        <v>-6.1361394951437442E-2</v>
      </c>
      <c r="AK29" s="34"/>
      <c r="AL29" s="34"/>
      <c r="AM29" s="34"/>
      <c r="AN29" s="34"/>
    </row>
    <row r="30" spans="1:40">
      <c r="A30" s="28" t="s">
        <v>52</v>
      </c>
      <c r="B30" s="34">
        <v>637.82857142857142</v>
      </c>
      <c r="C30" s="34">
        <v>223.68124736349208</v>
      </c>
      <c r="D30" s="34">
        <v>1.5214972238095239</v>
      </c>
      <c r="E30" s="35">
        <v>36.485667572854709</v>
      </c>
      <c r="F30" s="34">
        <v>15.127000000000001</v>
      </c>
      <c r="G30" s="35">
        <v>2.7308746420339598</v>
      </c>
      <c r="H30" s="35">
        <v>1.574246763492064</v>
      </c>
      <c r="I30" s="35">
        <v>918.94910499425373</v>
      </c>
      <c r="J30" s="34"/>
      <c r="K30" s="73">
        <f t="shared" si="35"/>
        <v>0.69408476265131114</v>
      </c>
      <c r="L30" s="73">
        <f t="shared" si="36"/>
        <v>0.24340983210913597</v>
      </c>
      <c r="M30" s="73">
        <f t="shared" si="37"/>
        <v>1.6556925900907623E-3</v>
      </c>
      <c r="N30" s="73">
        <f t="shared" si="38"/>
        <v>3.9703686933873078E-2</v>
      </c>
      <c r="O30" s="73">
        <f t="shared" si="39"/>
        <v>1.6461194551241867E-2</v>
      </c>
      <c r="P30" s="73">
        <f t="shared" si="40"/>
        <v>2.9717365490562571E-3</v>
      </c>
      <c r="Q30" s="73">
        <f t="shared" si="41"/>
        <v>1.7130946152909175E-3</v>
      </c>
      <c r="R30" s="34"/>
      <c r="S30" s="50">
        <f t="shared" ref="S30" si="61">B30/B26-1</f>
        <v>-2.579760938789144E-2</v>
      </c>
      <c r="T30" s="50">
        <f t="shared" ref="T30" si="62">C30/C26-1</f>
        <v>-0.10956233984033037</v>
      </c>
      <c r="U30" s="50">
        <f t="shared" ref="U30" si="63">D30/D26-1</f>
        <v>0.47339877240294981</v>
      </c>
      <c r="V30" s="50">
        <f t="shared" ref="V30" si="64">E30/E26-1</f>
        <v>0.12126300146886404</v>
      </c>
      <c r="W30" s="50">
        <f t="shared" ref="W30" si="65">F30/F26-1</f>
        <v>0.70598849667305741</v>
      </c>
      <c r="X30" s="50">
        <f t="shared" ref="X30" si="66">G30/G26-1</f>
        <v>-1.6900633703189838E-2</v>
      </c>
      <c r="Y30" s="50">
        <f t="shared" ref="Y30" si="67">H30/H26-1</f>
        <v>0.22027788571601881</v>
      </c>
      <c r="Z30" s="50">
        <f t="shared" ref="Z30:Z31" si="68">I30/I26-1</f>
        <v>-3.5152923705508599E-2</v>
      </c>
      <c r="AB30" s="50">
        <f t="shared" ref="AB30" si="69">B30/B29-1</f>
        <v>3.3261949881302488E-3</v>
      </c>
      <c r="AC30" s="50">
        <f t="shared" ref="AC30" si="70">C30/C29-1</f>
        <v>-2.1583909850103167E-2</v>
      </c>
      <c r="AD30" s="50">
        <f t="shared" ref="AD30" si="71">D30/D29-1</f>
        <v>0.33584216009190326</v>
      </c>
      <c r="AE30" s="50">
        <f t="shared" ref="AE30" si="72">E30/E29-1</f>
        <v>1.9014886835274192E-2</v>
      </c>
      <c r="AF30" s="50">
        <f t="shared" ref="AF30" si="73">F30/F29-1</f>
        <v>0.13702645820805781</v>
      </c>
      <c r="AG30" s="50">
        <f t="shared" ref="AG30" si="74">G30/G29-1</f>
        <v>-3.4347070199914898E-2</v>
      </c>
      <c r="AH30" s="50">
        <f t="shared" ref="AH30" si="75">H30/H29-1</f>
        <v>6.166890310565476E-2</v>
      </c>
      <c r="AI30" s="50">
        <f t="shared" ref="AI30:AI31" si="76">I30/I29-1</f>
        <v>6.6102176696336556E-5</v>
      </c>
      <c r="AK30" s="34"/>
      <c r="AL30" s="34"/>
      <c r="AM30" s="34"/>
      <c r="AN30" s="34"/>
    </row>
    <row r="31" spans="1:40">
      <c r="A31" s="28" t="s">
        <v>61</v>
      </c>
      <c r="B31" s="34">
        <v>804.12903225806451</v>
      </c>
      <c r="C31" s="34">
        <v>251.27209669999996</v>
      </c>
      <c r="D31" s="34">
        <v>1.7465652064516128</v>
      </c>
      <c r="E31" s="35">
        <v>46.24424652936689</v>
      </c>
      <c r="F31" s="34">
        <v>12.885999999999999</v>
      </c>
      <c r="G31" s="35">
        <v>4.3396512819822499</v>
      </c>
      <c r="H31" s="35">
        <v>1.8103028403225805</v>
      </c>
      <c r="I31" s="35">
        <v>1122.4278948161875</v>
      </c>
      <c r="K31" s="73">
        <f t="shared" si="35"/>
        <v>0.71641932276616427</v>
      </c>
      <c r="L31" s="73">
        <f t="shared" si="36"/>
        <v>0.22386480045664681</v>
      </c>
      <c r="M31" s="73">
        <f t="shared" si="37"/>
        <v>1.5560600502873604E-3</v>
      </c>
      <c r="N31" s="73">
        <f t="shared" si="38"/>
        <v>4.1200193565164377E-2</v>
      </c>
      <c r="O31" s="73">
        <f t="shared" si="39"/>
        <v>1.1480470201705253E-2</v>
      </c>
      <c r="P31" s="73">
        <f t="shared" si="40"/>
        <v>3.8663074056021437E-3</v>
      </c>
      <c r="Q31" s="73">
        <f t="shared" si="41"/>
        <v>1.6128455544300612E-3</v>
      </c>
      <c r="R31" s="34"/>
      <c r="S31" s="50">
        <f t="shared" ref="S31:Y31" si="77">B31/B27-1</f>
        <v>2.5352043156264603E-2</v>
      </c>
      <c r="T31" s="50">
        <f t="shared" si="77"/>
        <v>-9.632816177874548E-2</v>
      </c>
      <c r="U31" s="50">
        <f t="shared" si="77"/>
        <v>0.20396378070294352</v>
      </c>
      <c r="V31" s="50">
        <f t="shared" si="77"/>
        <v>0.11847856759415509</v>
      </c>
      <c r="W31" s="50">
        <f t="shared" si="77"/>
        <v>5.6835889444763366E-2</v>
      </c>
      <c r="X31" s="50">
        <f t="shared" si="77"/>
        <v>0.50630620957261296</v>
      </c>
      <c r="Y31" s="50">
        <f t="shared" si="77"/>
        <v>8.073992951740383E-4</v>
      </c>
      <c r="Z31" s="50">
        <f t="shared" si="68"/>
        <v>3.9674654037957779E-4</v>
      </c>
      <c r="AB31" s="50">
        <f t="shared" ref="AB31:AH31" si="78">B31/B30-1</f>
        <v>0.26072908658986993</v>
      </c>
      <c r="AC31" s="50">
        <f t="shared" si="78"/>
        <v>0.12334896045921773</v>
      </c>
      <c r="AD31" s="50">
        <f t="shared" si="78"/>
        <v>0.14792533244231887</v>
      </c>
      <c r="AE31" s="50">
        <f t="shared" si="78"/>
        <v>0.26746335220607431</v>
      </c>
      <c r="AF31" s="50">
        <f t="shared" si="78"/>
        <v>-0.14814569974218295</v>
      </c>
      <c r="AG31" s="50">
        <f t="shared" si="78"/>
        <v>0.58910673349329246</v>
      </c>
      <c r="AH31" s="50">
        <f t="shared" si="78"/>
        <v>0.14994858640006758</v>
      </c>
      <c r="AI31" s="50">
        <f t="shared" si="76"/>
        <v>0.22142552695908679</v>
      </c>
      <c r="AK31" s="34"/>
      <c r="AL31" s="34"/>
      <c r="AM31" s="34"/>
      <c r="AN31" s="34"/>
    </row>
    <row r="32" spans="1:40">
      <c r="A32" s="28" t="s">
        <v>62</v>
      </c>
      <c r="B32" s="34">
        <v>715.23064516129034</v>
      </c>
      <c r="C32" s="34">
        <v>242.29524676935475</v>
      </c>
      <c r="D32" s="34">
        <v>1.1686390145161287</v>
      </c>
      <c r="E32" s="35">
        <v>38.67172807017544</v>
      </c>
      <c r="F32" s="34">
        <v>12.368</v>
      </c>
      <c r="G32" s="35">
        <v>3.9819905177849999</v>
      </c>
      <c r="H32" s="35">
        <v>1.5921553693548385</v>
      </c>
      <c r="I32" s="35">
        <v>1015.3084049024765</v>
      </c>
      <c r="K32" s="73">
        <f t="shared" ref="K32" si="79">B32/$I32</f>
        <v>0.70444668999858273</v>
      </c>
      <c r="L32" s="73">
        <f t="shared" ref="L32" si="80">C32/$I32</f>
        <v>0.2386420181290905</v>
      </c>
      <c r="M32" s="73">
        <f t="shared" ref="M32" si="81">D32/$I32</f>
        <v>1.1510187533889076E-3</v>
      </c>
      <c r="N32" s="73">
        <f t="shared" ref="N32" si="82">E32/$I32</f>
        <v>3.8088651569756264E-2</v>
      </c>
      <c r="O32" s="73">
        <f t="shared" ref="O32" si="83">F32/$I32</f>
        <v>1.2181520354091804E-2</v>
      </c>
      <c r="P32" s="73">
        <f t="shared" ref="P32" si="84">G32/$I32</f>
        <v>3.9219516932566733E-3</v>
      </c>
      <c r="Q32" s="73">
        <f t="shared" ref="Q32" si="85">H32/$I32</f>
        <v>1.5681495018331597E-3</v>
      </c>
      <c r="R32" s="34"/>
      <c r="S32" s="50">
        <f t="shared" ref="S32" si="86">B32/B28-1</f>
        <v>4.4456953891956141E-2</v>
      </c>
      <c r="T32" s="50">
        <f t="shared" ref="T32" si="87">C32/C28-1</f>
        <v>4.1036042148374863E-2</v>
      </c>
      <c r="U32" s="50">
        <f t="shared" ref="U32" si="88">D32/D28-1</f>
        <v>-0.21143722999880299</v>
      </c>
      <c r="V32" s="50">
        <f t="shared" ref="V32" si="89">E32/E28-1</f>
        <v>-2.2713187746310259E-2</v>
      </c>
      <c r="W32" s="50">
        <f t="shared" ref="W32" si="90">F32/F28-1</f>
        <v>-0.21825421907591169</v>
      </c>
      <c r="X32" s="50">
        <f t="shared" ref="X32" si="91">G32/G28-1</f>
        <v>0.38310986261045832</v>
      </c>
      <c r="Y32" s="50">
        <f t="shared" ref="Y32" si="92">H32/H28-1</f>
        <v>-4.9286913511575547E-2</v>
      </c>
      <c r="Z32" s="50">
        <f t="shared" ref="Z32" si="93">I32/I28-1</f>
        <v>3.7131061527893472E-2</v>
      </c>
      <c r="AB32" s="50">
        <f t="shared" ref="AB32" si="94">B32/B31-1</f>
        <v>-0.11055239088575097</v>
      </c>
      <c r="AC32" s="50">
        <f t="shared" ref="AC32" si="95">C32/C31-1</f>
        <v>-3.5725613979983195E-2</v>
      </c>
      <c r="AD32" s="50">
        <f t="shared" ref="AD32" si="96">D32/D31-1</f>
        <v>-0.3308929948911673</v>
      </c>
      <c r="AE32" s="50">
        <f t="shared" ref="AE32" si="97">E32/E31-1</f>
        <v>-0.16375049930552132</v>
      </c>
      <c r="AF32" s="50">
        <f t="shared" ref="AF32" si="98">F32/F31-1</f>
        <v>-4.0198665218066032E-2</v>
      </c>
      <c r="AG32" s="50">
        <f t="shared" ref="AG32" si="99">G32/G31-1</f>
        <v>-8.2416936513359462E-2</v>
      </c>
      <c r="AH32" s="50">
        <f t="shared" ref="AH32" si="100">H32/H31-1</f>
        <v>-0.12050330260149733</v>
      </c>
      <c r="AI32" s="50">
        <f t="shared" ref="AI32" si="101">I32/I31-1</f>
        <v>-9.5435520097487681E-2</v>
      </c>
      <c r="AK32" s="34"/>
      <c r="AL32" s="34"/>
      <c r="AM32" s="34"/>
      <c r="AN32" s="34"/>
    </row>
    <row r="33" spans="1:40">
      <c r="AK33" s="34"/>
      <c r="AL33" s="34"/>
      <c r="AM33" s="34"/>
      <c r="AN33" s="34"/>
    </row>
    <row r="34" spans="1:40">
      <c r="A34" s="17">
        <v>44773</v>
      </c>
      <c r="B34" s="35">
        <v>567.95000000000005</v>
      </c>
      <c r="C34" s="37">
        <v>229.49255428000004</v>
      </c>
      <c r="D34" s="37">
        <v>1.0810524100000001</v>
      </c>
      <c r="E34" s="37">
        <v>34.497749999999996</v>
      </c>
      <c r="F34" s="35">
        <v>13.132999999999999</v>
      </c>
      <c r="G34" s="37">
        <v>2.2586499999999998</v>
      </c>
      <c r="H34" s="38">
        <v>1.0670910900000001</v>
      </c>
      <c r="I34" s="35">
        <v>849.48009778000005</v>
      </c>
      <c r="J34" s="34"/>
      <c r="K34" s="73">
        <f t="shared" ref="K34" si="102">B34/$I34</f>
        <v>0.6685854106344099</v>
      </c>
      <c r="L34" s="73">
        <f t="shared" ref="L34" si="103">C34/$I34</f>
        <v>0.27015648145229937</v>
      </c>
      <c r="M34" s="73">
        <f t="shared" ref="M34" si="104">D34/$I34</f>
        <v>1.272604752983834E-3</v>
      </c>
      <c r="N34" s="73">
        <f t="shared" ref="N34" si="105">E34/$I34</f>
        <v>4.0610427589951953E-2</v>
      </c>
      <c r="O34" s="73">
        <f t="shared" ref="O34" si="106">F34/$I34</f>
        <v>1.5460044366338067E-2</v>
      </c>
      <c r="P34" s="73">
        <f t="shared" ref="P34" si="107">G34/$I34</f>
        <v>2.658861585930821E-3</v>
      </c>
      <c r="Q34" s="73">
        <f t="shared" ref="Q34" si="108">H34/$I34</f>
        <v>1.2561696180860464E-3</v>
      </c>
      <c r="R34" s="36"/>
      <c r="S34" s="50" t="s">
        <v>24</v>
      </c>
      <c r="T34" s="50" t="s">
        <v>24</v>
      </c>
      <c r="U34" s="50" t="s">
        <v>24</v>
      </c>
      <c r="V34" s="50" t="s">
        <v>24</v>
      </c>
      <c r="W34" s="50" t="s">
        <v>24</v>
      </c>
      <c r="X34" s="50" t="s">
        <v>24</v>
      </c>
      <c r="Y34" s="50" t="s">
        <v>24</v>
      </c>
      <c r="Z34" s="50" t="s">
        <v>24</v>
      </c>
      <c r="AB34" s="50" t="s">
        <v>24</v>
      </c>
      <c r="AC34" s="50" t="s">
        <v>24</v>
      </c>
      <c r="AD34" s="50" t="s">
        <v>24</v>
      </c>
      <c r="AE34" s="50" t="s">
        <v>24</v>
      </c>
      <c r="AF34" s="50" t="s">
        <v>24</v>
      </c>
      <c r="AG34" s="50" t="s">
        <v>24</v>
      </c>
      <c r="AH34" s="50" t="s">
        <v>24</v>
      </c>
      <c r="AI34" s="50" t="s">
        <v>24</v>
      </c>
    </row>
    <row r="35" spans="1:40">
      <c r="A35" s="17">
        <v>44804</v>
      </c>
      <c r="B35" s="35">
        <v>691.25652173913045</v>
      </c>
      <c r="C35" s="37">
        <v>217.96684940434784</v>
      </c>
      <c r="D35" s="37">
        <v>1.0378969913043476</v>
      </c>
      <c r="E35" s="37">
        <v>34.556304347826085</v>
      </c>
      <c r="F35" s="35">
        <v>11.702999999999999</v>
      </c>
      <c r="G35" s="37">
        <v>2.5445652173913045</v>
      </c>
      <c r="H35" s="38">
        <v>1.3511602739130433</v>
      </c>
      <c r="I35" s="35">
        <v>960.41629797391306</v>
      </c>
      <c r="J35" s="34"/>
      <c r="K35" s="73">
        <f t="shared" ref="K35:K36" si="109">B35/$I35</f>
        <v>0.71974676314573172</v>
      </c>
      <c r="L35" s="73">
        <f t="shared" ref="L35:L36" si="110">C35/$I35</f>
        <v>0.22695038585264438</v>
      </c>
      <c r="M35" s="73">
        <f t="shared" ref="M35:M36" si="111">D35/$I35</f>
        <v>1.0806740717477278E-3</v>
      </c>
      <c r="N35" s="73">
        <f t="shared" ref="N35:N36" si="112">E35/$I35</f>
        <v>3.5980547623697977E-2</v>
      </c>
      <c r="O35" s="73">
        <f t="shared" ref="O35:O36" si="113">F35/$I35</f>
        <v>1.2185340903406741E-2</v>
      </c>
      <c r="P35" s="73">
        <f t="shared" ref="P35:P36" si="114">G35/$I35</f>
        <v>2.6494398551537494E-3</v>
      </c>
      <c r="Q35" s="73">
        <f t="shared" ref="Q35:Q36" si="115">H35/$I35</f>
        <v>1.4068485476177786E-3</v>
      </c>
      <c r="R35" s="36"/>
      <c r="S35" s="50" t="s">
        <v>24</v>
      </c>
      <c r="T35" s="50" t="s">
        <v>24</v>
      </c>
      <c r="U35" s="50" t="s">
        <v>24</v>
      </c>
      <c r="V35" s="50" t="s">
        <v>24</v>
      </c>
      <c r="W35" s="50" t="s">
        <v>24</v>
      </c>
      <c r="X35" s="50" t="s">
        <v>24</v>
      </c>
      <c r="Y35" s="50" t="s">
        <v>24</v>
      </c>
      <c r="Z35" s="50" t="s">
        <v>24</v>
      </c>
      <c r="AB35" s="50">
        <f t="shared" ref="AB35:AB36" si="116">B35/B34-1</f>
        <v>0.21710805834867575</v>
      </c>
      <c r="AC35" s="50">
        <f t="shared" ref="AC35:AC36" si="117">C35/C34-1</f>
        <v>-5.0222565659319263E-2</v>
      </c>
      <c r="AD35" s="50">
        <f t="shared" ref="AD35:AD36" si="118">D35/D34-1</f>
        <v>-3.9919820997071254E-2</v>
      </c>
      <c r="AE35" s="50">
        <f t="shared" ref="AE35:AE36" si="119">E35/E34-1</f>
        <v>1.6973381691876011E-3</v>
      </c>
      <c r="AF35" s="50">
        <f t="shared" ref="AF35:AF36" si="120">F35/F34-1</f>
        <v>-0.10888601233533846</v>
      </c>
      <c r="AG35" s="50">
        <f t="shared" ref="AG35:AG36" si="121">G35/G34-1</f>
        <v>0.12658677413114239</v>
      </c>
      <c r="AH35" s="50">
        <f t="shared" ref="AH35:AH36" si="122">H35/H34-1</f>
        <v>0.26620893621466113</v>
      </c>
      <c r="AI35" s="50">
        <f t="shared" ref="AI35:AI36" si="123">I35/I34-1</f>
        <v>0.13059305389711851</v>
      </c>
    </row>
    <row r="36" spans="1:40">
      <c r="A36" s="17">
        <v>44834</v>
      </c>
      <c r="B36" s="35">
        <v>639.41904761904755</v>
      </c>
      <c r="C36" s="37">
        <v>239.4435279238096</v>
      </c>
      <c r="D36" s="37">
        <v>1.3048584571428572</v>
      </c>
      <c r="E36" s="37">
        <v>37.660714285714285</v>
      </c>
      <c r="F36" s="35">
        <v>15.224</v>
      </c>
      <c r="G36" s="37">
        <v>2.7974285714285716</v>
      </c>
      <c r="H36" s="38">
        <v>2.0229019000000004</v>
      </c>
      <c r="I36" s="35">
        <v>937.87247875714286</v>
      </c>
      <c r="J36" s="34"/>
      <c r="K36" s="73">
        <f t="shared" si="109"/>
        <v>0.68177610720211967</v>
      </c>
      <c r="L36" s="73">
        <f t="shared" si="110"/>
        <v>0.25530499438592891</v>
      </c>
      <c r="M36" s="73">
        <f t="shared" si="111"/>
        <v>1.391296244103505E-3</v>
      </c>
      <c r="N36" s="73">
        <f t="shared" si="112"/>
        <v>4.0155474372829236E-2</v>
      </c>
      <c r="O36" s="73">
        <f t="shared" si="113"/>
        <v>1.6232483994172278E-2</v>
      </c>
      <c r="P36" s="73">
        <f t="shared" si="114"/>
        <v>2.982738735585556E-3</v>
      </c>
      <c r="Q36" s="73">
        <f t="shared" si="115"/>
        <v>2.1569050652608182E-3</v>
      </c>
      <c r="R36" s="36"/>
      <c r="S36" s="50" t="s">
        <v>24</v>
      </c>
      <c r="T36" s="50" t="s">
        <v>24</v>
      </c>
      <c r="U36" s="50" t="s">
        <v>24</v>
      </c>
      <c r="V36" s="50" t="s">
        <v>24</v>
      </c>
      <c r="W36" s="50" t="s">
        <v>24</v>
      </c>
      <c r="X36" s="50" t="s">
        <v>24</v>
      </c>
      <c r="Y36" s="50" t="s">
        <v>24</v>
      </c>
      <c r="Z36" s="50" t="s">
        <v>24</v>
      </c>
      <c r="AB36" s="50">
        <f t="shared" si="116"/>
        <v>-7.4990213458912658E-2</v>
      </c>
      <c r="AC36" s="50">
        <f t="shared" si="117"/>
        <v>9.853185738176462E-2</v>
      </c>
      <c r="AD36" s="50">
        <f t="shared" si="118"/>
        <v>0.25721383535664111</v>
      </c>
      <c r="AE36" s="50">
        <f t="shared" si="119"/>
        <v>8.9836283030754638E-2</v>
      </c>
      <c r="AF36" s="50">
        <f t="shared" si="120"/>
        <v>0.3008630265743828</v>
      </c>
      <c r="AG36" s="50">
        <f t="shared" si="121"/>
        <v>9.9373893940318592E-2</v>
      </c>
      <c r="AH36" s="50">
        <f t="shared" si="122"/>
        <v>0.49715910026095722</v>
      </c>
      <c r="AI36" s="50">
        <f t="shared" si="123"/>
        <v>-2.3472966113057936E-2</v>
      </c>
    </row>
    <row r="37" spans="1:40">
      <c r="A37" s="17">
        <v>44865</v>
      </c>
      <c r="B37" s="35">
        <v>788.70952380952372</v>
      </c>
      <c r="C37" s="37">
        <v>242.27427792380954</v>
      </c>
      <c r="D37" s="37">
        <v>1.5249600238095236</v>
      </c>
      <c r="E37" s="37">
        <v>38.516047619047619</v>
      </c>
      <c r="F37" s="35">
        <v>15.882</v>
      </c>
      <c r="G37" s="37">
        <v>2.4903333333333331</v>
      </c>
      <c r="H37" s="38">
        <v>2.0944052476190471</v>
      </c>
      <c r="I37" s="35">
        <v>1091.491547957143</v>
      </c>
      <c r="J37" s="36"/>
      <c r="K37" s="73">
        <f t="shared" ref="K37" si="124">B37/$I37</f>
        <v>0.72259792142750712</v>
      </c>
      <c r="L37" s="73">
        <f t="shared" ref="L37" si="125">C37/$I37</f>
        <v>0.22196624277783444</v>
      </c>
      <c r="M37" s="73">
        <f t="shared" ref="M37" si="126">D37/$I37</f>
        <v>1.3971340654571891E-3</v>
      </c>
      <c r="N37" s="73">
        <f t="shared" ref="N37" si="127">E37/$I37</f>
        <v>3.5287536299419824E-2</v>
      </c>
      <c r="O37" s="73">
        <f t="shared" ref="O37" si="128">F37/$I37</f>
        <v>1.4550731088779445E-2</v>
      </c>
      <c r="P37" s="73">
        <f t="shared" ref="P37" si="129">G37/$I37</f>
        <v>2.2815873727966927E-3</v>
      </c>
      <c r="Q37" s="73">
        <f t="shared" ref="Q37" si="130">H37/$I37</f>
        <v>1.9188469682050926E-3</v>
      </c>
      <c r="R37" s="36"/>
      <c r="S37" s="50" t="s">
        <v>24</v>
      </c>
      <c r="T37" s="50" t="s">
        <v>24</v>
      </c>
      <c r="U37" s="50" t="s">
        <v>24</v>
      </c>
      <c r="V37" s="50" t="s">
        <v>24</v>
      </c>
      <c r="W37" s="50" t="s">
        <v>24</v>
      </c>
      <c r="X37" s="50" t="s">
        <v>24</v>
      </c>
      <c r="Y37" s="50" t="s">
        <v>24</v>
      </c>
      <c r="Z37" s="50" t="s">
        <v>24</v>
      </c>
      <c r="AB37" s="50">
        <f t="shared" ref="AB37" si="131">B37/B36-1</f>
        <v>0.23347830620056897</v>
      </c>
      <c r="AC37" s="50">
        <f t="shared" ref="AC37" si="132">C37/C36-1</f>
        <v>1.1822203024425271E-2</v>
      </c>
      <c r="AD37" s="50">
        <f t="shared" ref="AD37" si="133">D37/D36-1</f>
        <v>0.1686784995428583</v>
      </c>
      <c r="AE37" s="50">
        <f t="shared" ref="AE37" si="134">E37/E36-1</f>
        <v>2.271155365892219E-2</v>
      </c>
      <c r="AF37" s="50">
        <f t="shared" ref="AF37" si="135">F37/F36-1</f>
        <v>4.3221229637414593E-2</v>
      </c>
      <c r="AG37" s="50">
        <f t="shared" ref="AG37" si="136">G37/G36-1</f>
        <v>-0.10977768699145485</v>
      </c>
      <c r="AH37" s="50">
        <f t="shared" ref="AH37" si="137">H37/H36-1</f>
        <v>3.5346918018637874E-2</v>
      </c>
      <c r="AI37" s="50">
        <f t="shared" ref="AI37" si="138">I37/I36-1</f>
        <v>0.16379526287366297</v>
      </c>
    </row>
    <row r="38" spans="1:40">
      <c r="A38" s="17">
        <v>44895</v>
      </c>
      <c r="B38" s="35">
        <v>621.87619047619057</v>
      </c>
      <c r="C38" s="37">
        <v>230.66942711904755</v>
      </c>
      <c r="D38" s="61">
        <v>1.790039633333333</v>
      </c>
      <c r="E38" s="37">
        <v>39.27390476190476</v>
      </c>
      <c r="F38" s="35">
        <v>14.468</v>
      </c>
      <c r="G38" s="37">
        <v>2.2910666666666666</v>
      </c>
      <c r="H38" s="38">
        <v>1.5198442571428572</v>
      </c>
      <c r="I38" s="35">
        <v>911.88847291428567</v>
      </c>
      <c r="J38" s="36"/>
      <c r="K38" s="73">
        <f t="shared" ref="K38:K41" si="139">B38/$I38</f>
        <v>0.68196518428262309</v>
      </c>
      <c r="L38" s="73">
        <f t="shared" ref="L38:L41" si="140">C38/$I38</f>
        <v>0.25295793725942806</v>
      </c>
      <c r="M38" s="73">
        <f t="shared" ref="M38:M41" si="141">D38/$I38</f>
        <v>1.9630028084603175E-3</v>
      </c>
      <c r="N38" s="73">
        <f t="shared" ref="N38:N41" si="142">E38/$I38</f>
        <v>4.3068758876170558E-2</v>
      </c>
      <c r="O38" s="73">
        <f t="shared" ref="O38:O41" si="143">F38/$I38</f>
        <v>1.5865975313584146E-2</v>
      </c>
      <c r="P38" s="73">
        <f t="shared" ref="P38:P41" si="144">G38/$I38</f>
        <v>2.5124417455839676E-3</v>
      </c>
      <c r="Q38" s="73">
        <f t="shared" ref="Q38:Q41" si="145">H38/$I38</f>
        <v>1.6666997141499313E-3</v>
      </c>
      <c r="R38" s="36"/>
      <c r="S38" s="50" t="s">
        <v>24</v>
      </c>
      <c r="T38" s="50" t="s">
        <v>24</v>
      </c>
      <c r="U38" s="50" t="s">
        <v>24</v>
      </c>
      <c r="V38" s="50" t="s">
        <v>24</v>
      </c>
      <c r="W38" s="50" t="s">
        <v>24</v>
      </c>
      <c r="X38" s="50" t="s">
        <v>24</v>
      </c>
      <c r="Y38" s="50" t="s">
        <v>24</v>
      </c>
      <c r="Z38" s="50" t="s">
        <v>24</v>
      </c>
      <c r="AB38" s="50">
        <f t="shared" ref="AB38:AB41" si="146">B38/B37-1</f>
        <v>-0.21152696689589356</v>
      </c>
      <c r="AC38" s="50">
        <f t="shared" ref="AC38:AC41" si="147">C38/C37-1</f>
        <v>-4.789964045795847E-2</v>
      </c>
      <c r="AD38" s="50">
        <f t="shared" ref="AD38:AD41" si="148">D38/D37-1</f>
        <v>0.1738272514590975</v>
      </c>
      <c r="AE38" s="50">
        <f t="shared" ref="AE38:AE41" si="149">E38/E37-1</f>
        <v>1.9676399571236125E-2</v>
      </c>
      <c r="AF38" s="50">
        <f t="shared" ref="AF38:AF41" si="150">F38/F37-1</f>
        <v>-8.9031608109809812E-2</v>
      </c>
      <c r="AG38" s="50">
        <f t="shared" ref="AG38:AG41" si="151">G38/G37-1</f>
        <v>-8.0016062106812891E-2</v>
      </c>
      <c r="AH38" s="50">
        <f t="shared" ref="AH38:AH41" si="152">H38/H37-1</f>
        <v>-0.27433133636833651</v>
      </c>
      <c r="AI38" s="50">
        <f t="shared" ref="AI38:AI41" si="153">I38/I37-1</f>
        <v>-0.16454829666707538</v>
      </c>
    </row>
    <row r="39" spans="1:40">
      <c r="A39" s="17">
        <v>44926</v>
      </c>
      <c r="B39" s="35">
        <v>502.90000000000009</v>
      </c>
      <c r="C39" s="37">
        <v>198.10003704761905</v>
      </c>
      <c r="D39" s="37">
        <v>1.2494920142857142</v>
      </c>
      <c r="E39" s="37">
        <v>30.786285714285718</v>
      </c>
      <c r="F39" s="35">
        <v>15.032</v>
      </c>
      <c r="G39" s="37">
        <v>2.3444285714285713</v>
      </c>
      <c r="H39" s="38">
        <v>1.1084907857142858</v>
      </c>
      <c r="I39" s="38">
        <v>751.52073413333335</v>
      </c>
      <c r="J39" s="36"/>
      <c r="K39" s="73">
        <f t="shared" si="139"/>
        <v>0.66917648064621005</v>
      </c>
      <c r="L39" s="73">
        <f t="shared" si="140"/>
        <v>0.26359889760868865</v>
      </c>
      <c r="M39" s="73">
        <f t="shared" si="141"/>
        <v>1.6626181521480574E-3</v>
      </c>
      <c r="N39" s="73">
        <f t="shared" si="142"/>
        <v>4.0965317809613051E-2</v>
      </c>
      <c r="O39" s="73">
        <f t="shared" si="143"/>
        <v>2.0002109479168476E-2</v>
      </c>
      <c r="P39" s="73">
        <f t="shared" si="144"/>
        <v>3.1195793608172458E-3</v>
      </c>
      <c r="Q39" s="73">
        <f t="shared" si="145"/>
        <v>1.4749969433546187E-3</v>
      </c>
      <c r="R39" s="36"/>
      <c r="S39" s="50" t="s">
        <v>24</v>
      </c>
      <c r="T39" s="50" t="s">
        <v>24</v>
      </c>
      <c r="U39" s="50" t="s">
        <v>24</v>
      </c>
      <c r="V39" s="50" t="s">
        <v>24</v>
      </c>
      <c r="W39" s="50" t="s">
        <v>24</v>
      </c>
      <c r="X39" s="50" t="s">
        <v>24</v>
      </c>
      <c r="Y39" s="50" t="s">
        <v>24</v>
      </c>
      <c r="Z39" s="50" t="s">
        <v>24</v>
      </c>
      <c r="AB39" s="50">
        <f t="shared" si="146"/>
        <v>-0.19131813100142425</v>
      </c>
      <c r="AC39" s="50">
        <f t="shared" si="147"/>
        <v>-0.14119508804528125</v>
      </c>
      <c r="AD39" s="50">
        <f t="shared" si="148"/>
        <v>-0.30197522388989506</v>
      </c>
      <c r="AE39" s="50">
        <f t="shared" si="149"/>
        <v>-0.21611344986129155</v>
      </c>
      <c r="AF39" s="50">
        <f t="shared" si="150"/>
        <v>3.8982582250483899E-2</v>
      </c>
      <c r="AG39" s="50">
        <f t="shared" si="151"/>
        <v>2.3291292889151327E-2</v>
      </c>
      <c r="AH39" s="50">
        <f t="shared" si="152"/>
        <v>-0.27065501579870521</v>
      </c>
      <c r="AI39" s="50">
        <f t="shared" si="153"/>
        <v>-0.17586332489590129</v>
      </c>
    </row>
    <row r="40" spans="1:40">
      <c r="A40" s="17">
        <v>44957</v>
      </c>
      <c r="B40" s="85">
        <v>837.5</v>
      </c>
      <c r="C40" s="85">
        <v>263.84720799000002</v>
      </c>
      <c r="D40" s="85">
        <v>2.4139013649999996</v>
      </c>
      <c r="E40" s="86">
        <v>46.447599999999994</v>
      </c>
      <c r="F40" s="85">
        <v>12.519</v>
      </c>
      <c r="G40" s="85">
        <v>3.2899499999999997</v>
      </c>
      <c r="H40" s="85">
        <v>1.870362275</v>
      </c>
      <c r="I40" s="85">
        <v>1167.8880216299999</v>
      </c>
      <c r="K40" s="73">
        <f t="shared" si="139"/>
        <v>0.71710642158236759</v>
      </c>
      <c r="L40" s="73">
        <f t="shared" si="140"/>
        <v>0.22591824139248667</v>
      </c>
      <c r="M40" s="73">
        <f t="shared" si="141"/>
        <v>2.0668945312333643E-3</v>
      </c>
      <c r="N40" s="73">
        <f t="shared" si="142"/>
        <v>3.9770593703987077E-2</v>
      </c>
      <c r="O40" s="73">
        <f t="shared" si="143"/>
        <v>1.0719349602136908E-2</v>
      </c>
      <c r="P40" s="73">
        <f t="shared" si="144"/>
        <v>2.8170080855939228E-3</v>
      </c>
      <c r="Q40" s="73">
        <f t="shared" si="145"/>
        <v>1.6014911021945148E-3</v>
      </c>
      <c r="R40" s="36"/>
      <c r="S40" s="50" t="s">
        <v>24</v>
      </c>
      <c r="T40" s="50" t="s">
        <v>24</v>
      </c>
      <c r="U40" s="50" t="s">
        <v>24</v>
      </c>
      <c r="V40" s="50" t="s">
        <v>24</v>
      </c>
      <c r="W40" s="50" t="s">
        <v>24</v>
      </c>
      <c r="X40" s="50" t="s">
        <v>24</v>
      </c>
      <c r="Y40" s="50" t="s">
        <v>24</v>
      </c>
      <c r="Z40" s="50" t="s">
        <v>24</v>
      </c>
      <c r="AB40" s="50">
        <f t="shared" si="146"/>
        <v>0.6653410220719822</v>
      </c>
      <c r="AC40" s="50">
        <f t="shared" si="147"/>
        <v>0.33188873622762993</v>
      </c>
      <c r="AD40" s="50">
        <f t="shared" si="148"/>
        <v>0.9319061965993698</v>
      </c>
      <c r="AE40" s="50">
        <f t="shared" si="149"/>
        <v>0.50871074318806109</v>
      </c>
      <c r="AF40" s="50">
        <f t="shared" si="150"/>
        <v>-0.16717668972857902</v>
      </c>
      <c r="AG40" s="50">
        <f t="shared" si="151"/>
        <v>0.40330570958503431</v>
      </c>
      <c r="AH40" s="50">
        <f t="shared" si="152"/>
        <v>0.68730520731823841</v>
      </c>
      <c r="AI40" s="50">
        <f t="shared" si="153"/>
        <v>0.55403300080180551</v>
      </c>
    </row>
    <row r="41" spans="1:40">
      <c r="A41" s="17">
        <v>44985</v>
      </c>
      <c r="B41" s="34">
        <v>682.95263157894738</v>
      </c>
      <c r="C41" s="34">
        <v>245.3025820263158</v>
      </c>
      <c r="D41" s="34">
        <v>1.4833179789473681</v>
      </c>
      <c r="E41" s="59">
        <v>47.91905263157895</v>
      </c>
      <c r="F41" s="34">
        <v>13.153</v>
      </c>
      <c r="G41" s="37">
        <v>3.4757894736842103</v>
      </c>
      <c r="H41" s="38">
        <v>1.8327452052631577</v>
      </c>
      <c r="I41" s="34">
        <v>996.11911889473686</v>
      </c>
      <c r="K41" s="73">
        <f t="shared" si="139"/>
        <v>0.68561341572956713</v>
      </c>
      <c r="L41" s="73">
        <f t="shared" si="140"/>
        <v>0.2462582811365934</v>
      </c>
      <c r="M41" s="73">
        <f t="shared" si="141"/>
        <v>1.489096987309321E-3</v>
      </c>
      <c r="N41" s="73">
        <f t="shared" si="142"/>
        <v>4.8105745309605596E-2</v>
      </c>
      <c r="O41" s="73">
        <f t="shared" si="143"/>
        <v>1.3204244101442572E-2</v>
      </c>
      <c r="P41" s="73">
        <f t="shared" si="144"/>
        <v>3.4893311530259951E-3</v>
      </c>
      <c r="Q41" s="73">
        <f t="shared" si="145"/>
        <v>1.839885582455957E-3</v>
      </c>
      <c r="R41" s="36"/>
      <c r="S41" s="50" t="s">
        <v>24</v>
      </c>
      <c r="T41" s="50" t="s">
        <v>24</v>
      </c>
      <c r="U41" s="50" t="s">
        <v>24</v>
      </c>
      <c r="V41" s="50" t="s">
        <v>24</v>
      </c>
      <c r="W41" s="50" t="s">
        <v>24</v>
      </c>
      <c r="X41" s="50" t="s">
        <v>24</v>
      </c>
      <c r="Y41" s="50" t="s">
        <v>24</v>
      </c>
      <c r="Z41" s="50" t="s">
        <v>24</v>
      </c>
      <c r="AB41" s="50">
        <f t="shared" si="146"/>
        <v>-0.18453417124901805</v>
      </c>
      <c r="AC41" s="50">
        <f t="shared" si="147"/>
        <v>-7.0285473569942303E-2</v>
      </c>
      <c r="AD41" s="50">
        <f t="shared" si="148"/>
        <v>-0.38551011219658171</v>
      </c>
      <c r="AE41" s="50">
        <f t="shared" si="149"/>
        <v>3.1679842049513018E-2</v>
      </c>
      <c r="AF41" s="50">
        <f t="shared" si="150"/>
        <v>5.0643022605639354E-2</v>
      </c>
      <c r="AG41" s="50">
        <f t="shared" si="151"/>
        <v>5.6487020679405697E-2</v>
      </c>
      <c r="AH41" s="50">
        <f t="shared" si="152"/>
        <v>-2.0112183740897072E-2</v>
      </c>
      <c r="AI41" s="50">
        <f t="shared" si="153"/>
        <v>-0.14707651722939019</v>
      </c>
    </row>
    <row r="42" spans="1:40">
      <c r="A42" s="17">
        <v>45016</v>
      </c>
      <c r="B42" s="34">
        <v>875.21304347826094</v>
      </c>
      <c r="C42" s="34">
        <v>245.26855552608697</v>
      </c>
      <c r="D42" s="34">
        <v>1.3837379956521738</v>
      </c>
      <c r="E42" s="59">
        <v>44.366086956521741</v>
      </c>
      <c r="F42" s="34">
        <v>15.468</v>
      </c>
      <c r="G42" s="37">
        <v>4.5505454545454542</v>
      </c>
      <c r="H42" s="38">
        <v>1.7395378999999997</v>
      </c>
      <c r="I42" s="34">
        <v>1187.9895073110674</v>
      </c>
      <c r="K42" s="73">
        <f t="shared" ref="K42:K44" si="154">B42/$I42</f>
        <v>0.73671782292020871</v>
      </c>
      <c r="L42" s="73">
        <f t="shared" ref="L42:L44" si="155">C42/$I42</f>
        <v>0.20645683654330876</v>
      </c>
      <c r="M42" s="73">
        <f t="shared" ref="M42:M44" si="156">D42/$I42</f>
        <v>1.1647729101447787E-3</v>
      </c>
      <c r="N42" s="73">
        <f t="shared" ref="N42:N44" si="157">E42/$I42</f>
        <v>3.7345520885063481E-2</v>
      </c>
      <c r="O42" s="73">
        <f t="shared" ref="O42:O44" si="158">F42/$I42</f>
        <v>1.3020317018633232E-2</v>
      </c>
      <c r="P42" s="73">
        <f t="shared" ref="P42:P44" si="159">G42/$I42</f>
        <v>3.8304592982856397E-3</v>
      </c>
      <c r="Q42" s="73">
        <f t="shared" ref="Q42:Q44" si="160">H42/$I42</f>
        <v>1.4642704243552826E-3</v>
      </c>
      <c r="R42" s="36"/>
      <c r="S42" s="50" t="s">
        <v>24</v>
      </c>
      <c r="T42" s="50" t="s">
        <v>24</v>
      </c>
      <c r="U42" s="50" t="s">
        <v>24</v>
      </c>
      <c r="V42" s="50" t="s">
        <v>24</v>
      </c>
      <c r="W42" s="50" t="s">
        <v>24</v>
      </c>
      <c r="X42" s="50" t="s">
        <v>24</v>
      </c>
      <c r="Y42" s="50" t="s">
        <v>24</v>
      </c>
      <c r="Z42" s="50" t="s">
        <v>24</v>
      </c>
      <c r="AB42" s="50">
        <f t="shared" ref="AB42:AB44" si="161">B42/B41-1</f>
        <v>0.28151353843504268</v>
      </c>
      <c r="AC42" s="50">
        <f t="shared" ref="AC42:AC44" si="162">C42/C41-1</f>
        <v>-1.3871236065987613E-4</v>
      </c>
      <c r="AD42" s="50">
        <f t="shared" ref="AD42:AD44" si="163">D42/D41-1</f>
        <v>-6.7133267922674822E-2</v>
      </c>
      <c r="AE42" s="50">
        <f t="shared" ref="AE42:AE44" si="164">E42/E41-1</f>
        <v>-7.414515688308454E-2</v>
      </c>
      <c r="AF42" s="50">
        <f t="shared" ref="AF42:AF44" si="165">F42/F41-1</f>
        <v>0.17600547403634148</v>
      </c>
      <c r="AG42" s="50">
        <f t="shared" ref="AG42:AG44" si="166">G42/G41-1</f>
        <v>0.30921204779472489</v>
      </c>
      <c r="AH42" s="50">
        <f t="shared" ref="AH42:AH44" si="167">H42/H41-1</f>
        <v>-5.0856662996848212E-2</v>
      </c>
      <c r="AI42" s="50">
        <f t="shared" ref="AI42:AI44" si="168">I42/I41-1</f>
        <v>0.19261791564569508</v>
      </c>
    </row>
    <row r="43" spans="1:40">
      <c r="A43" s="17">
        <v>45046</v>
      </c>
      <c r="B43" s="34">
        <v>665.95263157894738</v>
      </c>
      <c r="C43" s="34">
        <v>233.1589894315789</v>
      </c>
      <c r="D43" s="34">
        <v>1.1685353842105266</v>
      </c>
      <c r="E43" s="59">
        <v>37.161684210526317</v>
      </c>
      <c r="F43" s="34">
        <v>11.928000000000001</v>
      </c>
      <c r="G43" s="37">
        <v>4.3698947368421059</v>
      </c>
      <c r="H43" s="38">
        <v>1.4531820315789472</v>
      </c>
      <c r="I43" s="34">
        <v>955.19291737368417</v>
      </c>
      <c r="K43" s="73">
        <f t="shared" si="154"/>
        <v>0.69719176039327546</v>
      </c>
      <c r="L43" s="73">
        <f t="shared" si="155"/>
        <v>0.24409622934878192</v>
      </c>
      <c r="M43" s="73">
        <f t="shared" si="156"/>
        <v>1.2233501347805535E-3</v>
      </c>
      <c r="N43" s="73">
        <f t="shared" si="157"/>
        <v>3.8904899245592053E-2</v>
      </c>
      <c r="O43" s="73">
        <f t="shared" si="158"/>
        <v>1.2487529778587763E-2</v>
      </c>
      <c r="P43" s="73">
        <f t="shared" si="159"/>
        <v>4.5748818457083942E-3</v>
      </c>
      <c r="Q43" s="73">
        <f t="shared" si="160"/>
        <v>1.5213492532738736E-3</v>
      </c>
      <c r="R43" s="36"/>
      <c r="S43" s="50" t="s">
        <v>24</v>
      </c>
      <c r="T43" s="50" t="s">
        <v>24</v>
      </c>
      <c r="U43" s="50" t="s">
        <v>24</v>
      </c>
      <c r="V43" s="50" t="s">
        <v>24</v>
      </c>
      <c r="W43" s="50" t="s">
        <v>24</v>
      </c>
      <c r="X43" s="50" t="s">
        <v>24</v>
      </c>
      <c r="Y43" s="50" t="s">
        <v>24</v>
      </c>
      <c r="Z43" s="50" t="s">
        <v>24</v>
      </c>
      <c r="AB43" s="50">
        <f t="shared" si="161"/>
        <v>-0.23909654164621841</v>
      </c>
      <c r="AC43" s="50">
        <f t="shared" si="162"/>
        <v>-4.9372680768367316E-2</v>
      </c>
      <c r="AD43" s="50">
        <f t="shared" si="163"/>
        <v>-0.15552265827622913</v>
      </c>
      <c r="AE43" s="50">
        <f t="shared" si="164"/>
        <v>-0.16238535422462785</v>
      </c>
      <c r="AF43" s="50">
        <f t="shared" si="165"/>
        <v>-0.22885958107059734</v>
      </c>
      <c r="AG43" s="50">
        <f t="shared" si="166"/>
        <v>-3.9698695355937952E-2</v>
      </c>
      <c r="AH43" s="50">
        <f t="shared" si="167"/>
        <v>-0.16461605603479668</v>
      </c>
      <c r="AI43" s="50">
        <f t="shared" si="168"/>
        <v>-0.19595845628662356</v>
      </c>
    </row>
    <row r="44" spans="1:40">
      <c r="A44" s="17">
        <v>45077</v>
      </c>
      <c r="B44" s="35">
        <v>774.23181818181808</v>
      </c>
      <c r="C44" s="37">
        <v>239.54840403636362</v>
      </c>
      <c r="D44" s="37">
        <v>1.1671315136363638</v>
      </c>
      <c r="E44" s="37">
        <v>39.938499999999998</v>
      </c>
      <c r="F44" s="35">
        <v>12.054</v>
      </c>
      <c r="G44" s="37">
        <v>3.4110909090909085</v>
      </c>
      <c r="H44" s="38">
        <v>1.5269814181818182</v>
      </c>
      <c r="I44" s="35">
        <v>1071.8779260590909</v>
      </c>
      <c r="J44" s="34"/>
      <c r="K44" s="73">
        <f t="shared" si="154"/>
        <v>0.72231342707876223</v>
      </c>
      <c r="L44" s="73">
        <f t="shared" si="155"/>
        <v>0.22348478144064113</v>
      </c>
      <c r="M44" s="73">
        <f t="shared" si="156"/>
        <v>1.0888660781806433E-3</v>
      </c>
      <c r="N44" s="73">
        <f t="shared" si="157"/>
        <v>3.7260306448178737E-2</v>
      </c>
      <c r="O44" s="73">
        <f t="shared" si="158"/>
        <v>1.1245683586673173E-2</v>
      </c>
      <c r="P44" s="73">
        <f t="shared" si="159"/>
        <v>3.1823501782822054E-3</v>
      </c>
      <c r="Q44" s="73">
        <f t="shared" si="160"/>
        <v>1.4245851892817486E-3</v>
      </c>
      <c r="R44" s="36"/>
      <c r="S44" s="50" t="s">
        <v>24</v>
      </c>
      <c r="T44" s="50" t="s">
        <v>24</v>
      </c>
      <c r="U44" s="50" t="s">
        <v>24</v>
      </c>
      <c r="V44" s="50" t="s">
        <v>24</v>
      </c>
      <c r="W44" s="50" t="s">
        <v>24</v>
      </c>
      <c r="X44" s="50" t="s">
        <v>24</v>
      </c>
      <c r="Y44" s="50" t="s">
        <v>24</v>
      </c>
      <c r="Z44" s="50" t="s">
        <v>24</v>
      </c>
      <c r="AB44" s="50">
        <f t="shared" si="161"/>
        <v>0.16259292548502291</v>
      </c>
      <c r="AC44" s="50">
        <f t="shared" si="162"/>
        <v>2.7403681154912984E-2</v>
      </c>
      <c r="AD44" s="50">
        <f t="shared" si="163"/>
        <v>-1.2013932938036431E-3</v>
      </c>
      <c r="AE44" s="50">
        <f t="shared" si="164"/>
        <v>7.4722549541689665E-2</v>
      </c>
      <c r="AF44" s="50">
        <f t="shared" si="165"/>
        <v>1.0563380281690016E-2</v>
      </c>
      <c r="AG44" s="50">
        <f t="shared" si="166"/>
        <v>-0.21941119534702447</v>
      </c>
      <c r="AH44" s="50">
        <f t="shared" si="167"/>
        <v>5.0784681477711757E-2</v>
      </c>
      <c r="AI44" s="50">
        <f t="shared" si="168"/>
        <v>0.1221585781919674</v>
      </c>
    </row>
    <row r="45" spans="1:40">
      <c r="A45" s="17">
        <v>45107</v>
      </c>
      <c r="B45" s="35">
        <v>698.00476190476195</v>
      </c>
      <c r="C45" s="37">
        <v>253.43902912857135</v>
      </c>
      <c r="D45" s="37">
        <v>1.170312061904762</v>
      </c>
      <c r="E45" s="37">
        <v>38.914999999999999</v>
      </c>
      <c r="F45" s="35">
        <v>13.095000000000001</v>
      </c>
      <c r="G45" s="37">
        <v>3.1824761904761907</v>
      </c>
      <c r="H45" s="38">
        <v>1.7861706238095236</v>
      </c>
      <c r="I45" s="35">
        <v>1009.5927499095238</v>
      </c>
      <c r="J45" s="34"/>
      <c r="K45" s="73">
        <f t="shared" ref="K45" si="169">B45/$I45</f>
        <v>0.69137259748281144</v>
      </c>
      <c r="L45" s="73">
        <f t="shared" ref="L45" si="170">C45/$I45</f>
        <v>0.25103095198661407</v>
      </c>
      <c r="M45" s="73">
        <f t="shared" ref="M45" si="171">D45/$I45</f>
        <v>1.1591922208332433E-3</v>
      </c>
      <c r="N45" s="73">
        <f t="shared" ref="N45" si="172">E45/$I45</f>
        <v>3.8545245103520628E-2</v>
      </c>
      <c r="O45" s="73">
        <f t="shared" ref="O45" si="173">F45/$I45</f>
        <v>1.2970576503420343E-2</v>
      </c>
      <c r="P45" s="73">
        <f t="shared" ref="P45" si="174">G45/$I45</f>
        <v>3.1522375638705735E-3</v>
      </c>
      <c r="Q45" s="73">
        <f t="shared" ref="Q45" si="175">H45/$I45</f>
        <v>1.7691991389296269E-3</v>
      </c>
      <c r="R45" s="36"/>
      <c r="S45" s="50" t="s">
        <v>24</v>
      </c>
      <c r="T45" s="50" t="s">
        <v>24</v>
      </c>
      <c r="U45" s="50" t="s">
        <v>24</v>
      </c>
      <c r="V45" s="50" t="s">
        <v>24</v>
      </c>
      <c r="W45" s="50" t="s">
        <v>24</v>
      </c>
      <c r="X45" s="50" t="s">
        <v>24</v>
      </c>
      <c r="Y45" s="50" t="s">
        <v>24</v>
      </c>
      <c r="Z45" s="50" t="s">
        <v>24</v>
      </c>
      <c r="AB45" s="50">
        <f t="shared" ref="AB45" si="176">B45/B44-1</f>
        <v>-9.8455080877540513E-2</v>
      </c>
      <c r="AC45" s="50">
        <f t="shared" ref="AC45" si="177">C45/C44-1</f>
        <v>5.7986715244820131E-2</v>
      </c>
      <c r="AD45" s="50">
        <f t="shared" ref="AD45" si="178">D45/D44-1</f>
        <v>2.7250984411248957E-3</v>
      </c>
      <c r="AE45" s="50">
        <f t="shared" ref="AE45" si="179">E45/E44-1</f>
        <v>-2.5626901360842225E-2</v>
      </c>
      <c r="AF45" s="50">
        <f t="shared" ref="AF45" si="180">F45/F44-1</f>
        <v>8.6361373817819942E-2</v>
      </c>
      <c r="AG45" s="50">
        <f t="shared" ref="AG45" si="181">G45/G44-1</f>
        <v>-6.7020998474545457E-2</v>
      </c>
      <c r="AH45" s="50">
        <f t="shared" ref="AH45" si="182">H45/H44-1</f>
        <v>0.16973959377732495</v>
      </c>
      <c r="AI45" s="50">
        <f t="shared" ref="AI45" si="183">I45/I44-1</f>
        <v>-5.8108460520842398E-2</v>
      </c>
    </row>
    <row r="46" spans="1:40">
      <c r="A46" s="17">
        <v>45138</v>
      </c>
      <c r="B46" s="35">
        <v>695.56499999999994</v>
      </c>
      <c r="C46" s="37">
        <v>246.65277957000001</v>
      </c>
      <c r="D46" s="37">
        <v>1.075272625</v>
      </c>
      <c r="E46" s="37">
        <v>36.651700000000005</v>
      </c>
      <c r="F46" s="35">
        <v>11.334</v>
      </c>
      <c r="G46" s="37">
        <v>4.1773499999999997</v>
      </c>
      <c r="H46" s="38">
        <v>1.6201566099999998</v>
      </c>
      <c r="I46" s="35">
        <v>997.07625880499995</v>
      </c>
      <c r="J46" s="34"/>
      <c r="K46" s="73">
        <f t="shared" ref="K46" si="184">B46/$I46</f>
        <v>0.69760461535172591</v>
      </c>
      <c r="L46" s="73">
        <f t="shared" ref="L46" si="185">C46/$I46</f>
        <v>0.24737604309786132</v>
      </c>
      <c r="M46" s="73">
        <f t="shared" ref="M46" si="186">D46/$I46</f>
        <v>1.0784256625352997E-3</v>
      </c>
      <c r="N46" s="73">
        <f t="shared" ref="N46" si="187">E46/$I46</f>
        <v>3.6759174312230865E-2</v>
      </c>
      <c r="O46" s="73">
        <f t="shared" ref="O46" si="188">F46/$I46</f>
        <v>1.1367234852812408E-2</v>
      </c>
      <c r="P46" s="73">
        <f t="shared" ref="P46" si="189">G46/$I46</f>
        <v>4.18959930407587E-3</v>
      </c>
      <c r="Q46" s="73">
        <f t="shared" ref="Q46" si="190">H46/$I46</f>
        <v>1.6249074187582846E-3</v>
      </c>
      <c r="R46" s="36"/>
      <c r="S46" s="50">
        <f>B46/B34-1</f>
        <v>0.22469407518267426</v>
      </c>
      <c r="T46" s="50">
        <f t="shared" ref="T46:Z46" si="191">C46/C34-1</f>
        <v>7.4774649416569083E-2</v>
      </c>
      <c r="U46" s="50">
        <f t="shared" si="191"/>
        <v>-5.3464429166760752E-3</v>
      </c>
      <c r="V46" s="50">
        <f t="shared" si="191"/>
        <v>6.2437405338029661E-2</v>
      </c>
      <c r="W46" s="50">
        <f t="shared" si="191"/>
        <v>-0.13698317216172995</v>
      </c>
      <c r="X46" s="50">
        <f t="shared" si="191"/>
        <v>0.84948973944612938</v>
      </c>
      <c r="Y46" s="50">
        <f t="shared" si="191"/>
        <v>0.51829269795514787</v>
      </c>
      <c r="Z46" s="50">
        <f t="shared" si="191"/>
        <v>0.17374881578829493</v>
      </c>
      <c r="AB46" s="50">
        <f t="shared" ref="AB46" si="192">B46/B45-1</f>
        <v>-3.4953370491401792E-3</v>
      </c>
      <c r="AC46" s="50">
        <f t="shared" ref="AC46" si="193">C46/C45-1</f>
        <v>-2.6776655442160124E-2</v>
      </c>
      <c r="AD46" s="50">
        <f t="shared" ref="AD46" si="194">D46/D45-1</f>
        <v>-8.1208628021896101E-2</v>
      </c>
      <c r="AE46" s="50">
        <f t="shared" ref="AE46" si="195">E46/E45-1</f>
        <v>-5.8160092509314976E-2</v>
      </c>
      <c r="AF46" s="50">
        <f t="shared" ref="AF46" si="196">F46/F45-1</f>
        <v>-0.13447880870561291</v>
      </c>
      <c r="AG46" s="50">
        <f t="shared" ref="AG46" si="197">G46/G45-1</f>
        <v>0.31260997725640394</v>
      </c>
      <c r="AH46" s="50">
        <f t="shared" ref="AH46" si="198">H46/H45-1</f>
        <v>-9.2944095931580817E-2</v>
      </c>
      <c r="AI46" s="50">
        <f t="shared" ref="AI46" si="199">I46/I45-1</f>
        <v>-1.2397564370034919E-2</v>
      </c>
    </row>
    <row r="50" spans="7:16">
      <c r="G50" s="60"/>
      <c r="P50" s="79"/>
    </row>
    <row r="51" spans="7:16">
      <c r="G51" s="60"/>
      <c r="P51" s="79"/>
    </row>
  </sheetData>
  <mergeCells count="3">
    <mergeCell ref="K7:Q7"/>
    <mergeCell ref="S7:Z7"/>
    <mergeCell ref="AB7:AI7"/>
  </mergeCells>
  <phoneticPr fontId="2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Table of Contents</vt:lpstr>
      <vt:lpstr>Outstanding</vt:lpstr>
      <vt:lpstr>Issuance</vt:lpstr>
      <vt:lpstr>Trading Volume</vt:lpstr>
      <vt:lpstr>Issuance!Print_Area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Corporate Bond Issuance</dc:title>
  <dc:subject>Corporates</dc:subject>
  <dc:creator>SIFMA</dc:creator>
  <cp:lastModifiedBy>Podziemska, Justyna</cp:lastModifiedBy>
  <dcterms:created xsi:type="dcterms:W3CDTF">2007-03-06T14:59:53Z</dcterms:created>
  <dcterms:modified xsi:type="dcterms:W3CDTF">2023-08-07T14:03:25Z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