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3"/>
  </bookViews>
  <sheets>
    <sheet name="9.1" sheetId="1" r:id="rId1"/>
    <sheet name="9.2" sheetId="2" r:id="rId2"/>
    <sheet name="9.3" sheetId="3" r:id="rId3"/>
    <sheet name="9.4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6" i="4"/>
  <c r="J42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6" i="4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6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5" i="3" l="1"/>
  <c r="F6" i="3"/>
  <c r="F7" i="3"/>
  <c r="F8" i="3"/>
  <c r="F9" i="3"/>
  <c r="F10" i="3"/>
  <c r="F11" i="3"/>
  <c r="F12" i="3"/>
  <c r="F13" i="3"/>
  <c r="F4" i="3"/>
  <c r="E6" i="3"/>
  <c r="E7" i="3"/>
  <c r="E8" i="3"/>
  <c r="E9" i="3"/>
  <c r="E10" i="3"/>
  <c r="E11" i="3"/>
  <c r="E12" i="3"/>
  <c r="E13" i="3"/>
  <c r="E5" i="3"/>
  <c r="E4" i="3"/>
  <c r="I47" i="2"/>
  <c r="I45" i="2"/>
  <c r="I46" i="2"/>
  <c r="I44" i="2"/>
  <c r="F21" i="1" l="1"/>
  <c r="F20" i="1"/>
  <c r="F19" i="1"/>
  <c r="F16" i="1"/>
  <c r="F17" i="1"/>
  <c r="F18" i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Cột này lấy dữ liệu từ AP chép sang.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Cột này lấy dữ liệu từ AP chép sang.</t>
        </r>
      </text>
    </comment>
  </commentList>
</comments>
</file>

<file path=xl/sharedStrings.xml><?xml version="1.0" encoding="utf-8"?>
<sst xmlns="http://schemas.openxmlformats.org/spreadsheetml/2006/main" count="372" uniqueCount="176">
  <si>
    <t>Bảng ngẫu nhiên</t>
  </si>
  <si>
    <t>A</t>
  </si>
  <si>
    <t>J</t>
  </si>
  <si>
    <t>C</t>
  </si>
  <si>
    <t>K</t>
  </si>
  <si>
    <t>D</t>
  </si>
  <si>
    <t>L</t>
  </si>
  <si>
    <t>E</t>
  </si>
  <si>
    <t>O</t>
  </si>
  <si>
    <t>U</t>
  </si>
  <si>
    <t>M</t>
  </si>
  <si>
    <t>G</t>
  </si>
  <si>
    <t>H</t>
  </si>
  <si>
    <t>N</t>
  </si>
  <si>
    <t>Q</t>
  </si>
  <si>
    <t>I</t>
  </si>
  <si>
    <t>P</t>
  </si>
  <si>
    <t>V</t>
  </si>
  <si>
    <t>1) Đếm số ký tự là chữ trong bảng trên.</t>
  </si>
  <si>
    <t>2) Đếm số ký tự là số trong bảng trên</t>
  </si>
  <si>
    <t>3) Đếm số ô trống trong bảng trên.</t>
  </si>
  <si>
    <t>4) Đếm tổng số ô trong bảng trên.</t>
  </si>
  <si>
    <t>5) Đếm số dòng trong Excel.</t>
  </si>
  <si>
    <t>6) Đếm số cột trong Excel.</t>
  </si>
  <si>
    <t>TT</t>
  </si>
  <si>
    <t>MSSV</t>
  </si>
  <si>
    <t>Họ và tên</t>
  </si>
  <si>
    <t>Giới Tính</t>
  </si>
  <si>
    <t>Quizes</t>
  </si>
  <si>
    <t>1</t>
  </si>
  <si>
    <t>2</t>
  </si>
  <si>
    <t>3</t>
  </si>
  <si>
    <t>4</t>
  </si>
  <si>
    <t>5</t>
  </si>
  <si>
    <t>6</t>
  </si>
  <si>
    <t>7</t>
  </si>
  <si>
    <t>8</t>
  </si>
  <si>
    <t>PS01885</t>
  </si>
  <si>
    <t>LÊ NGỌC TRUNG</t>
  </si>
  <si>
    <t>Nam</t>
  </si>
  <si>
    <t>PS01892</t>
  </si>
  <si>
    <t>LÊ SĨ NGUYÊN</t>
  </si>
  <si>
    <t>PS02631</t>
  </si>
  <si>
    <t>Mai Nguyên Vỹ</t>
  </si>
  <si>
    <t>PS02765</t>
  </si>
  <si>
    <t>Phạm Đức Tuấn</t>
  </si>
  <si>
    <t>Nữ</t>
  </si>
  <si>
    <t>PS03550</t>
  </si>
  <si>
    <t>Đinh Văn Ngọc Hùng</t>
  </si>
  <si>
    <t>PS03782</t>
  </si>
  <si>
    <t>Đoàn Minh Nhựt</t>
  </si>
  <si>
    <t>PS03945</t>
  </si>
  <si>
    <t>Đinh Quang Vũ</t>
  </si>
  <si>
    <t>PS03946</t>
  </si>
  <si>
    <t>Phạm Hữu Thịnh</t>
  </si>
  <si>
    <t>9</t>
  </si>
  <si>
    <t>PS03948</t>
  </si>
  <si>
    <t>Trần Thế Phước</t>
  </si>
  <si>
    <t>10</t>
  </si>
  <si>
    <t>PS03950</t>
  </si>
  <si>
    <t>Huỳnh Hữu Huy</t>
  </si>
  <si>
    <t>11</t>
  </si>
  <si>
    <t>PS03957</t>
  </si>
  <si>
    <t>Lê Bá Hậu</t>
  </si>
  <si>
    <t>12</t>
  </si>
  <si>
    <t>PS03964</t>
  </si>
  <si>
    <t>Lê Minh Tú</t>
  </si>
  <si>
    <t>13</t>
  </si>
  <si>
    <t>PS03966</t>
  </si>
  <si>
    <t>Nguyễn Hoàng Nhân</t>
  </si>
  <si>
    <t>14</t>
  </si>
  <si>
    <t>PS03974</t>
  </si>
  <si>
    <t>Nguyễn Hữu Chung</t>
  </si>
  <si>
    <t>15</t>
  </si>
  <si>
    <t>PS03975</t>
  </si>
  <si>
    <t>Đinh Tú Thuận</t>
  </si>
  <si>
    <t>16</t>
  </si>
  <si>
    <t>PS03977</t>
  </si>
  <si>
    <t>Lê Nguyễn Trọng Hữu</t>
  </si>
  <si>
    <t>17</t>
  </si>
  <si>
    <t>PS03982</t>
  </si>
  <si>
    <t>Ngô Anh Tú</t>
  </si>
  <si>
    <t>18</t>
  </si>
  <si>
    <t>PS03983</t>
  </si>
  <si>
    <t>Nguyễn Văn Quang</t>
  </si>
  <si>
    <t>19</t>
  </si>
  <si>
    <t>PS03984</t>
  </si>
  <si>
    <t>Nguyễn Văn Linh</t>
  </si>
  <si>
    <t>20</t>
  </si>
  <si>
    <t>PS03988</t>
  </si>
  <si>
    <t>Hồ Trọng Tâm</t>
  </si>
  <si>
    <t>21</t>
  </si>
  <si>
    <t>PS03995</t>
  </si>
  <si>
    <t>Nguyễn Trần Minh Mẫn</t>
  </si>
  <si>
    <t>22</t>
  </si>
  <si>
    <t>PS03996</t>
  </si>
  <si>
    <t>Hoàng Công Dy</t>
  </si>
  <si>
    <t>23</t>
  </si>
  <si>
    <t>PS03999</t>
  </si>
  <si>
    <t>Nguyễn Huy Phú</t>
  </si>
  <si>
    <t>24</t>
  </si>
  <si>
    <t>PS04019</t>
  </si>
  <si>
    <t>Phạm Đình Quốc An</t>
  </si>
  <si>
    <t>25</t>
  </si>
  <si>
    <t>PS04030</t>
  </si>
  <si>
    <t>Cao Thế Mạnh</t>
  </si>
  <si>
    <t>26</t>
  </si>
  <si>
    <t>PS04032</t>
  </si>
  <si>
    <t>Phạm Hoài Thương</t>
  </si>
  <si>
    <t>27</t>
  </si>
  <si>
    <t>PS04035</t>
  </si>
  <si>
    <t>Lê Nhựt Quang</t>
  </si>
  <si>
    <t>28</t>
  </si>
  <si>
    <t>PS04044</t>
  </si>
  <si>
    <t>Nguyễn Minh Duyên</t>
  </si>
  <si>
    <t>29</t>
  </si>
  <si>
    <t>PS04049</t>
  </si>
  <si>
    <t>Nguyễn Phước Lộc</t>
  </si>
  <si>
    <t>30</t>
  </si>
  <si>
    <t>PS04055</t>
  </si>
  <si>
    <t>Trương Minh Trí</t>
  </si>
  <si>
    <t>31</t>
  </si>
  <si>
    <t>PS04058</t>
  </si>
  <si>
    <t>Vòng Tuấn Xương</t>
  </si>
  <si>
    <t>32</t>
  </si>
  <si>
    <t>PS04060</t>
  </si>
  <si>
    <t>Vu Vạn Quang</t>
  </si>
  <si>
    <t>33</t>
  </si>
  <si>
    <t>PS04066</t>
  </si>
  <si>
    <t>Hồ Xuân Huy</t>
  </si>
  <si>
    <t>34</t>
  </si>
  <si>
    <t>PS04069</t>
  </si>
  <si>
    <t>Lê Sỹ Thành</t>
  </si>
  <si>
    <t>35</t>
  </si>
  <si>
    <t>PS04071</t>
  </si>
  <si>
    <t>Trần Tường Duy</t>
  </si>
  <si>
    <t>36</t>
  </si>
  <si>
    <t>PS04074</t>
  </si>
  <si>
    <t>Huỳnh Thanh Sơn</t>
  </si>
  <si>
    <t>37</t>
  </si>
  <si>
    <t>PS04082</t>
  </si>
  <si>
    <t>Nguyễn Trần Phú</t>
  </si>
  <si>
    <t xml:space="preserve">1) Có bao nhiêu sinh viên Nữ trong lớp? </t>
  </si>
  <si>
    <t>2) Tổng điểm Quiz 1 của các sinh viên Nữ?</t>
  </si>
  <si>
    <t>3) Có bao nhiêu sinh viên nam có điểm Quiz 1 dưới 5?</t>
  </si>
  <si>
    <t>4) Tổng điểm Quiz 2 của các sinh viên nam có điểm Quiz 1 dưới 5?</t>
  </si>
  <si>
    <t>THÔNG TIN PHỤ CẤP</t>
  </si>
  <si>
    <t>STT</t>
  </si>
  <si>
    <t>Mã NV</t>
  </si>
  <si>
    <t>Ten NV</t>
  </si>
  <si>
    <t>Chức vụ</t>
  </si>
  <si>
    <t>Phòng ban</t>
  </si>
  <si>
    <t>Phụ cấp
chức vụ</t>
  </si>
  <si>
    <t>GĐ</t>
  </si>
  <si>
    <t>B</t>
  </si>
  <si>
    <t>PGĐ</t>
  </si>
  <si>
    <t>NV</t>
  </si>
  <si>
    <t>TP</t>
  </si>
  <si>
    <t>PP</t>
  </si>
  <si>
    <t>Nguyễn Trọng Hữu</t>
  </si>
  <si>
    <t>PHỤ CẤP CHỨC VỤ</t>
  </si>
  <si>
    <t>CHỨC VỤ</t>
  </si>
  <si>
    <t>PHỤ CẤP</t>
  </si>
  <si>
    <t>TÊN PHÒNG BAN</t>
  </si>
  <si>
    <t>MÃ</t>
  </si>
  <si>
    <t>Tên phòng</t>
  </si>
  <si>
    <t>Kế hoạch</t>
  </si>
  <si>
    <t>Hành chính</t>
  </si>
  <si>
    <t>Kinh doanh</t>
  </si>
  <si>
    <t>1) Dựa vào Mã NV dùng hàm tham chiếu đến bảng TÊN PHÒNG BAN điền thông tin vào cột Phòng ban tại bảng THÔNG TIN PHỤ CẤP</t>
  </si>
  <si>
    <t>2) Dựa vào chức vụ tham chiếu đến bảng PHỤ CẤP CHỨC VỤ điền thông tin vào cột Phu cấp chức vụ tại bảng THÔNG TIN PHỤ CẤP</t>
  </si>
  <si>
    <t>Labs</t>
  </si>
  <si>
    <t>Yêu cầu điền thông tin điểm cho bảng trên:</t>
  </si>
  <si>
    <t>Điểm lab 1,2 lấy từ sheet có tên Điểm Lab1,2</t>
  </si>
  <si>
    <t>Điểm lab 13,4 lấy từ sheet có tên Điểm Lab3,4</t>
  </si>
  <si>
    <t>Điểm Quiz 1,2,3 lấy từ các file Quiz1,2,3 gửi kèm tài nguyên bài thực hành này.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</si>
</sst>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/>
      <right style="thick">
        <color rgb="FF00B0F0"/>
      </right>
      <top/>
      <bottom style="thin">
        <color indexed="64"/>
      </bottom>
      <diagonal/>
    </border>
    <border>
      <left style="thick">
        <color rgb="FF00B0F0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/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ck">
        <color rgb="FF00B0F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8" fillId="0" borderId="0"/>
    <xf numFmtId="0" fontId="9" fillId="0" borderId="0"/>
    <xf numFmtId="0" fontId="1" fillId="11" borderId="0" applyNumberFormat="0" applyBorder="0" applyAlignment="0" applyProtection="0"/>
  </cellStyleXfs>
  <cellXfs count="72">
    <xf numFmtId="0" fontId="0" fillId="0" borderId="0" xfId="0"/>
    <xf numFmtId="0" fontId="0" fillId="0" borderId="0" xfId="0"/>
    <xf numFmtId="0" fontId="0" fillId="0" borderId="20" xfId="0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1" xfId="0" quotePrefix="1" applyFont="1" applyFill="1" applyBorder="1" applyAlignment="1">
      <alignment horizontal="center" vertical="center"/>
    </xf>
    <xf numFmtId="0" fontId="8" fillId="0" borderId="12" xfId="2" applyFill="1" applyBorder="1"/>
    <xf numFmtId="0" fontId="9" fillId="0" borderId="1" xfId="3" applyBorder="1"/>
    <xf numFmtId="164" fontId="7" fillId="0" borderId="1" xfId="0" applyNumberFormat="1" applyFont="1" applyFill="1" applyBorder="1" applyAlignment="1">
      <alignment horizontal="center" vertical="center"/>
    </xf>
    <xf numFmtId="0" fontId="8" fillId="0" borderId="13" xfId="2" applyFill="1" applyBorder="1"/>
    <xf numFmtId="0" fontId="8" fillId="0" borderId="14" xfId="2" applyFill="1" applyBorder="1"/>
    <xf numFmtId="164" fontId="0" fillId="3" borderId="0" xfId="0" applyNumberFormat="1" applyFill="1"/>
    <xf numFmtId="0" fontId="0" fillId="0" borderId="0" xfId="0"/>
    <xf numFmtId="0" fontId="0" fillId="8" borderId="0" xfId="0" applyFill="1"/>
    <xf numFmtId="0" fontId="8" fillId="0" borderId="0" xfId="2" applyFill="1" applyBorder="1"/>
    <xf numFmtId="0" fontId="0" fillId="9" borderId="0" xfId="0" applyFill="1"/>
    <xf numFmtId="0" fontId="0" fillId="10" borderId="0" xfId="0" applyFill="1"/>
    <xf numFmtId="0" fontId="0" fillId="0" borderId="0" xfId="0"/>
    <xf numFmtId="0" fontId="3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8" fillId="0" borderId="16" xfId="3" applyFont="1" applyBorder="1" applyAlignment="1">
      <alignment horizontal="left"/>
    </xf>
    <xf numFmtId="0" fontId="3" fillId="0" borderId="20" xfId="0" applyFont="1" applyBorder="1" applyAlignment="1">
      <alignment horizontal="center" vertical="center"/>
    </xf>
    <xf numFmtId="0" fontId="0" fillId="0" borderId="20" xfId="0" applyBorder="1"/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0" xfId="0"/>
    <xf numFmtId="0" fontId="3" fillId="0" borderId="16" xfId="0" applyFont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>
      <alignment horizontal="center" vertical="center"/>
    </xf>
    <xf numFmtId="0" fontId="11" fillId="0" borderId="0" xfId="2" applyFont="1" applyFill="1" applyBorder="1"/>
    <xf numFmtId="0" fontId="10" fillId="0" borderId="0" xfId="0" applyFont="1"/>
    <xf numFmtId="0" fontId="2" fillId="3" borderId="0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1" fontId="6" fillId="10" borderId="4" xfId="1" applyNumberFormat="1" applyFont="1" applyFill="1" applyBorder="1" applyAlignment="1">
      <alignment horizontal="center" vertical="center" wrapText="1"/>
    </xf>
    <xf numFmtId="1" fontId="6" fillId="10" borderId="5" xfId="1" applyNumberFormat="1" applyFont="1" applyFill="1" applyBorder="1" applyAlignment="1">
      <alignment horizontal="center" vertical="center" wrapText="1"/>
    </xf>
    <xf numFmtId="1" fontId="6" fillId="10" borderId="6" xfId="1" applyNumberFormat="1" applyFont="1" applyFill="1" applyBorder="1" applyAlignment="1">
      <alignment horizontal="center" vertical="center" wrapText="1"/>
    </xf>
    <xf numFmtId="1" fontId="5" fillId="10" borderId="2" xfId="1" quotePrefix="1" applyNumberFormat="1" applyFont="1" applyFill="1" applyBorder="1" applyAlignment="1">
      <alignment horizontal="center" vertical="center" wrapText="1"/>
    </xf>
    <xf numFmtId="1" fontId="5" fillId="10" borderId="9" xfId="1" quotePrefix="1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" fontId="5" fillId="12" borderId="2" xfId="1" quotePrefix="1" applyNumberFormat="1" applyFont="1" applyFill="1" applyBorder="1" applyAlignment="1">
      <alignment horizontal="center" vertical="center" wrapText="1"/>
    </xf>
    <xf numFmtId="1" fontId="5" fillId="12" borderId="9" xfId="1" quotePrefix="1" applyNumberFormat="1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1" fontId="6" fillId="12" borderId="1" xfId="1" applyNumberFormat="1" applyFont="1" applyFill="1" applyBorder="1" applyAlignment="1">
      <alignment horizontal="center" vertical="center" wrapText="1"/>
    </xf>
    <xf numFmtId="1" fontId="6" fillId="12" borderId="1" xfId="4" applyNumberFormat="1" applyFont="1" applyFill="1" applyBorder="1" applyAlignment="1">
      <alignment horizontal="center" vertical="center" wrapText="1"/>
    </xf>
  </cellXfs>
  <cellStyles count="5">
    <cellStyle name="40% - Accent1" xfId="1" builtinId="31"/>
    <cellStyle name="40% - Accent3" xfId="4" builtinId="39"/>
    <cellStyle name="Normal" xfId="0" builtinId="0"/>
    <cellStyle name="Normal 2" xfId="2"/>
    <cellStyle name="Normal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1024%20-%20BAI%20T___P%20bu___i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"/>
      <sheetName val="9.2"/>
      <sheetName val="9.3"/>
      <sheetName val="9.4"/>
      <sheetName val="Điểm Lab1,2"/>
      <sheetName val="Điểm Lab3,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PS01885</v>
          </cell>
          <cell r="B4">
            <v>0</v>
          </cell>
          <cell r="C4">
            <v>0</v>
          </cell>
        </row>
        <row r="5">
          <cell r="A5" t="str">
            <v>PS01892</v>
          </cell>
          <cell r="B5">
            <v>0</v>
          </cell>
          <cell r="C5">
            <v>0</v>
          </cell>
        </row>
        <row r="6">
          <cell r="A6" t="str">
            <v>PS02631</v>
          </cell>
          <cell r="B6">
            <v>9</v>
          </cell>
          <cell r="C6">
            <v>8</v>
          </cell>
        </row>
        <row r="7">
          <cell r="A7" t="str">
            <v>PS02765</v>
          </cell>
          <cell r="B7">
            <v>8</v>
          </cell>
          <cell r="C7">
            <v>8</v>
          </cell>
        </row>
        <row r="8">
          <cell r="A8" t="str">
            <v>PS03550</v>
          </cell>
          <cell r="B8">
            <v>0</v>
          </cell>
          <cell r="C8">
            <v>0</v>
          </cell>
        </row>
        <row r="9">
          <cell r="A9" t="str">
            <v>PS03782</v>
          </cell>
          <cell r="B9">
            <v>0</v>
          </cell>
          <cell r="C9">
            <v>0</v>
          </cell>
        </row>
        <row r="10">
          <cell r="A10" t="str">
            <v>PS03945</v>
          </cell>
          <cell r="B10">
            <v>9</v>
          </cell>
          <cell r="C10">
            <v>8.5</v>
          </cell>
        </row>
        <row r="11">
          <cell r="A11" t="str">
            <v>PS03946</v>
          </cell>
          <cell r="B11">
            <v>9</v>
          </cell>
          <cell r="C11">
            <v>7</v>
          </cell>
        </row>
        <row r="12">
          <cell r="A12" t="str">
            <v>PS03948</v>
          </cell>
          <cell r="B12">
            <v>0</v>
          </cell>
          <cell r="C12">
            <v>8</v>
          </cell>
        </row>
        <row r="13">
          <cell r="A13" t="str">
            <v>PS03950</v>
          </cell>
          <cell r="B13">
            <v>8</v>
          </cell>
          <cell r="C13">
            <v>8</v>
          </cell>
        </row>
        <row r="14">
          <cell r="A14" t="str">
            <v>PS03957</v>
          </cell>
          <cell r="B14">
            <v>0</v>
          </cell>
          <cell r="C14">
            <v>0</v>
          </cell>
        </row>
        <row r="15">
          <cell r="A15" t="str">
            <v>PS03964</v>
          </cell>
          <cell r="B15">
            <v>8</v>
          </cell>
          <cell r="C15">
            <v>5</v>
          </cell>
        </row>
        <row r="16">
          <cell r="A16" t="str">
            <v>PS03966</v>
          </cell>
          <cell r="B16">
            <v>9.5</v>
          </cell>
          <cell r="C16">
            <v>8.5</v>
          </cell>
        </row>
        <row r="17">
          <cell r="A17" t="str">
            <v>PS03974</v>
          </cell>
          <cell r="B17">
            <v>0</v>
          </cell>
          <cell r="C17">
            <v>0</v>
          </cell>
        </row>
        <row r="18">
          <cell r="A18" t="str">
            <v>PS03975</v>
          </cell>
          <cell r="B18">
            <v>7.5</v>
          </cell>
          <cell r="C18">
            <v>7</v>
          </cell>
        </row>
        <row r="19">
          <cell r="A19" t="str">
            <v>PS03977</v>
          </cell>
          <cell r="B19">
            <v>9</v>
          </cell>
          <cell r="C19">
            <v>8</v>
          </cell>
        </row>
        <row r="20">
          <cell r="A20" t="str">
            <v>PS03982</v>
          </cell>
          <cell r="B20">
            <v>7.5</v>
          </cell>
          <cell r="C20">
            <v>8</v>
          </cell>
        </row>
        <row r="21">
          <cell r="A21" t="str">
            <v>PS03983</v>
          </cell>
          <cell r="B21">
            <v>7.5</v>
          </cell>
          <cell r="C21">
            <v>5.5</v>
          </cell>
        </row>
        <row r="22">
          <cell r="A22" t="str">
            <v>PS03984</v>
          </cell>
          <cell r="B22">
            <v>9</v>
          </cell>
          <cell r="C22">
            <v>9</v>
          </cell>
        </row>
        <row r="23">
          <cell r="A23" t="str">
            <v>PS03988</v>
          </cell>
          <cell r="B23">
            <v>8</v>
          </cell>
          <cell r="C23">
            <v>8</v>
          </cell>
        </row>
        <row r="24">
          <cell r="A24" t="str">
            <v>PS03995</v>
          </cell>
          <cell r="B24">
            <v>0</v>
          </cell>
          <cell r="C24">
            <v>0</v>
          </cell>
        </row>
        <row r="25">
          <cell r="A25" t="str">
            <v>PS03996</v>
          </cell>
          <cell r="B25">
            <v>8.5</v>
          </cell>
          <cell r="C25">
            <v>8.5</v>
          </cell>
        </row>
        <row r="26">
          <cell r="A26" t="str">
            <v>PS03999</v>
          </cell>
          <cell r="B26">
            <v>7</v>
          </cell>
          <cell r="C26">
            <v>6.5</v>
          </cell>
        </row>
        <row r="27">
          <cell r="A27" t="str">
            <v>PS04019</v>
          </cell>
          <cell r="B27">
            <v>8</v>
          </cell>
          <cell r="C27">
            <v>6.5</v>
          </cell>
        </row>
        <row r="28">
          <cell r="A28" t="str">
            <v>PS04030</v>
          </cell>
          <cell r="B28">
            <v>8</v>
          </cell>
          <cell r="C28">
            <v>0</v>
          </cell>
        </row>
        <row r="29">
          <cell r="A29" t="str">
            <v>PS04032</v>
          </cell>
          <cell r="B29">
            <v>8</v>
          </cell>
          <cell r="C29">
            <v>6</v>
          </cell>
        </row>
        <row r="30">
          <cell r="A30" t="str">
            <v>PS04035</v>
          </cell>
          <cell r="B30">
            <v>0</v>
          </cell>
          <cell r="C30">
            <v>5.5</v>
          </cell>
        </row>
        <row r="31">
          <cell r="A31" t="str">
            <v>PS04044</v>
          </cell>
          <cell r="B31">
            <v>8.5</v>
          </cell>
          <cell r="C31">
            <v>9.5</v>
          </cell>
        </row>
        <row r="32">
          <cell r="A32" t="str">
            <v>PS04049</v>
          </cell>
          <cell r="B32">
            <v>8.5</v>
          </cell>
          <cell r="C32">
            <v>7</v>
          </cell>
        </row>
        <row r="33">
          <cell r="A33" t="str">
            <v>PS04055</v>
          </cell>
          <cell r="B33">
            <v>7</v>
          </cell>
          <cell r="C33">
            <v>7.5</v>
          </cell>
        </row>
        <row r="34">
          <cell r="A34" t="str">
            <v>PS04058</v>
          </cell>
          <cell r="B34">
            <v>9</v>
          </cell>
          <cell r="C34">
            <v>6</v>
          </cell>
        </row>
        <row r="35">
          <cell r="A35" t="str">
            <v>PS04060</v>
          </cell>
          <cell r="B35">
            <v>8.5</v>
          </cell>
          <cell r="C35">
            <v>6</v>
          </cell>
        </row>
        <row r="36">
          <cell r="A36" t="str">
            <v>PS04066</v>
          </cell>
          <cell r="B36">
            <v>8.5</v>
          </cell>
          <cell r="C36">
            <v>7.5</v>
          </cell>
        </row>
        <row r="37">
          <cell r="A37" t="str">
            <v>PS04069</v>
          </cell>
          <cell r="B37">
            <v>8</v>
          </cell>
          <cell r="C37">
            <v>0</v>
          </cell>
        </row>
        <row r="38">
          <cell r="A38" t="str">
            <v>PS04071</v>
          </cell>
          <cell r="B38">
            <v>9</v>
          </cell>
          <cell r="C38">
            <v>6.5</v>
          </cell>
        </row>
        <row r="39">
          <cell r="A39" t="str">
            <v>PS04074</v>
          </cell>
          <cell r="B39">
            <v>8</v>
          </cell>
          <cell r="C39">
            <v>6</v>
          </cell>
        </row>
        <row r="40">
          <cell r="A40" t="str">
            <v>PS04082</v>
          </cell>
          <cell r="B40">
            <v>6.5</v>
          </cell>
          <cell r="C40">
            <v>7.5</v>
          </cell>
        </row>
      </sheetData>
      <sheetData sheetId="5">
        <row r="2">
          <cell r="D2" t="str">
            <v>PS01885</v>
          </cell>
          <cell r="E2" t="str">
            <v>PS01892</v>
          </cell>
          <cell r="F2" t="str">
            <v>PS02631</v>
          </cell>
          <cell r="G2" t="str">
            <v>PS02765</v>
          </cell>
          <cell r="H2" t="str">
            <v>PS03550</v>
          </cell>
          <cell r="I2" t="str">
            <v>PS03782</v>
          </cell>
          <cell r="J2" t="str">
            <v>PS03945</v>
          </cell>
          <cell r="K2" t="str">
            <v>PS03946</v>
          </cell>
          <cell r="L2" t="str">
            <v>PS03948</v>
          </cell>
          <cell r="M2" t="str">
            <v>PS03950</v>
          </cell>
          <cell r="N2" t="str">
            <v>PS03957</v>
          </cell>
          <cell r="O2" t="str">
            <v>PS03964</v>
          </cell>
          <cell r="P2" t="str">
            <v>PS03966</v>
          </cell>
          <cell r="Q2" t="str">
            <v>PS03974</v>
          </cell>
          <cell r="R2" t="str">
            <v>PS03975</v>
          </cell>
          <cell r="S2" t="str">
            <v>PS03977</v>
          </cell>
          <cell r="T2" t="str">
            <v>PS03982</v>
          </cell>
          <cell r="U2" t="str">
            <v>PS03983</v>
          </cell>
          <cell r="V2" t="str">
            <v>PS03984</v>
          </cell>
          <cell r="W2" t="str">
            <v>PS03988</v>
          </cell>
          <cell r="X2" t="str">
            <v>PS03995</v>
          </cell>
          <cell r="Y2" t="str">
            <v>PS03996</v>
          </cell>
          <cell r="Z2" t="str">
            <v>PS03999</v>
          </cell>
          <cell r="AA2" t="str">
            <v>PS04019</v>
          </cell>
          <cell r="AB2" t="str">
            <v>PS04030</v>
          </cell>
          <cell r="AC2" t="str">
            <v>PS04032</v>
          </cell>
          <cell r="AD2" t="str">
            <v>PS04035</v>
          </cell>
          <cell r="AE2" t="str">
            <v>PS04044</v>
          </cell>
          <cell r="AF2" t="str">
            <v>PS04049</v>
          </cell>
          <cell r="AG2" t="str">
            <v>PS04055</v>
          </cell>
          <cell r="AH2" t="str">
            <v>PS04058</v>
          </cell>
          <cell r="AI2" t="str">
            <v>PS04060</v>
          </cell>
          <cell r="AJ2" t="str">
            <v>PS04066</v>
          </cell>
          <cell r="AK2" t="str">
            <v>PS04069</v>
          </cell>
          <cell r="AL2" t="str">
            <v>PS04071</v>
          </cell>
          <cell r="AM2" t="str">
            <v>PS04074</v>
          </cell>
          <cell r="AN2" t="str">
            <v>PS04082</v>
          </cell>
        </row>
        <row r="3">
          <cell r="D3" t="str">
            <v>LÊ NGỌC TRUNG</v>
          </cell>
          <cell r="E3" t="str">
            <v>LÊ SĨ NGUYÊN</v>
          </cell>
          <cell r="F3" t="str">
            <v>Mai Nguyên Vỹ</v>
          </cell>
          <cell r="G3" t="str">
            <v>Phạm Đức Tuấn</v>
          </cell>
          <cell r="H3" t="str">
            <v>Đinh Văn Ngọc Hùng</v>
          </cell>
          <cell r="I3" t="str">
            <v>Đoàn Minh Nhựt</v>
          </cell>
          <cell r="J3" t="str">
            <v>Đinh Quang Vũ</v>
          </cell>
          <cell r="K3" t="str">
            <v>Phạm Hữu Thịnh</v>
          </cell>
          <cell r="L3" t="str">
            <v>Trần Thế Phước</v>
          </cell>
          <cell r="M3" t="str">
            <v>Huỳnh Hữu Huy</v>
          </cell>
          <cell r="N3" t="str">
            <v>Lê Bá Hậu</v>
          </cell>
          <cell r="O3" t="str">
            <v>Lê Minh Tú</v>
          </cell>
          <cell r="P3" t="str">
            <v>Nguyễn Hoàng Nhân</v>
          </cell>
          <cell r="Q3" t="str">
            <v>Nguyễn Hữu Chung</v>
          </cell>
          <cell r="R3" t="str">
            <v>Đinh Tú Thuận</v>
          </cell>
          <cell r="S3" t="str">
            <v>Lê Nguyễn Trọng Hữu</v>
          </cell>
          <cell r="T3" t="str">
            <v>Ngô Anh Tú</v>
          </cell>
          <cell r="U3" t="str">
            <v>Nguyễn Văn Quang</v>
          </cell>
          <cell r="V3" t="str">
            <v>Nguyễn Văn Linh</v>
          </cell>
          <cell r="W3" t="str">
            <v>Hồ Trọng Tâm</v>
          </cell>
          <cell r="X3" t="str">
            <v>Nguyễn Trần Minh Mẫn</v>
          </cell>
          <cell r="Y3" t="str">
            <v>Hoàng Công Dy</v>
          </cell>
          <cell r="Z3" t="str">
            <v>Nguyễn Huy Phú</v>
          </cell>
          <cell r="AA3" t="str">
            <v>Phạm Đình Quốc An</v>
          </cell>
          <cell r="AB3" t="str">
            <v>Cao Thế Mạnh</v>
          </cell>
          <cell r="AC3" t="str">
            <v>Phạm Hoài Thương</v>
          </cell>
          <cell r="AD3" t="str">
            <v>Lê Nhựt Quang</v>
          </cell>
          <cell r="AE3" t="str">
            <v>Nguyễn Minh Duyên</v>
          </cell>
          <cell r="AF3" t="str">
            <v>Nguyễn Phước Lộc</v>
          </cell>
          <cell r="AG3" t="str">
            <v>Trương Minh Trí</v>
          </cell>
          <cell r="AH3" t="str">
            <v>Vòng Tuấn Xương</v>
          </cell>
          <cell r="AI3" t="str">
            <v>Vu Vạn Quang</v>
          </cell>
          <cell r="AJ3" t="str">
            <v>Hồ Xuân Huy</v>
          </cell>
          <cell r="AK3" t="str">
            <v>Lê Sỹ Thành</v>
          </cell>
          <cell r="AL3" t="str">
            <v>Trần Tường Duy</v>
          </cell>
          <cell r="AM3" t="str">
            <v>Huỳnh Thanh Sơn</v>
          </cell>
          <cell r="AN3" t="str">
            <v>Nguyễn Trần Phú</v>
          </cell>
        </row>
        <row r="4">
          <cell r="D4">
            <v>0</v>
          </cell>
          <cell r="E4">
            <v>0</v>
          </cell>
          <cell r="F4">
            <v>7.5</v>
          </cell>
          <cell r="G4">
            <v>0</v>
          </cell>
          <cell r="H4">
            <v>0</v>
          </cell>
          <cell r="I4">
            <v>0</v>
          </cell>
          <cell r="J4">
            <v>7.5</v>
          </cell>
          <cell r="K4">
            <v>9.5</v>
          </cell>
          <cell r="L4">
            <v>9</v>
          </cell>
          <cell r="M4">
            <v>9.5</v>
          </cell>
          <cell r="N4">
            <v>0</v>
          </cell>
          <cell r="O4">
            <v>0</v>
          </cell>
          <cell r="P4">
            <v>8</v>
          </cell>
          <cell r="Q4">
            <v>0</v>
          </cell>
          <cell r="R4">
            <v>7.5</v>
          </cell>
          <cell r="S4">
            <v>8</v>
          </cell>
          <cell r="T4">
            <v>7.5</v>
          </cell>
          <cell r="U4">
            <v>0</v>
          </cell>
          <cell r="V4">
            <v>10</v>
          </cell>
          <cell r="W4">
            <v>7.5</v>
          </cell>
          <cell r="X4">
            <v>0</v>
          </cell>
          <cell r="Y4">
            <v>8</v>
          </cell>
          <cell r="Z4">
            <v>0</v>
          </cell>
          <cell r="AA4">
            <v>0</v>
          </cell>
          <cell r="AB4">
            <v>0</v>
          </cell>
          <cell r="AC4">
            <v>7.5</v>
          </cell>
          <cell r="AD4">
            <v>0</v>
          </cell>
          <cell r="AE4">
            <v>10</v>
          </cell>
          <cell r="AF4">
            <v>6</v>
          </cell>
          <cell r="AG4">
            <v>6</v>
          </cell>
          <cell r="AH4">
            <v>0</v>
          </cell>
          <cell r="AI4">
            <v>8</v>
          </cell>
          <cell r="AJ4">
            <v>5.5</v>
          </cell>
          <cell r="AK4">
            <v>0</v>
          </cell>
          <cell r="AL4">
            <v>0</v>
          </cell>
          <cell r="AM4">
            <v>0</v>
          </cell>
          <cell r="AN4">
            <v>7</v>
          </cell>
        </row>
        <row r="5">
          <cell r="D5">
            <v>0</v>
          </cell>
          <cell r="E5">
            <v>6</v>
          </cell>
          <cell r="F5">
            <v>9</v>
          </cell>
          <cell r="G5">
            <v>7</v>
          </cell>
          <cell r="H5">
            <v>0</v>
          </cell>
          <cell r="I5">
            <v>0</v>
          </cell>
          <cell r="J5">
            <v>7.5</v>
          </cell>
          <cell r="K5">
            <v>8.5</v>
          </cell>
          <cell r="L5">
            <v>8</v>
          </cell>
          <cell r="M5">
            <v>9.5</v>
          </cell>
          <cell r="N5">
            <v>0</v>
          </cell>
          <cell r="O5">
            <v>9</v>
          </cell>
          <cell r="P5">
            <v>9</v>
          </cell>
          <cell r="Q5">
            <v>0</v>
          </cell>
          <cell r="R5">
            <v>5</v>
          </cell>
          <cell r="S5">
            <v>9.5</v>
          </cell>
          <cell r="T5">
            <v>8.5</v>
          </cell>
          <cell r="U5">
            <v>6.5</v>
          </cell>
          <cell r="V5">
            <v>9.5</v>
          </cell>
          <cell r="W5">
            <v>7.5</v>
          </cell>
          <cell r="X5">
            <v>0</v>
          </cell>
          <cell r="Y5">
            <v>8.5</v>
          </cell>
          <cell r="Z5">
            <v>0</v>
          </cell>
          <cell r="AA5">
            <v>0</v>
          </cell>
          <cell r="AB5">
            <v>8</v>
          </cell>
          <cell r="AC5">
            <v>7</v>
          </cell>
          <cell r="AD5">
            <v>6</v>
          </cell>
          <cell r="AE5">
            <v>9</v>
          </cell>
          <cell r="AF5">
            <v>8.5</v>
          </cell>
          <cell r="AG5">
            <v>7</v>
          </cell>
          <cell r="AH5">
            <v>8.5</v>
          </cell>
          <cell r="AI5">
            <v>9</v>
          </cell>
          <cell r="AJ5">
            <v>8</v>
          </cell>
          <cell r="AK5">
            <v>8</v>
          </cell>
          <cell r="AL5">
            <v>8</v>
          </cell>
          <cell r="AM5">
            <v>7</v>
          </cell>
          <cell r="AN5">
            <v>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workbookViewId="0">
      <selection activeCell="F22" sqref="F22"/>
    </sheetView>
  </sheetViews>
  <sheetFormatPr defaultRowHeight="15" x14ac:dyDescent="0.25"/>
  <sheetData>
    <row r="3" spans="2:6" ht="15.75" thickBot="1" x14ac:dyDescent="0.3">
      <c r="B3" s="1"/>
      <c r="C3" s="43" t="s">
        <v>0</v>
      </c>
      <c r="D3" s="43"/>
      <c r="E3" s="43"/>
      <c r="F3" s="1"/>
    </row>
    <row r="4" spans="2:6" ht="16.5" thickTop="1" thickBot="1" x14ac:dyDescent="0.3">
      <c r="B4" s="2" t="s">
        <v>1</v>
      </c>
      <c r="C4" s="2"/>
      <c r="D4" s="2">
        <v>3</v>
      </c>
      <c r="E4" s="2" t="s">
        <v>2</v>
      </c>
      <c r="F4" s="2">
        <v>5</v>
      </c>
    </row>
    <row r="5" spans="2:6" ht="16.5" thickTop="1" thickBot="1" x14ac:dyDescent="0.3">
      <c r="B5" s="2"/>
      <c r="C5" s="2">
        <v>1</v>
      </c>
      <c r="D5" s="2"/>
      <c r="E5" s="2"/>
      <c r="F5" s="2"/>
    </row>
    <row r="6" spans="2:6" ht="16.5" thickTop="1" thickBot="1" x14ac:dyDescent="0.3">
      <c r="B6" s="2" t="s">
        <v>3</v>
      </c>
      <c r="C6" s="2" t="s">
        <v>4</v>
      </c>
      <c r="D6" s="2"/>
      <c r="E6" s="2"/>
      <c r="F6" s="2">
        <v>6</v>
      </c>
    </row>
    <row r="7" spans="2:6" ht="16.5" thickTop="1" thickBot="1" x14ac:dyDescent="0.3">
      <c r="B7" s="2" t="s">
        <v>5</v>
      </c>
      <c r="C7" s="2"/>
      <c r="D7" s="2" t="s">
        <v>6</v>
      </c>
      <c r="E7" s="2">
        <v>2</v>
      </c>
      <c r="F7" s="2"/>
    </row>
    <row r="8" spans="2:6" ht="16.5" thickTop="1" thickBot="1" x14ac:dyDescent="0.3">
      <c r="B8" s="2" t="s">
        <v>7</v>
      </c>
      <c r="C8" s="2"/>
      <c r="D8" s="2"/>
      <c r="E8" s="2"/>
      <c r="F8" s="2" t="s">
        <v>8</v>
      </c>
    </row>
    <row r="9" spans="2:6" ht="16.5" thickTop="1" thickBot="1" x14ac:dyDescent="0.3">
      <c r="B9" s="2"/>
      <c r="C9" s="2" t="s">
        <v>9</v>
      </c>
      <c r="D9" s="2"/>
      <c r="E9" s="2" t="s">
        <v>10</v>
      </c>
      <c r="F9" s="2"/>
    </row>
    <row r="10" spans="2:6" ht="16.5" thickTop="1" thickBot="1" x14ac:dyDescent="0.3">
      <c r="B10" s="2" t="s">
        <v>11</v>
      </c>
      <c r="C10" s="2">
        <v>4</v>
      </c>
      <c r="D10" s="2"/>
      <c r="E10" s="2"/>
      <c r="F10" s="2">
        <v>7</v>
      </c>
    </row>
    <row r="11" spans="2:6" ht="16.5" thickTop="1" thickBot="1" x14ac:dyDescent="0.3">
      <c r="B11" s="2" t="s">
        <v>12</v>
      </c>
      <c r="C11" s="2"/>
      <c r="D11" s="2"/>
      <c r="E11" s="2" t="s">
        <v>13</v>
      </c>
      <c r="F11" s="2" t="s">
        <v>14</v>
      </c>
    </row>
    <row r="12" spans="2:6" ht="16.5" thickTop="1" thickBot="1" x14ac:dyDescent="0.3">
      <c r="B12" s="2" t="s">
        <v>15</v>
      </c>
      <c r="C12" s="2">
        <v>8</v>
      </c>
      <c r="D12" s="2"/>
      <c r="E12" s="2"/>
      <c r="F12" s="2"/>
    </row>
    <row r="13" spans="2:6" ht="16.5" thickTop="1" thickBot="1" x14ac:dyDescent="0.3">
      <c r="B13" s="2"/>
      <c r="C13" s="2"/>
      <c r="D13" s="2"/>
      <c r="E13" s="2" t="s">
        <v>16</v>
      </c>
      <c r="F13" s="2" t="s">
        <v>17</v>
      </c>
    </row>
    <row r="16" spans="2:6" ht="15.75" x14ac:dyDescent="0.25">
      <c r="B16" s="3" t="s">
        <v>18</v>
      </c>
      <c r="C16" s="3"/>
      <c r="D16" s="3"/>
      <c r="E16" s="3"/>
      <c r="F16" s="4">
        <f>COUNTA(B4:F13)-COUNT(B4:F14)</f>
        <v>17</v>
      </c>
    </row>
    <row r="17" spans="2:6" ht="15.75" x14ac:dyDescent="0.25">
      <c r="B17" s="3" t="s">
        <v>19</v>
      </c>
      <c r="C17" s="3"/>
      <c r="D17" s="3"/>
      <c r="E17" s="3"/>
      <c r="F17" s="5">
        <f>COUNT(B4:F13)</f>
        <v>8</v>
      </c>
    </row>
    <row r="18" spans="2:6" ht="15.75" x14ac:dyDescent="0.25">
      <c r="B18" s="3" t="s">
        <v>20</v>
      </c>
      <c r="C18" s="3"/>
      <c r="D18" s="3"/>
      <c r="E18" s="3"/>
      <c r="F18" s="6">
        <f>COUNTBLANK(B4:F13)</f>
        <v>25</v>
      </c>
    </row>
    <row r="19" spans="2:6" ht="15.75" x14ac:dyDescent="0.25">
      <c r="B19" s="3" t="s">
        <v>21</v>
      </c>
      <c r="C19" s="3"/>
      <c r="D19" s="3"/>
      <c r="E19" s="3"/>
      <c r="F19" s="7">
        <f>COUNTA(B4:F13)+COUNTBLANK(B4:F13)</f>
        <v>50</v>
      </c>
    </row>
    <row r="20" spans="2:6" ht="15.75" x14ac:dyDescent="0.25">
      <c r="B20" s="3" t="s">
        <v>22</v>
      </c>
      <c r="C20" s="3"/>
      <c r="D20" s="3"/>
      <c r="E20" s="3"/>
      <c r="F20" s="8">
        <f>ROWS(B4:F13)</f>
        <v>10</v>
      </c>
    </row>
    <row r="21" spans="2:6" ht="15.75" x14ac:dyDescent="0.25">
      <c r="B21" s="3" t="s">
        <v>23</v>
      </c>
      <c r="C21" s="3"/>
      <c r="D21" s="3"/>
      <c r="E21" s="3"/>
      <c r="F21" s="9">
        <f>COLUMNS(B4:F13)</f>
        <v>5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topLeftCell="A17" workbookViewId="0">
      <selection activeCell="I48" sqref="I48"/>
    </sheetView>
  </sheetViews>
  <sheetFormatPr defaultRowHeight="15" x14ac:dyDescent="0.25"/>
  <cols>
    <col min="3" max="3" width="23" customWidth="1"/>
  </cols>
  <sheetData>
    <row r="2" spans="1:12" x14ac:dyDescent="0.25">
      <c r="A2" s="44" t="s">
        <v>24</v>
      </c>
      <c r="B2" s="44" t="s">
        <v>25</v>
      </c>
      <c r="C2" s="47" t="s">
        <v>26</v>
      </c>
      <c r="D2" s="44" t="s">
        <v>27</v>
      </c>
      <c r="E2" s="51" t="s">
        <v>28</v>
      </c>
      <c r="F2" s="52"/>
      <c r="G2" s="52"/>
      <c r="H2" s="52"/>
      <c r="I2" s="52"/>
      <c r="J2" s="52"/>
      <c r="K2" s="52"/>
      <c r="L2" s="53"/>
    </row>
    <row r="3" spans="1:12" x14ac:dyDescent="0.25">
      <c r="A3" s="45"/>
      <c r="B3" s="45"/>
      <c r="C3" s="48"/>
      <c r="D3" s="45"/>
      <c r="E3" s="54" t="s">
        <v>29</v>
      </c>
      <c r="F3" s="54" t="s">
        <v>30</v>
      </c>
      <c r="G3" s="54" t="s">
        <v>31</v>
      </c>
      <c r="H3" s="54" t="s">
        <v>32</v>
      </c>
      <c r="I3" s="54" t="s">
        <v>33</v>
      </c>
      <c r="J3" s="54" t="s">
        <v>34</v>
      </c>
      <c r="K3" s="54" t="s">
        <v>35</v>
      </c>
      <c r="L3" s="54" t="s">
        <v>36</v>
      </c>
    </row>
    <row r="4" spans="1:12" x14ac:dyDescent="0.25">
      <c r="A4" s="46"/>
      <c r="B4" s="46"/>
      <c r="C4" s="49"/>
      <c r="D4" s="50"/>
      <c r="E4" s="55"/>
      <c r="F4" s="55"/>
      <c r="G4" s="55"/>
      <c r="H4" s="55"/>
      <c r="I4" s="55"/>
      <c r="J4" s="55"/>
      <c r="K4" s="55"/>
      <c r="L4" s="55"/>
    </row>
    <row r="5" spans="1:12" ht="15.75" x14ac:dyDescent="0.25">
      <c r="A5" s="10" t="s">
        <v>29</v>
      </c>
      <c r="B5" s="11" t="s">
        <v>37</v>
      </c>
      <c r="C5" s="11" t="s">
        <v>38</v>
      </c>
      <c r="D5" s="12" t="s">
        <v>39</v>
      </c>
      <c r="E5" s="13">
        <v>0</v>
      </c>
      <c r="F5" s="13">
        <v>8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</row>
    <row r="6" spans="1:12" ht="15.75" x14ac:dyDescent="0.25">
      <c r="A6" s="10" t="s">
        <v>30</v>
      </c>
      <c r="B6" s="11" t="s">
        <v>40</v>
      </c>
      <c r="C6" s="11" t="s">
        <v>41</v>
      </c>
      <c r="D6" s="12" t="s">
        <v>39</v>
      </c>
      <c r="E6" s="13">
        <v>0</v>
      </c>
      <c r="F6" s="13">
        <v>0</v>
      </c>
      <c r="G6" s="13">
        <v>4</v>
      </c>
      <c r="H6" s="13">
        <v>8</v>
      </c>
      <c r="I6" s="13">
        <v>7</v>
      </c>
      <c r="J6" s="13">
        <v>0</v>
      </c>
      <c r="K6" s="13">
        <v>0</v>
      </c>
      <c r="L6" s="13">
        <v>0</v>
      </c>
    </row>
    <row r="7" spans="1:12" ht="15.75" x14ac:dyDescent="0.25">
      <c r="A7" s="10" t="s">
        <v>31</v>
      </c>
      <c r="B7" s="11" t="s">
        <v>42</v>
      </c>
      <c r="C7" s="11" t="s">
        <v>43</v>
      </c>
      <c r="D7" s="12" t="s">
        <v>39</v>
      </c>
      <c r="E7" s="13">
        <v>5</v>
      </c>
      <c r="F7" s="13">
        <v>0</v>
      </c>
      <c r="G7" s="13">
        <v>0</v>
      </c>
      <c r="H7" s="13">
        <v>6</v>
      </c>
      <c r="I7" s="13">
        <v>9</v>
      </c>
      <c r="J7" s="13">
        <v>8</v>
      </c>
      <c r="K7" s="13">
        <v>8</v>
      </c>
      <c r="L7" s="13">
        <v>6</v>
      </c>
    </row>
    <row r="8" spans="1:12" ht="15.75" x14ac:dyDescent="0.25">
      <c r="A8" s="10" t="s">
        <v>32</v>
      </c>
      <c r="B8" s="11" t="s">
        <v>44</v>
      </c>
      <c r="C8" s="11" t="s">
        <v>45</v>
      </c>
      <c r="D8" s="12" t="s">
        <v>46</v>
      </c>
      <c r="E8" s="13">
        <v>7</v>
      </c>
      <c r="F8" s="13">
        <v>9</v>
      </c>
      <c r="G8" s="13">
        <v>3</v>
      </c>
      <c r="H8" s="13">
        <v>7</v>
      </c>
      <c r="I8" s="13">
        <v>10</v>
      </c>
      <c r="J8" s="13">
        <v>0</v>
      </c>
      <c r="K8" s="13">
        <v>0</v>
      </c>
      <c r="L8" s="13">
        <v>0</v>
      </c>
    </row>
    <row r="9" spans="1:12" ht="15.75" x14ac:dyDescent="0.25">
      <c r="A9" s="10" t="s">
        <v>33</v>
      </c>
      <c r="B9" s="11" t="s">
        <v>47</v>
      </c>
      <c r="C9" s="11" t="s">
        <v>48</v>
      </c>
      <c r="D9" s="12" t="s">
        <v>39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</row>
    <row r="10" spans="1:12" ht="15.75" x14ac:dyDescent="0.25">
      <c r="A10" s="10" t="s">
        <v>34</v>
      </c>
      <c r="B10" s="11" t="s">
        <v>49</v>
      </c>
      <c r="C10" s="11" t="s">
        <v>50</v>
      </c>
      <c r="D10" s="12" t="s">
        <v>46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</row>
    <row r="11" spans="1:12" ht="15.75" x14ac:dyDescent="0.25">
      <c r="A11" s="10" t="s">
        <v>35</v>
      </c>
      <c r="B11" s="11" t="s">
        <v>51</v>
      </c>
      <c r="C11" s="11" t="s">
        <v>52</v>
      </c>
      <c r="D11" s="12" t="s">
        <v>39</v>
      </c>
      <c r="E11" s="13">
        <v>7</v>
      </c>
      <c r="F11" s="13">
        <v>8</v>
      </c>
      <c r="G11" s="13">
        <v>6</v>
      </c>
      <c r="H11" s="13">
        <v>8</v>
      </c>
      <c r="I11" s="13">
        <v>10</v>
      </c>
      <c r="J11" s="13">
        <v>0</v>
      </c>
      <c r="K11" s="13">
        <v>7</v>
      </c>
      <c r="L11" s="13">
        <v>6</v>
      </c>
    </row>
    <row r="12" spans="1:12" ht="15.75" x14ac:dyDescent="0.25">
      <c r="A12" s="10" t="s">
        <v>36</v>
      </c>
      <c r="B12" s="11" t="s">
        <v>53</v>
      </c>
      <c r="C12" s="11" t="s">
        <v>54</v>
      </c>
      <c r="D12" s="12" t="s">
        <v>39</v>
      </c>
      <c r="E12" s="13">
        <v>10</v>
      </c>
      <c r="F12" s="13">
        <v>8</v>
      </c>
      <c r="G12" s="13">
        <v>7</v>
      </c>
      <c r="H12" s="13">
        <v>7</v>
      </c>
      <c r="I12" s="13">
        <v>9</v>
      </c>
      <c r="J12" s="13">
        <v>6</v>
      </c>
      <c r="K12" s="13">
        <v>6</v>
      </c>
      <c r="L12" s="13">
        <v>8</v>
      </c>
    </row>
    <row r="13" spans="1:12" ht="15.75" x14ac:dyDescent="0.25">
      <c r="A13" s="10" t="s">
        <v>55</v>
      </c>
      <c r="B13" s="11" t="s">
        <v>56</v>
      </c>
      <c r="C13" s="11" t="s">
        <v>57</v>
      </c>
      <c r="D13" s="12" t="s">
        <v>39</v>
      </c>
      <c r="E13" s="13">
        <v>0</v>
      </c>
      <c r="F13" s="13">
        <v>8</v>
      </c>
      <c r="G13" s="13">
        <v>5</v>
      </c>
      <c r="H13" s="13">
        <v>3</v>
      </c>
      <c r="I13" s="13">
        <v>9</v>
      </c>
      <c r="J13" s="13">
        <v>8</v>
      </c>
      <c r="K13" s="13">
        <v>6</v>
      </c>
      <c r="L13" s="13">
        <v>8</v>
      </c>
    </row>
    <row r="14" spans="1:12" ht="15.75" x14ac:dyDescent="0.25">
      <c r="A14" s="10" t="s">
        <v>58</v>
      </c>
      <c r="B14" s="11" t="s">
        <v>59</v>
      </c>
      <c r="C14" s="11" t="s">
        <v>60</v>
      </c>
      <c r="D14" s="12" t="s">
        <v>39</v>
      </c>
      <c r="E14" s="13">
        <v>8</v>
      </c>
      <c r="F14" s="13">
        <v>7</v>
      </c>
      <c r="G14" s="13">
        <v>6</v>
      </c>
      <c r="H14" s="13">
        <v>9</v>
      </c>
      <c r="I14" s="13">
        <v>7</v>
      </c>
      <c r="J14" s="13">
        <v>8</v>
      </c>
      <c r="K14" s="13">
        <v>9</v>
      </c>
      <c r="L14" s="13">
        <v>9</v>
      </c>
    </row>
    <row r="15" spans="1:12" ht="15.75" x14ac:dyDescent="0.25">
      <c r="A15" s="10" t="s">
        <v>61</v>
      </c>
      <c r="B15" s="11" t="s">
        <v>62</v>
      </c>
      <c r="C15" s="11" t="s">
        <v>63</v>
      </c>
      <c r="D15" s="12" t="s">
        <v>46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</row>
    <row r="16" spans="1:12" ht="15.75" x14ac:dyDescent="0.25">
      <c r="A16" s="10" t="s">
        <v>64</v>
      </c>
      <c r="B16" s="11" t="s">
        <v>65</v>
      </c>
      <c r="C16" s="11" t="s">
        <v>66</v>
      </c>
      <c r="D16" s="12" t="s">
        <v>39</v>
      </c>
      <c r="E16" s="13">
        <v>6</v>
      </c>
      <c r="F16" s="13">
        <v>7</v>
      </c>
      <c r="G16" s="13">
        <v>5</v>
      </c>
      <c r="H16" s="13">
        <v>7</v>
      </c>
      <c r="I16" s="13">
        <v>10</v>
      </c>
      <c r="J16" s="13">
        <v>5</v>
      </c>
      <c r="K16" s="13">
        <v>6</v>
      </c>
      <c r="L16" s="13">
        <v>8</v>
      </c>
    </row>
    <row r="17" spans="1:12" ht="15.75" x14ac:dyDescent="0.25">
      <c r="A17" s="10" t="s">
        <v>67</v>
      </c>
      <c r="B17" s="11" t="s">
        <v>68</v>
      </c>
      <c r="C17" s="11" t="s">
        <v>69</v>
      </c>
      <c r="D17" s="12" t="s">
        <v>39</v>
      </c>
      <c r="E17" s="13">
        <v>8</v>
      </c>
      <c r="F17" s="13">
        <v>8</v>
      </c>
      <c r="G17" s="13">
        <v>6</v>
      </c>
      <c r="H17" s="13">
        <v>9</v>
      </c>
      <c r="I17" s="13">
        <v>10</v>
      </c>
      <c r="J17" s="13">
        <v>8</v>
      </c>
      <c r="K17" s="13">
        <v>8</v>
      </c>
      <c r="L17" s="13">
        <v>8</v>
      </c>
    </row>
    <row r="18" spans="1:12" ht="15.75" x14ac:dyDescent="0.25">
      <c r="A18" s="10" t="s">
        <v>70</v>
      </c>
      <c r="B18" s="11" t="s">
        <v>71</v>
      </c>
      <c r="C18" s="11" t="s">
        <v>72</v>
      </c>
      <c r="D18" s="12" t="s">
        <v>39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</row>
    <row r="19" spans="1:12" ht="15.75" x14ac:dyDescent="0.25">
      <c r="A19" s="10" t="s">
        <v>73</v>
      </c>
      <c r="B19" s="11" t="s">
        <v>74</v>
      </c>
      <c r="C19" s="11" t="s">
        <v>75</v>
      </c>
      <c r="D19" s="12" t="s">
        <v>39</v>
      </c>
      <c r="E19" s="13">
        <v>9</v>
      </c>
      <c r="F19" s="13">
        <v>8</v>
      </c>
      <c r="G19" s="13">
        <v>9</v>
      </c>
      <c r="H19" s="13">
        <v>8</v>
      </c>
      <c r="I19" s="13">
        <v>9</v>
      </c>
      <c r="J19" s="13">
        <v>5</v>
      </c>
      <c r="K19" s="13">
        <v>0</v>
      </c>
      <c r="L19" s="13">
        <v>6</v>
      </c>
    </row>
    <row r="20" spans="1:12" ht="15.75" x14ac:dyDescent="0.25">
      <c r="A20" s="10" t="s">
        <v>76</v>
      </c>
      <c r="B20" s="11" t="s">
        <v>77</v>
      </c>
      <c r="C20" s="11" t="s">
        <v>78</v>
      </c>
      <c r="D20" s="12" t="s">
        <v>39</v>
      </c>
      <c r="E20" s="13">
        <v>0</v>
      </c>
      <c r="F20" s="13">
        <v>9</v>
      </c>
      <c r="G20" s="13">
        <v>7</v>
      </c>
      <c r="H20" s="13">
        <v>6</v>
      </c>
      <c r="I20" s="13">
        <v>9</v>
      </c>
      <c r="J20" s="13">
        <v>7</v>
      </c>
      <c r="K20" s="13">
        <v>8</v>
      </c>
      <c r="L20" s="13">
        <v>9</v>
      </c>
    </row>
    <row r="21" spans="1:12" ht="15.75" x14ac:dyDescent="0.25">
      <c r="A21" s="10" t="s">
        <v>79</v>
      </c>
      <c r="B21" s="11" t="s">
        <v>80</v>
      </c>
      <c r="C21" s="11" t="s">
        <v>81</v>
      </c>
      <c r="D21" s="12" t="s">
        <v>39</v>
      </c>
      <c r="E21" s="13">
        <v>10</v>
      </c>
      <c r="F21" s="13">
        <v>7</v>
      </c>
      <c r="G21" s="13">
        <v>4</v>
      </c>
      <c r="H21" s="13">
        <v>10</v>
      </c>
      <c r="I21" s="13">
        <v>10</v>
      </c>
      <c r="J21" s="13">
        <v>5</v>
      </c>
      <c r="K21" s="13">
        <v>7</v>
      </c>
      <c r="L21" s="13">
        <v>8</v>
      </c>
    </row>
    <row r="22" spans="1:12" ht="15.75" x14ac:dyDescent="0.25">
      <c r="A22" s="10" t="s">
        <v>82</v>
      </c>
      <c r="B22" s="11" t="s">
        <v>83</v>
      </c>
      <c r="C22" s="11" t="s">
        <v>84</v>
      </c>
      <c r="D22" s="12" t="s">
        <v>39</v>
      </c>
      <c r="E22" s="13">
        <v>5</v>
      </c>
      <c r="F22" s="13">
        <v>4</v>
      </c>
      <c r="G22" s="13">
        <v>6</v>
      </c>
      <c r="H22" s="13">
        <v>5</v>
      </c>
      <c r="I22" s="13">
        <v>8</v>
      </c>
      <c r="J22" s="13">
        <v>4</v>
      </c>
      <c r="K22" s="13">
        <v>7</v>
      </c>
      <c r="L22" s="13">
        <v>8</v>
      </c>
    </row>
    <row r="23" spans="1:12" ht="15.75" x14ac:dyDescent="0.25">
      <c r="A23" s="10" t="s">
        <v>85</v>
      </c>
      <c r="B23" s="11" t="s">
        <v>86</v>
      </c>
      <c r="C23" s="11" t="s">
        <v>87</v>
      </c>
      <c r="D23" s="12" t="s">
        <v>39</v>
      </c>
      <c r="E23" s="13">
        <v>7</v>
      </c>
      <c r="F23" s="13">
        <v>8</v>
      </c>
      <c r="G23" s="13">
        <v>7</v>
      </c>
      <c r="H23" s="13">
        <v>7</v>
      </c>
      <c r="I23" s="13">
        <v>9</v>
      </c>
      <c r="J23" s="13">
        <v>9</v>
      </c>
      <c r="K23" s="13">
        <v>6</v>
      </c>
      <c r="L23" s="13">
        <v>8</v>
      </c>
    </row>
    <row r="24" spans="1:12" ht="15.75" x14ac:dyDescent="0.25">
      <c r="A24" s="10" t="s">
        <v>88</v>
      </c>
      <c r="B24" s="11" t="s">
        <v>89</v>
      </c>
      <c r="C24" s="11" t="s">
        <v>90</v>
      </c>
      <c r="D24" s="12" t="s">
        <v>39</v>
      </c>
      <c r="E24" s="13">
        <v>7</v>
      </c>
      <c r="F24" s="13">
        <v>7</v>
      </c>
      <c r="G24" s="13">
        <v>9</v>
      </c>
      <c r="H24" s="13">
        <v>4</v>
      </c>
      <c r="I24" s="13">
        <v>8</v>
      </c>
      <c r="J24" s="13">
        <v>7</v>
      </c>
      <c r="K24" s="13">
        <v>4</v>
      </c>
      <c r="L24" s="13">
        <v>8</v>
      </c>
    </row>
    <row r="25" spans="1:12" ht="15.75" x14ac:dyDescent="0.25">
      <c r="A25" s="10" t="s">
        <v>91</v>
      </c>
      <c r="B25" s="11" t="s">
        <v>92</v>
      </c>
      <c r="C25" s="11" t="s">
        <v>93</v>
      </c>
      <c r="D25" s="12" t="s">
        <v>39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</row>
    <row r="26" spans="1:12" ht="15.75" x14ac:dyDescent="0.25">
      <c r="A26" s="10" t="s">
        <v>94</v>
      </c>
      <c r="B26" s="11" t="s">
        <v>95</v>
      </c>
      <c r="C26" s="11" t="s">
        <v>96</v>
      </c>
      <c r="D26" s="12" t="s">
        <v>39</v>
      </c>
      <c r="E26" s="13">
        <v>9</v>
      </c>
      <c r="F26" s="13">
        <v>10</v>
      </c>
      <c r="G26" s="13">
        <v>6</v>
      </c>
      <c r="H26" s="13">
        <v>9</v>
      </c>
      <c r="I26" s="13">
        <v>9</v>
      </c>
      <c r="J26" s="13">
        <v>8</v>
      </c>
      <c r="K26" s="13">
        <v>8</v>
      </c>
      <c r="L26" s="13">
        <v>8</v>
      </c>
    </row>
    <row r="27" spans="1:12" ht="15.75" x14ac:dyDescent="0.25">
      <c r="A27" s="10" t="s">
        <v>97</v>
      </c>
      <c r="B27" s="11" t="s">
        <v>98</v>
      </c>
      <c r="C27" s="11" t="s">
        <v>99</v>
      </c>
      <c r="D27" s="12" t="s">
        <v>39</v>
      </c>
      <c r="E27" s="13">
        <v>7</v>
      </c>
      <c r="F27" s="13">
        <v>7</v>
      </c>
      <c r="G27" s="13">
        <v>5</v>
      </c>
      <c r="H27" s="13">
        <v>5</v>
      </c>
      <c r="I27" s="13">
        <v>7</v>
      </c>
      <c r="J27" s="13">
        <v>9</v>
      </c>
      <c r="K27" s="13">
        <v>0</v>
      </c>
      <c r="L27" s="13">
        <v>6</v>
      </c>
    </row>
    <row r="28" spans="1:12" ht="15.75" x14ac:dyDescent="0.25">
      <c r="A28" s="10" t="s">
        <v>100</v>
      </c>
      <c r="B28" s="11" t="s">
        <v>101</v>
      </c>
      <c r="C28" s="11" t="s">
        <v>102</v>
      </c>
      <c r="D28" s="12" t="s">
        <v>39</v>
      </c>
      <c r="E28" s="13">
        <v>6</v>
      </c>
      <c r="F28" s="13">
        <v>8</v>
      </c>
      <c r="G28" s="13">
        <v>5</v>
      </c>
      <c r="H28" s="13">
        <v>7</v>
      </c>
      <c r="I28" s="13">
        <v>8</v>
      </c>
      <c r="J28" s="13">
        <v>6</v>
      </c>
      <c r="K28" s="13">
        <v>10</v>
      </c>
      <c r="L28" s="13">
        <v>5</v>
      </c>
    </row>
    <row r="29" spans="1:12" ht="15.75" x14ac:dyDescent="0.25">
      <c r="A29" s="10" t="s">
        <v>103</v>
      </c>
      <c r="B29" s="11" t="s">
        <v>104</v>
      </c>
      <c r="C29" s="11" t="s">
        <v>105</v>
      </c>
      <c r="D29" s="12" t="s">
        <v>39</v>
      </c>
      <c r="E29" s="13">
        <v>9</v>
      </c>
      <c r="F29" s="13">
        <v>7</v>
      </c>
      <c r="G29" s="13">
        <v>5</v>
      </c>
      <c r="H29" s="13">
        <v>8</v>
      </c>
      <c r="I29" s="13">
        <v>8</v>
      </c>
      <c r="J29" s="13">
        <v>0</v>
      </c>
      <c r="K29" s="13">
        <v>4</v>
      </c>
      <c r="L29" s="13">
        <v>9</v>
      </c>
    </row>
    <row r="30" spans="1:12" ht="15.75" x14ac:dyDescent="0.25">
      <c r="A30" s="10" t="s">
        <v>106</v>
      </c>
      <c r="B30" s="11" t="s">
        <v>107</v>
      </c>
      <c r="C30" s="11" t="s">
        <v>108</v>
      </c>
      <c r="D30" s="12" t="s">
        <v>46</v>
      </c>
      <c r="E30" s="13">
        <v>7</v>
      </c>
      <c r="F30" s="13">
        <v>8</v>
      </c>
      <c r="G30" s="13">
        <v>8</v>
      </c>
      <c r="H30" s="13">
        <v>9</v>
      </c>
      <c r="I30" s="13">
        <v>10</v>
      </c>
      <c r="J30" s="13">
        <v>8</v>
      </c>
      <c r="K30" s="13">
        <v>8</v>
      </c>
      <c r="L30" s="13">
        <v>7</v>
      </c>
    </row>
    <row r="31" spans="1:12" ht="15.75" x14ac:dyDescent="0.25">
      <c r="A31" s="10" t="s">
        <v>109</v>
      </c>
      <c r="B31" s="11" t="s">
        <v>110</v>
      </c>
      <c r="C31" s="11" t="s">
        <v>111</v>
      </c>
      <c r="D31" s="12" t="s">
        <v>46</v>
      </c>
      <c r="E31" s="13">
        <v>0</v>
      </c>
      <c r="F31" s="13">
        <v>8</v>
      </c>
      <c r="G31" s="13">
        <v>0</v>
      </c>
      <c r="H31" s="13">
        <v>5</v>
      </c>
      <c r="I31" s="13">
        <v>8</v>
      </c>
      <c r="J31" s="13">
        <v>6</v>
      </c>
      <c r="K31" s="13">
        <v>1</v>
      </c>
      <c r="L31" s="13">
        <v>0</v>
      </c>
    </row>
    <row r="32" spans="1:12" ht="15.75" x14ac:dyDescent="0.25">
      <c r="A32" s="10" t="s">
        <v>112</v>
      </c>
      <c r="B32" s="11" t="s">
        <v>113</v>
      </c>
      <c r="C32" s="11" t="s">
        <v>114</v>
      </c>
      <c r="D32" s="12" t="s">
        <v>46</v>
      </c>
      <c r="E32" s="13">
        <v>9</v>
      </c>
      <c r="F32" s="13">
        <v>8</v>
      </c>
      <c r="G32" s="13">
        <v>6</v>
      </c>
      <c r="H32" s="13">
        <v>8</v>
      </c>
      <c r="I32" s="13">
        <v>9</v>
      </c>
      <c r="J32" s="13">
        <v>9</v>
      </c>
      <c r="K32" s="13">
        <v>6</v>
      </c>
      <c r="L32" s="13">
        <v>7</v>
      </c>
    </row>
    <row r="33" spans="1:12" ht="15.75" x14ac:dyDescent="0.25">
      <c r="A33" s="10" t="s">
        <v>115</v>
      </c>
      <c r="B33" s="11" t="s">
        <v>116</v>
      </c>
      <c r="C33" s="11" t="s">
        <v>117</v>
      </c>
      <c r="D33" s="12" t="s">
        <v>46</v>
      </c>
      <c r="E33" s="13">
        <v>9</v>
      </c>
      <c r="F33" s="13">
        <v>10</v>
      </c>
      <c r="G33" s="13">
        <v>5</v>
      </c>
      <c r="H33" s="13">
        <v>5</v>
      </c>
      <c r="I33" s="13">
        <v>8</v>
      </c>
      <c r="J33" s="13">
        <v>6</v>
      </c>
      <c r="K33" s="13">
        <v>7</v>
      </c>
      <c r="L33" s="13">
        <v>6</v>
      </c>
    </row>
    <row r="34" spans="1:12" ht="15.75" x14ac:dyDescent="0.25">
      <c r="A34" s="10" t="s">
        <v>118</v>
      </c>
      <c r="B34" s="11" t="s">
        <v>119</v>
      </c>
      <c r="C34" s="11" t="s">
        <v>120</v>
      </c>
      <c r="D34" s="12" t="s">
        <v>46</v>
      </c>
      <c r="E34" s="13">
        <v>5</v>
      </c>
      <c r="F34" s="13">
        <v>6</v>
      </c>
      <c r="G34" s="13">
        <v>5</v>
      </c>
      <c r="H34" s="13">
        <v>7</v>
      </c>
      <c r="I34" s="13">
        <v>7</v>
      </c>
      <c r="J34" s="13">
        <v>5</v>
      </c>
      <c r="K34" s="13">
        <v>6</v>
      </c>
      <c r="L34" s="13">
        <v>6</v>
      </c>
    </row>
    <row r="35" spans="1:12" ht="15.75" x14ac:dyDescent="0.25">
      <c r="A35" s="10" t="s">
        <v>121</v>
      </c>
      <c r="B35" s="11" t="s">
        <v>122</v>
      </c>
      <c r="C35" s="11" t="s">
        <v>123</v>
      </c>
      <c r="D35" s="12" t="s">
        <v>39</v>
      </c>
      <c r="E35" s="13">
        <v>9</v>
      </c>
      <c r="F35" s="13">
        <v>8</v>
      </c>
      <c r="G35" s="13">
        <v>6</v>
      </c>
      <c r="H35" s="13">
        <v>9</v>
      </c>
      <c r="I35" s="13">
        <v>10</v>
      </c>
      <c r="J35" s="13">
        <v>5</v>
      </c>
      <c r="K35" s="13">
        <v>5</v>
      </c>
      <c r="L35" s="13">
        <v>7</v>
      </c>
    </row>
    <row r="36" spans="1:12" ht="15.75" x14ac:dyDescent="0.25">
      <c r="A36" s="10" t="s">
        <v>124</v>
      </c>
      <c r="B36" s="11" t="s">
        <v>125</v>
      </c>
      <c r="C36" s="11" t="s">
        <v>126</v>
      </c>
      <c r="D36" s="12" t="s">
        <v>46</v>
      </c>
      <c r="E36" s="13">
        <v>10</v>
      </c>
      <c r="F36" s="13">
        <v>9</v>
      </c>
      <c r="G36" s="13">
        <v>8</v>
      </c>
      <c r="H36" s="13">
        <v>8</v>
      </c>
      <c r="I36" s="13">
        <v>9</v>
      </c>
      <c r="J36" s="13">
        <v>8</v>
      </c>
      <c r="K36" s="13">
        <v>7</v>
      </c>
      <c r="L36" s="13">
        <v>7</v>
      </c>
    </row>
    <row r="37" spans="1:12" ht="15.75" x14ac:dyDescent="0.25">
      <c r="A37" s="10" t="s">
        <v>127</v>
      </c>
      <c r="B37" s="11" t="s">
        <v>128</v>
      </c>
      <c r="C37" s="11" t="s">
        <v>129</v>
      </c>
      <c r="D37" s="11" t="s">
        <v>46</v>
      </c>
      <c r="E37" s="13">
        <v>6</v>
      </c>
      <c r="F37" s="13">
        <v>9</v>
      </c>
      <c r="G37" s="13">
        <v>4</v>
      </c>
      <c r="H37" s="13">
        <v>7</v>
      </c>
      <c r="I37" s="13">
        <v>9</v>
      </c>
      <c r="J37" s="13">
        <v>5</v>
      </c>
      <c r="K37" s="13">
        <v>4</v>
      </c>
      <c r="L37" s="13">
        <v>6</v>
      </c>
    </row>
    <row r="38" spans="1:12" ht="15.75" x14ac:dyDescent="0.25">
      <c r="A38" s="10" t="s">
        <v>130</v>
      </c>
      <c r="B38" s="14" t="s">
        <v>131</v>
      </c>
      <c r="C38" s="15" t="s">
        <v>132</v>
      </c>
      <c r="D38" s="15" t="s">
        <v>46</v>
      </c>
      <c r="E38" s="13">
        <v>8</v>
      </c>
      <c r="F38" s="13">
        <v>10</v>
      </c>
      <c r="G38" s="13">
        <v>6</v>
      </c>
      <c r="H38" s="13">
        <v>9</v>
      </c>
      <c r="I38" s="13">
        <v>10</v>
      </c>
      <c r="J38" s="13">
        <v>7</v>
      </c>
      <c r="K38" s="13">
        <v>8</v>
      </c>
      <c r="L38" s="13">
        <v>8</v>
      </c>
    </row>
    <row r="39" spans="1:12" ht="15.75" x14ac:dyDescent="0.25">
      <c r="A39" s="10" t="s">
        <v>133</v>
      </c>
      <c r="B39" s="14" t="s">
        <v>134</v>
      </c>
      <c r="C39" s="15" t="s">
        <v>135</v>
      </c>
      <c r="D39" s="15" t="s">
        <v>46</v>
      </c>
      <c r="E39" s="13">
        <v>8</v>
      </c>
      <c r="F39" s="13">
        <v>8</v>
      </c>
      <c r="G39" s="13">
        <v>9</v>
      </c>
      <c r="H39" s="13">
        <v>9</v>
      </c>
      <c r="I39" s="13">
        <v>10</v>
      </c>
      <c r="J39" s="13">
        <v>8</v>
      </c>
      <c r="K39" s="13">
        <v>5</v>
      </c>
      <c r="L39" s="13">
        <v>6</v>
      </c>
    </row>
    <row r="40" spans="1:12" ht="15.75" x14ac:dyDescent="0.25">
      <c r="A40" s="10" t="s">
        <v>136</v>
      </c>
      <c r="B40" s="14" t="s">
        <v>137</v>
      </c>
      <c r="C40" s="15" t="s">
        <v>138</v>
      </c>
      <c r="D40" s="15" t="s">
        <v>46</v>
      </c>
      <c r="E40" s="13">
        <v>7</v>
      </c>
      <c r="F40" s="13">
        <v>7</v>
      </c>
      <c r="G40" s="13">
        <v>6</v>
      </c>
      <c r="H40" s="13">
        <v>4</v>
      </c>
      <c r="I40" s="13">
        <v>5</v>
      </c>
      <c r="J40" s="13">
        <v>0</v>
      </c>
      <c r="K40" s="13">
        <v>0</v>
      </c>
      <c r="L40" s="13">
        <v>0</v>
      </c>
    </row>
    <row r="41" spans="1:12" ht="15.75" x14ac:dyDescent="0.25">
      <c r="A41" s="10" t="s">
        <v>139</v>
      </c>
      <c r="B41" s="14" t="s">
        <v>140</v>
      </c>
      <c r="C41" s="15" t="s">
        <v>141</v>
      </c>
      <c r="D41" s="15" t="s">
        <v>39</v>
      </c>
      <c r="E41" s="13">
        <v>4</v>
      </c>
      <c r="F41" s="13">
        <v>10</v>
      </c>
      <c r="G41" s="13">
        <v>7</v>
      </c>
      <c r="H41" s="13">
        <v>4</v>
      </c>
      <c r="I41" s="13">
        <v>8</v>
      </c>
      <c r="J41" s="13">
        <v>6</v>
      </c>
      <c r="K41" s="13">
        <v>6</v>
      </c>
      <c r="L41" s="13">
        <v>8</v>
      </c>
    </row>
    <row r="44" spans="1:12" ht="15.75" x14ac:dyDescent="0.25">
      <c r="C44" s="19" t="s">
        <v>142</v>
      </c>
      <c r="D44" s="17"/>
      <c r="E44" s="17"/>
      <c r="F44" s="17"/>
      <c r="G44" s="17"/>
      <c r="H44" s="17"/>
      <c r="I44" s="18">
        <f>COUNTIF(D5:D41,"Nữ")</f>
        <v>13</v>
      </c>
    </row>
    <row r="45" spans="1:12" ht="15.75" x14ac:dyDescent="0.25">
      <c r="C45" s="19" t="s">
        <v>143</v>
      </c>
      <c r="D45" s="17"/>
      <c r="E45" s="17"/>
      <c r="F45" s="17"/>
      <c r="G45" s="17"/>
      <c r="H45" s="17"/>
      <c r="I45" s="16">
        <f>SUMIF(D5:D41,"Nữ",E5:E41)</f>
        <v>76</v>
      </c>
    </row>
    <row r="46" spans="1:12" ht="15.75" x14ac:dyDescent="0.25">
      <c r="C46" s="19" t="s">
        <v>144</v>
      </c>
      <c r="D46" s="17"/>
      <c r="E46" s="17"/>
      <c r="F46" s="17"/>
      <c r="G46" s="17"/>
      <c r="H46" s="17"/>
      <c r="I46" s="20">
        <f>COUNTIFS(D5:D41,"Nam",E5:E41,"&lt;5")</f>
        <v>8</v>
      </c>
    </row>
    <row r="47" spans="1:12" ht="15.75" x14ac:dyDescent="0.25">
      <c r="C47" s="19" t="s">
        <v>145</v>
      </c>
      <c r="D47" s="17"/>
      <c r="E47" s="17"/>
      <c r="F47" s="17"/>
      <c r="G47" s="17"/>
      <c r="H47" s="17"/>
      <c r="I47" s="21">
        <f>SUMIFS(F5:F41,'9.2'!D5:D41,"Nam",'9.2'!E5:E41,"&lt;5")</f>
        <v>35</v>
      </c>
    </row>
  </sheetData>
  <mergeCells count="13">
    <mergeCell ref="A2:A4"/>
    <mergeCell ref="B2:B4"/>
    <mergeCell ref="C2:C4"/>
    <mergeCell ref="D2:D4"/>
    <mergeCell ref="E2:L2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F4" sqref="F4:F13"/>
    </sheetView>
  </sheetViews>
  <sheetFormatPr defaultRowHeight="15" x14ac:dyDescent="0.25"/>
  <cols>
    <col min="2" max="2" width="10.85546875" bestFit="1" customWidth="1"/>
    <col min="3" max="3" width="19.5703125" bestFit="1" customWidth="1"/>
    <col min="5" max="5" width="10.7109375" customWidth="1"/>
    <col min="6" max="6" width="10.140625" customWidth="1"/>
    <col min="8" max="9" width="10.5703125" bestFit="1" customWidth="1"/>
  </cols>
  <sheetData>
    <row r="2" spans="1:6" ht="15.75" thickBot="1" x14ac:dyDescent="0.3">
      <c r="A2" s="22"/>
      <c r="B2" s="22"/>
      <c r="C2" s="56" t="s">
        <v>146</v>
      </c>
      <c r="D2" s="56"/>
      <c r="E2" s="22"/>
      <c r="F2" s="22"/>
    </row>
    <row r="3" spans="1:6" ht="31.5" thickTop="1" thickBot="1" x14ac:dyDescent="0.3">
      <c r="A3" s="23" t="s">
        <v>147</v>
      </c>
      <c r="B3" s="23" t="s">
        <v>148</v>
      </c>
      <c r="C3" s="23" t="s">
        <v>149</v>
      </c>
      <c r="D3" s="23" t="s">
        <v>150</v>
      </c>
      <c r="E3" s="23" t="s">
        <v>151</v>
      </c>
      <c r="F3" s="24" t="s">
        <v>152</v>
      </c>
    </row>
    <row r="4" spans="1:6" ht="17.25" thickTop="1" thickBot="1" x14ac:dyDescent="0.3">
      <c r="A4" s="25">
        <v>1</v>
      </c>
      <c r="B4" s="25" t="s">
        <v>1</v>
      </c>
      <c r="C4" s="26" t="s">
        <v>52</v>
      </c>
      <c r="D4" s="25" t="s">
        <v>153</v>
      </c>
      <c r="E4" s="25" t="str">
        <f>HLOOKUP(B4,G18:I19,2,0)</f>
        <v>Kế hoạch</v>
      </c>
      <c r="F4" s="25">
        <f>VLOOKUP(D4,$B$19:$C$23,2,0)</f>
        <v>5000000</v>
      </c>
    </row>
    <row r="5" spans="1:6" ht="17.25" thickTop="1" thickBot="1" x14ac:dyDescent="0.3">
      <c r="A5" s="25">
        <v>2</v>
      </c>
      <c r="B5" s="25" t="s">
        <v>154</v>
      </c>
      <c r="C5" s="26" t="s">
        <v>54</v>
      </c>
      <c r="D5" s="25" t="s">
        <v>155</v>
      </c>
      <c r="E5" s="38" t="str">
        <f>HLOOKUP(B5,$G$18:$I$19,2,0)</f>
        <v>Hành chính</v>
      </c>
      <c r="F5" s="38">
        <f t="shared" ref="F5:F13" si="0">VLOOKUP(D5,$B$19:$C$23,2,0)</f>
        <v>4000000</v>
      </c>
    </row>
    <row r="6" spans="1:6" ht="17.25" thickTop="1" thickBot="1" x14ac:dyDescent="0.3">
      <c r="A6" s="25">
        <v>3</v>
      </c>
      <c r="B6" s="25" t="s">
        <v>3</v>
      </c>
      <c r="C6" s="26" t="s">
        <v>57</v>
      </c>
      <c r="D6" s="25" t="s">
        <v>156</v>
      </c>
      <c r="E6" s="38" t="str">
        <f t="shared" ref="E6:E13" si="1">HLOOKUP(B6,$G$18:$I$19,2,0)</f>
        <v>Kinh doanh</v>
      </c>
      <c r="F6" s="38">
        <f t="shared" si="0"/>
        <v>1000000</v>
      </c>
    </row>
    <row r="7" spans="1:6" ht="17.25" thickTop="1" thickBot="1" x14ac:dyDescent="0.3">
      <c r="A7" s="25">
        <v>4</v>
      </c>
      <c r="B7" s="25" t="s">
        <v>3</v>
      </c>
      <c r="C7" s="26" t="s">
        <v>60</v>
      </c>
      <c r="D7" s="25" t="s">
        <v>157</v>
      </c>
      <c r="E7" s="38" t="str">
        <f t="shared" si="1"/>
        <v>Kinh doanh</v>
      </c>
      <c r="F7" s="38">
        <f t="shared" si="0"/>
        <v>300000</v>
      </c>
    </row>
    <row r="8" spans="1:6" ht="17.25" thickTop="1" thickBot="1" x14ac:dyDescent="0.3">
      <c r="A8" s="25">
        <v>5</v>
      </c>
      <c r="B8" s="25" t="s">
        <v>1</v>
      </c>
      <c r="C8" s="26" t="s">
        <v>63</v>
      </c>
      <c r="D8" s="25" t="s">
        <v>156</v>
      </c>
      <c r="E8" s="38" t="str">
        <f t="shared" si="1"/>
        <v>Kế hoạch</v>
      </c>
      <c r="F8" s="38">
        <f t="shared" si="0"/>
        <v>1000000</v>
      </c>
    </row>
    <row r="9" spans="1:6" ht="17.25" thickTop="1" thickBot="1" x14ac:dyDescent="0.3">
      <c r="A9" s="25">
        <v>6</v>
      </c>
      <c r="B9" s="25" t="s">
        <v>154</v>
      </c>
      <c r="C9" s="26" t="s">
        <v>66</v>
      </c>
      <c r="D9" s="25" t="s">
        <v>155</v>
      </c>
      <c r="E9" s="38" t="str">
        <f t="shared" si="1"/>
        <v>Hành chính</v>
      </c>
      <c r="F9" s="38">
        <f t="shared" si="0"/>
        <v>4000000</v>
      </c>
    </row>
    <row r="10" spans="1:6" ht="17.25" thickTop="1" thickBot="1" x14ac:dyDescent="0.3">
      <c r="A10" s="25">
        <v>7</v>
      </c>
      <c r="B10" s="25" t="s">
        <v>1</v>
      </c>
      <c r="C10" s="26" t="s">
        <v>69</v>
      </c>
      <c r="D10" s="25" t="s">
        <v>155</v>
      </c>
      <c r="E10" s="38" t="str">
        <f t="shared" si="1"/>
        <v>Kế hoạch</v>
      </c>
      <c r="F10" s="38">
        <f t="shared" si="0"/>
        <v>4000000</v>
      </c>
    </row>
    <row r="11" spans="1:6" ht="17.25" thickTop="1" thickBot="1" x14ac:dyDescent="0.3">
      <c r="A11" s="25">
        <v>8</v>
      </c>
      <c r="B11" s="25" t="s">
        <v>154</v>
      </c>
      <c r="C11" s="26" t="s">
        <v>72</v>
      </c>
      <c r="D11" s="25" t="s">
        <v>156</v>
      </c>
      <c r="E11" s="38" t="str">
        <f t="shared" si="1"/>
        <v>Hành chính</v>
      </c>
      <c r="F11" s="38">
        <f t="shared" si="0"/>
        <v>1000000</v>
      </c>
    </row>
    <row r="12" spans="1:6" ht="17.25" thickTop="1" thickBot="1" x14ac:dyDescent="0.3">
      <c r="A12" s="25">
        <v>9</v>
      </c>
      <c r="B12" s="25" t="s">
        <v>3</v>
      </c>
      <c r="C12" s="26" t="s">
        <v>75</v>
      </c>
      <c r="D12" s="25" t="s">
        <v>158</v>
      </c>
      <c r="E12" s="38" t="str">
        <f t="shared" si="1"/>
        <v>Kinh doanh</v>
      </c>
      <c r="F12" s="38">
        <f t="shared" si="0"/>
        <v>2000000</v>
      </c>
    </row>
    <row r="13" spans="1:6" ht="17.25" thickTop="1" thickBot="1" x14ac:dyDescent="0.3">
      <c r="A13" s="25">
        <v>10</v>
      </c>
      <c r="B13" s="25" t="s">
        <v>1</v>
      </c>
      <c r="C13" s="26" t="s">
        <v>159</v>
      </c>
      <c r="D13" s="25" t="s">
        <v>155</v>
      </c>
      <c r="E13" s="38" t="str">
        <f t="shared" si="1"/>
        <v>Kế hoạch</v>
      </c>
      <c r="F13" s="38">
        <f t="shared" si="0"/>
        <v>4000000</v>
      </c>
    </row>
    <row r="16" spans="1:6" ht="15.75" thickBot="1" x14ac:dyDescent="0.3"/>
    <row r="17" spans="1:9" ht="16.5" thickTop="1" thickBot="1" x14ac:dyDescent="0.3">
      <c r="B17" s="57" t="s">
        <v>160</v>
      </c>
      <c r="C17" s="58"/>
      <c r="F17" s="59" t="s">
        <v>163</v>
      </c>
      <c r="G17" s="60"/>
      <c r="H17" s="60"/>
      <c r="I17" s="61"/>
    </row>
    <row r="18" spans="1:9" ht="16.5" thickTop="1" thickBot="1" x14ac:dyDescent="0.3">
      <c r="B18" s="29" t="s">
        <v>161</v>
      </c>
      <c r="C18" s="27" t="s">
        <v>162</v>
      </c>
      <c r="F18" s="31" t="s">
        <v>164</v>
      </c>
      <c r="G18" s="30" t="s">
        <v>1</v>
      </c>
      <c r="H18" s="32" t="s">
        <v>154</v>
      </c>
      <c r="I18" s="33" t="s">
        <v>3</v>
      </c>
    </row>
    <row r="19" spans="1:9" ht="16.5" thickTop="1" thickBot="1" x14ac:dyDescent="0.3">
      <c r="B19" s="28" t="s">
        <v>153</v>
      </c>
      <c r="C19" s="28">
        <v>5000000</v>
      </c>
      <c r="F19" s="31" t="s">
        <v>165</v>
      </c>
      <c r="G19" s="34" t="s">
        <v>166</v>
      </c>
      <c r="H19" s="35" t="s">
        <v>167</v>
      </c>
      <c r="I19" s="36" t="s">
        <v>168</v>
      </c>
    </row>
    <row r="20" spans="1:9" ht="16.5" thickTop="1" thickBot="1" x14ac:dyDescent="0.3">
      <c r="B20" s="28" t="s">
        <v>155</v>
      </c>
      <c r="C20" s="28">
        <v>4000000</v>
      </c>
    </row>
    <row r="21" spans="1:9" ht="16.5" thickTop="1" thickBot="1" x14ac:dyDescent="0.3">
      <c r="B21" s="28" t="s">
        <v>157</v>
      </c>
      <c r="C21" s="28">
        <v>300000</v>
      </c>
    </row>
    <row r="22" spans="1:9" ht="16.5" thickTop="1" thickBot="1" x14ac:dyDescent="0.3">
      <c r="B22" s="28" t="s">
        <v>158</v>
      </c>
      <c r="C22" s="28">
        <v>2000000</v>
      </c>
    </row>
    <row r="23" spans="1:9" ht="16.5" thickTop="1" thickBot="1" x14ac:dyDescent="0.3">
      <c r="B23" s="28" t="s">
        <v>156</v>
      </c>
      <c r="C23" s="28">
        <v>1000000</v>
      </c>
    </row>
    <row r="26" spans="1:9" x14ac:dyDescent="0.25">
      <c r="A26" s="37" t="s">
        <v>169</v>
      </c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 t="s">
        <v>170</v>
      </c>
      <c r="B27" s="37"/>
      <c r="C27" s="37"/>
      <c r="D27" s="37"/>
      <c r="E27" s="37"/>
      <c r="F27" s="37"/>
      <c r="G27" s="37"/>
      <c r="H27" s="37"/>
      <c r="I27" s="37"/>
    </row>
  </sheetData>
  <mergeCells count="3">
    <mergeCell ref="C2:D2"/>
    <mergeCell ref="B17:C17"/>
    <mergeCell ref="F17:I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50"/>
  <sheetViews>
    <sheetView tabSelected="1" topLeftCell="A37" workbookViewId="0">
      <selection activeCell="F6" sqref="F6:F42"/>
    </sheetView>
  </sheetViews>
  <sheetFormatPr defaultRowHeight="15" x14ac:dyDescent="0.25"/>
  <cols>
    <col min="1" max="2" width="9.140625" style="37"/>
    <col min="3" max="3" width="22.28515625" style="37" customWidth="1"/>
    <col min="4" max="16384" width="9.140625" style="37"/>
  </cols>
  <sheetData>
    <row r="3" spans="1:10" x14ac:dyDescent="0.25">
      <c r="A3" s="64" t="s">
        <v>24</v>
      </c>
      <c r="B3" s="64" t="s">
        <v>25</v>
      </c>
      <c r="C3" s="67" t="s">
        <v>26</v>
      </c>
      <c r="D3" s="70" t="s">
        <v>28</v>
      </c>
      <c r="E3" s="70"/>
      <c r="F3" s="70"/>
      <c r="G3" s="71" t="s">
        <v>171</v>
      </c>
      <c r="H3" s="71"/>
      <c r="I3" s="71"/>
      <c r="J3" s="71"/>
    </row>
    <row r="4" spans="1:10" x14ac:dyDescent="0.25">
      <c r="A4" s="65"/>
      <c r="B4" s="65"/>
      <c r="C4" s="68"/>
      <c r="D4" s="62" t="s">
        <v>29</v>
      </c>
      <c r="E4" s="62" t="s">
        <v>30</v>
      </c>
      <c r="F4" s="62" t="s">
        <v>31</v>
      </c>
      <c r="G4" s="62" t="s">
        <v>29</v>
      </c>
      <c r="H4" s="62" t="s">
        <v>30</v>
      </c>
      <c r="I4" s="62" t="s">
        <v>31</v>
      </c>
      <c r="J4" s="62" t="s">
        <v>32</v>
      </c>
    </row>
    <row r="5" spans="1:10" x14ac:dyDescent="0.25">
      <c r="A5" s="66"/>
      <c r="B5" s="66"/>
      <c r="C5" s="69"/>
      <c r="D5" s="63"/>
      <c r="E5" s="63"/>
      <c r="F5" s="63"/>
      <c r="G5" s="63"/>
      <c r="H5" s="63"/>
      <c r="I5" s="63"/>
      <c r="J5" s="63"/>
    </row>
    <row r="6" spans="1:10" ht="15.75" x14ac:dyDescent="0.25">
      <c r="A6" s="10" t="s">
        <v>29</v>
      </c>
      <c r="B6" s="11" t="s">
        <v>37</v>
      </c>
      <c r="C6" s="11" t="s">
        <v>38</v>
      </c>
      <c r="D6" s="39">
        <f>VLOOKUP(B6,'9.2'!B2:L41,4,0)</f>
        <v>0</v>
      </c>
      <c r="E6" s="39">
        <f>VLOOKUP(B6,'9.2'!$B$5:$F$41,5,0)</f>
        <v>8</v>
      </c>
      <c r="F6" s="39">
        <f>VLOOKUP(B6,'9.2'!$B$5:$G$41,6,0)</f>
        <v>0</v>
      </c>
      <c r="G6" s="40">
        <f>VLOOKUP(B6,'[1]Điểm Lab1,2'!A$4:C$40,2,0)</f>
        <v>0</v>
      </c>
      <c r="H6" s="40">
        <f>VLOOKUP(B6,'[1]Điểm Lab1,2'!A$4:C$40,3,0)</f>
        <v>0</v>
      </c>
      <c r="I6" s="40">
        <f>HLOOKUP(B6,'[1]Điểm Lab3,4'!D$2:AN$5,3,0)</f>
        <v>0</v>
      </c>
      <c r="J6" s="40">
        <f>HLOOKUP(B6,'[1]Điểm Lab3,4'!D$2:AN$5,4,0)</f>
        <v>0</v>
      </c>
    </row>
    <row r="7" spans="1:10" ht="15.75" x14ac:dyDescent="0.25">
      <c r="A7" s="10" t="s">
        <v>30</v>
      </c>
      <c r="B7" s="11" t="s">
        <v>40</v>
      </c>
      <c r="C7" s="11" t="s">
        <v>41</v>
      </c>
      <c r="D7" s="39">
        <f>VLOOKUP(B7,'9.2'!B3:L42,4,0)</f>
        <v>0</v>
      </c>
      <c r="E7" s="39">
        <f>VLOOKUP(B7,'9.2'!$B$5:$F$41,5,0)</f>
        <v>0</v>
      </c>
      <c r="F7" s="39">
        <f>VLOOKUP(B7,'9.2'!$B$5:$G$41,6,0)</f>
        <v>4</v>
      </c>
      <c r="G7" s="40">
        <f>VLOOKUP(B7,'[1]Điểm Lab1,2'!A$4:C$40,2,0)</f>
        <v>0</v>
      </c>
      <c r="H7" s="40">
        <f>VLOOKUP(B7,'[1]Điểm Lab1,2'!A$4:C$40,3,0)</f>
        <v>0</v>
      </c>
      <c r="I7" s="40">
        <f>HLOOKUP(B7,'[1]Điểm Lab3,4'!D$2:AN$5,3,0)</f>
        <v>0</v>
      </c>
      <c r="J7" s="40">
        <f>HLOOKUP(B7,'[1]Điểm Lab3,4'!D$2:AN$5,4,0)</f>
        <v>6</v>
      </c>
    </row>
    <row r="8" spans="1:10" ht="15.75" x14ac:dyDescent="0.25">
      <c r="A8" s="10" t="s">
        <v>31</v>
      </c>
      <c r="B8" s="11" t="s">
        <v>42</v>
      </c>
      <c r="C8" s="11" t="s">
        <v>43</v>
      </c>
      <c r="D8" s="39">
        <f>VLOOKUP(B8,'9.2'!B4:L43,4,0)</f>
        <v>5</v>
      </c>
      <c r="E8" s="39">
        <f>VLOOKUP(B8,'9.2'!$B$5:$F$41,5,0)</f>
        <v>0</v>
      </c>
      <c r="F8" s="39">
        <f>VLOOKUP(B8,'9.2'!$B$5:$G$41,6,0)</f>
        <v>0</v>
      </c>
      <c r="G8" s="40">
        <f>VLOOKUP(B8,'[1]Điểm Lab1,2'!A$4:C$40,2,0)</f>
        <v>9</v>
      </c>
      <c r="H8" s="40">
        <f>VLOOKUP(B8,'[1]Điểm Lab1,2'!A$4:C$40,3,0)</f>
        <v>8</v>
      </c>
      <c r="I8" s="40">
        <f>HLOOKUP(B8,'[1]Điểm Lab3,4'!D$2:AN$5,3,0)</f>
        <v>7.5</v>
      </c>
      <c r="J8" s="40">
        <f>HLOOKUP(B8,'[1]Điểm Lab3,4'!D$2:AN$5,4,0)</f>
        <v>9</v>
      </c>
    </row>
    <row r="9" spans="1:10" ht="15.75" x14ac:dyDescent="0.25">
      <c r="A9" s="10" t="s">
        <v>32</v>
      </c>
      <c r="B9" s="11" t="s">
        <v>44</v>
      </c>
      <c r="C9" s="11" t="s">
        <v>45</v>
      </c>
      <c r="D9" s="39">
        <f>VLOOKUP(B9,'9.2'!B5:L44,4,0)</f>
        <v>7</v>
      </c>
      <c r="E9" s="39">
        <f>VLOOKUP(B9,'9.2'!$B$5:$F$41,5,0)</f>
        <v>9</v>
      </c>
      <c r="F9" s="39">
        <f>VLOOKUP(B9,'9.2'!$B$5:$G$41,6,0)</f>
        <v>3</v>
      </c>
      <c r="G9" s="40">
        <f>VLOOKUP(B9,'[1]Điểm Lab1,2'!A$4:C$40,2,0)</f>
        <v>8</v>
      </c>
      <c r="H9" s="40">
        <f>VLOOKUP(B9,'[1]Điểm Lab1,2'!A$4:C$40,3,0)</f>
        <v>8</v>
      </c>
      <c r="I9" s="40">
        <f>HLOOKUP(B9,'[1]Điểm Lab3,4'!D$2:AN$5,3,0)</f>
        <v>0</v>
      </c>
      <c r="J9" s="40">
        <f>HLOOKUP(B9,'[1]Điểm Lab3,4'!D$2:AN$5,4,0)</f>
        <v>7</v>
      </c>
    </row>
    <row r="10" spans="1:10" ht="15.75" x14ac:dyDescent="0.25">
      <c r="A10" s="10" t="s">
        <v>33</v>
      </c>
      <c r="B10" s="11" t="s">
        <v>47</v>
      </c>
      <c r="C10" s="11" t="s">
        <v>48</v>
      </c>
      <c r="D10" s="39">
        <f>VLOOKUP(B10,'9.2'!B6:L45,4,0)</f>
        <v>0</v>
      </c>
      <c r="E10" s="39">
        <f>VLOOKUP(B10,'9.2'!$B$5:$F$41,5,0)</f>
        <v>0</v>
      </c>
      <c r="F10" s="39">
        <f>VLOOKUP(B10,'9.2'!$B$5:$G$41,6,0)</f>
        <v>0</v>
      </c>
      <c r="G10" s="40">
        <f>VLOOKUP(B10,'[1]Điểm Lab1,2'!A$4:C$40,2,0)</f>
        <v>0</v>
      </c>
      <c r="H10" s="40">
        <f>VLOOKUP(B10,'[1]Điểm Lab1,2'!A$4:C$40,3,0)</f>
        <v>0</v>
      </c>
      <c r="I10" s="40">
        <f>HLOOKUP(B10,'[1]Điểm Lab3,4'!D$2:AN$5,3,0)</f>
        <v>0</v>
      </c>
      <c r="J10" s="40">
        <f>HLOOKUP(B10,'[1]Điểm Lab3,4'!D$2:AN$5,4,0)</f>
        <v>0</v>
      </c>
    </row>
    <row r="11" spans="1:10" ht="15.75" x14ac:dyDescent="0.25">
      <c r="A11" s="10" t="s">
        <v>34</v>
      </c>
      <c r="B11" s="11" t="s">
        <v>49</v>
      </c>
      <c r="C11" s="11" t="s">
        <v>50</v>
      </c>
      <c r="D11" s="39">
        <f>VLOOKUP(B11,'9.2'!B7:L46,4,0)</f>
        <v>0</v>
      </c>
      <c r="E11" s="39">
        <f>VLOOKUP(B11,'9.2'!$B$5:$F$41,5,0)</f>
        <v>0</v>
      </c>
      <c r="F11" s="39">
        <f>VLOOKUP(B11,'9.2'!$B$5:$G$41,6,0)</f>
        <v>0</v>
      </c>
      <c r="G11" s="40">
        <f>VLOOKUP(B11,'[1]Điểm Lab1,2'!A$4:C$40,2,0)</f>
        <v>0</v>
      </c>
      <c r="H11" s="40">
        <f>VLOOKUP(B11,'[1]Điểm Lab1,2'!A$4:C$40,3,0)</f>
        <v>0</v>
      </c>
      <c r="I11" s="40">
        <f>HLOOKUP(B11,'[1]Điểm Lab3,4'!D$2:AN$5,3,0)</f>
        <v>0</v>
      </c>
      <c r="J11" s="40">
        <f>HLOOKUP(B11,'[1]Điểm Lab3,4'!D$2:AN$5,4,0)</f>
        <v>0</v>
      </c>
    </row>
    <row r="12" spans="1:10" ht="15.75" x14ac:dyDescent="0.25">
      <c r="A12" s="10" t="s">
        <v>35</v>
      </c>
      <c r="B12" s="11" t="s">
        <v>51</v>
      </c>
      <c r="C12" s="11" t="s">
        <v>52</v>
      </c>
      <c r="D12" s="39">
        <f>VLOOKUP(B12,'9.2'!B8:L47,4,0)</f>
        <v>7</v>
      </c>
      <c r="E12" s="39">
        <f>VLOOKUP(B12,'9.2'!$B$5:$F$41,5,0)</f>
        <v>8</v>
      </c>
      <c r="F12" s="39">
        <f>VLOOKUP(B12,'9.2'!$B$5:$G$41,6,0)</f>
        <v>6</v>
      </c>
      <c r="G12" s="40">
        <f>VLOOKUP(B12,'[1]Điểm Lab1,2'!A$4:C$40,2,0)</f>
        <v>9</v>
      </c>
      <c r="H12" s="40">
        <f>VLOOKUP(B12,'[1]Điểm Lab1,2'!A$4:C$40,3,0)</f>
        <v>8.5</v>
      </c>
      <c r="I12" s="40">
        <f>HLOOKUP(B12,'[1]Điểm Lab3,4'!D$2:AN$5,3,0)</f>
        <v>7.5</v>
      </c>
      <c r="J12" s="40">
        <f>HLOOKUP(B12,'[1]Điểm Lab3,4'!D$2:AN$5,4,0)</f>
        <v>7.5</v>
      </c>
    </row>
    <row r="13" spans="1:10" ht="15.75" x14ac:dyDescent="0.25">
      <c r="A13" s="10" t="s">
        <v>36</v>
      </c>
      <c r="B13" s="11" t="s">
        <v>53</v>
      </c>
      <c r="C13" s="11" t="s">
        <v>54</v>
      </c>
      <c r="D13" s="39">
        <f>VLOOKUP(B13,'9.2'!B9:L48,4,0)</f>
        <v>10</v>
      </c>
      <c r="E13" s="39">
        <f>VLOOKUP(B13,'9.2'!$B$5:$F$41,5,0)</f>
        <v>8</v>
      </c>
      <c r="F13" s="39">
        <f>VLOOKUP(B13,'9.2'!$B$5:$G$41,6,0)</f>
        <v>7</v>
      </c>
      <c r="G13" s="40">
        <f>VLOOKUP(B13,'[1]Điểm Lab1,2'!A$4:C$40,2,0)</f>
        <v>9</v>
      </c>
      <c r="H13" s="40">
        <f>VLOOKUP(B13,'[1]Điểm Lab1,2'!A$4:C$40,3,0)</f>
        <v>7</v>
      </c>
      <c r="I13" s="40">
        <f>HLOOKUP(B13,'[1]Điểm Lab3,4'!D$2:AN$5,3,0)</f>
        <v>9.5</v>
      </c>
      <c r="J13" s="40">
        <f>HLOOKUP(B13,'[1]Điểm Lab3,4'!D$2:AN$5,4,0)</f>
        <v>8.5</v>
      </c>
    </row>
    <row r="14" spans="1:10" ht="15.75" x14ac:dyDescent="0.25">
      <c r="A14" s="10" t="s">
        <v>55</v>
      </c>
      <c r="B14" s="11" t="s">
        <v>56</v>
      </c>
      <c r="C14" s="11" t="s">
        <v>57</v>
      </c>
      <c r="D14" s="39">
        <f>VLOOKUP(B14,'9.2'!B10:L49,4,0)</f>
        <v>0</v>
      </c>
      <c r="E14" s="39">
        <f>VLOOKUP(B14,'9.2'!$B$5:$F$41,5,0)</f>
        <v>8</v>
      </c>
      <c r="F14" s="39">
        <f>VLOOKUP(B14,'9.2'!$B$5:$G$41,6,0)</f>
        <v>5</v>
      </c>
      <c r="G14" s="40">
        <f>VLOOKUP(B14,'[1]Điểm Lab1,2'!A$4:C$40,2,0)</f>
        <v>0</v>
      </c>
      <c r="H14" s="40">
        <f>VLOOKUP(B14,'[1]Điểm Lab1,2'!A$4:C$40,3,0)</f>
        <v>8</v>
      </c>
      <c r="I14" s="40">
        <f>HLOOKUP(B14,'[1]Điểm Lab3,4'!D$2:AN$5,3,0)</f>
        <v>9</v>
      </c>
      <c r="J14" s="40">
        <f>HLOOKUP(B14,'[1]Điểm Lab3,4'!D$2:AN$5,4,0)</f>
        <v>8</v>
      </c>
    </row>
    <row r="15" spans="1:10" ht="15.75" x14ac:dyDescent="0.25">
      <c r="A15" s="10" t="s">
        <v>58</v>
      </c>
      <c r="B15" s="11" t="s">
        <v>59</v>
      </c>
      <c r="C15" s="11" t="s">
        <v>60</v>
      </c>
      <c r="D15" s="39">
        <f>VLOOKUP(B15,'9.2'!B11:L50,4,0)</f>
        <v>8</v>
      </c>
      <c r="E15" s="39">
        <f>VLOOKUP(B15,'9.2'!$B$5:$F$41,5,0)</f>
        <v>7</v>
      </c>
      <c r="F15" s="39">
        <f>VLOOKUP(B15,'9.2'!$B$5:$G$41,6,0)</f>
        <v>6</v>
      </c>
      <c r="G15" s="40">
        <f>VLOOKUP(B15,'[1]Điểm Lab1,2'!A$4:C$40,2,0)</f>
        <v>8</v>
      </c>
      <c r="H15" s="40">
        <f>VLOOKUP(B15,'[1]Điểm Lab1,2'!A$4:C$40,3,0)</f>
        <v>8</v>
      </c>
      <c r="I15" s="40">
        <f>HLOOKUP(B15,'[1]Điểm Lab3,4'!D$2:AN$5,3,0)</f>
        <v>9.5</v>
      </c>
      <c r="J15" s="40">
        <f>HLOOKUP(B15,'[1]Điểm Lab3,4'!D$2:AN$5,4,0)</f>
        <v>9.5</v>
      </c>
    </row>
    <row r="16" spans="1:10" ht="15.75" x14ac:dyDescent="0.25">
      <c r="A16" s="10" t="s">
        <v>61</v>
      </c>
      <c r="B16" s="11" t="s">
        <v>62</v>
      </c>
      <c r="C16" s="11" t="s">
        <v>63</v>
      </c>
      <c r="D16" s="39">
        <f>VLOOKUP(B16,'9.2'!B12:L51,4,0)</f>
        <v>0</v>
      </c>
      <c r="E16" s="39">
        <f>VLOOKUP(B16,'9.2'!$B$5:$F$41,5,0)</f>
        <v>0</v>
      </c>
      <c r="F16" s="39">
        <f>VLOOKUP(B16,'9.2'!$B$5:$G$41,6,0)</f>
        <v>0</v>
      </c>
      <c r="G16" s="40">
        <f>VLOOKUP(B16,'[1]Điểm Lab1,2'!A$4:C$40,2,0)</f>
        <v>0</v>
      </c>
      <c r="H16" s="40">
        <f>VLOOKUP(B16,'[1]Điểm Lab1,2'!A$4:C$40,3,0)</f>
        <v>0</v>
      </c>
      <c r="I16" s="40">
        <f>HLOOKUP(B16,'[1]Điểm Lab3,4'!D$2:AN$5,3,0)</f>
        <v>0</v>
      </c>
      <c r="J16" s="40">
        <f>HLOOKUP(B16,'[1]Điểm Lab3,4'!D$2:AN$5,4,0)</f>
        <v>0</v>
      </c>
    </row>
    <row r="17" spans="1:10" ht="15.75" x14ac:dyDescent="0.25">
      <c r="A17" s="10" t="s">
        <v>64</v>
      </c>
      <c r="B17" s="11" t="s">
        <v>65</v>
      </c>
      <c r="C17" s="11" t="s">
        <v>66</v>
      </c>
      <c r="D17" s="39">
        <f>VLOOKUP(B17,'9.2'!B13:L52,4,0)</f>
        <v>6</v>
      </c>
      <c r="E17" s="39">
        <f>VLOOKUP(B17,'9.2'!$B$5:$F$41,5,0)</f>
        <v>7</v>
      </c>
      <c r="F17" s="39">
        <f>VLOOKUP(B17,'9.2'!$B$5:$G$41,6,0)</f>
        <v>5</v>
      </c>
      <c r="G17" s="40">
        <f>VLOOKUP(B17,'[1]Điểm Lab1,2'!A$4:C$40,2,0)</f>
        <v>8</v>
      </c>
      <c r="H17" s="40">
        <f>VLOOKUP(B17,'[1]Điểm Lab1,2'!A$4:C$40,3,0)</f>
        <v>5</v>
      </c>
      <c r="I17" s="40">
        <f>HLOOKUP(B17,'[1]Điểm Lab3,4'!D$2:AN$5,3,0)</f>
        <v>0</v>
      </c>
      <c r="J17" s="40">
        <f>HLOOKUP(B17,'[1]Điểm Lab3,4'!D$2:AN$5,4,0)</f>
        <v>9</v>
      </c>
    </row>
    <row r="18" spans="1:10" ht="15.75" x14ac:dyDescent="0.25">
      <c r="A18" s="10" t="s">
        <v>67</v>
      </c>
      <c r="B18" s="11" t="s">
        <v>68</v>
      </c>
      <c r="C18" s="11" t="s">
        <v>69</v>
      </c>
      <c r="D18" s="39">
        <f>VLOOKUP(B18,'9.2'!B14:L53,4,0)</f>
        <v>8</v>
      </c>
      <c r="E18" s="39">
        <f>VLOOKUP(B18,'9.2'!$B$5:$F$41,5,0)</f>
        <v>8</v>
      </c>
      <c r="F18" s="39">
        <f>VLOOKUP(B18,'9.2'!$B$5:$G$41,6,0)</f>
        <v>6</v>
      </c>
      <c r="G18" s="40">
        <f>VLOOKUP(B18,'[1]Điểm Lab1,2'!A$4:C$40,2,0)</f>
        <v>9.5</v>
      </c>
      <c r="H18" s="40">
        <f>VLOOKUP(B18,'[1]Điểm Lab1,2'!A$4:C$40,3,0)</f>
        <v>8.5</v>
      </c>
      <c r="I18" s="40">
        <f>HLOOKUP(B18,'[1]Điểm Lab3,4'!D$2:AN$5,3,0)</f>
        <v>8</v>
      </c>
      <c r="J18" s="40">
        <f>HLOOKUP(B18,'[1]Điểm Lab3,4'!D$2:AN$5,4,0)</f>
        <v>9</v>
      </c>
    </row>
    <row r="19" spans="1:10" ht="15.75" x14ac:dyDescent="0.25">
      <c r="A19" s="10" t="s">
        <v>70</v>
      </c>
      <c r="B19" s="11" t="s">
        <v>71</v>
      </c>
      <c r="C19" s="11" t="s">
        <v>72</v>
      </c>
      <c r="D19" s="39">
        <f>VLOOKUP(B19,'9.2'!B15:L54,4,0)</f>
        <v>0</v>
      </c>
      <c r="E19" s="39">
        <f>VLOOKUP(B19,'9.2'!$B$5:$F$41,5,0)</f>
        <v>0</v>
      </c>
      <c r="F19" s="39">
        <f>VLOOKUP(B19,'9.2'!$B$5:$G$41,6,0)</f>
        <v>0</v>
      </c>
      <c r="G19" s="40">
        <f>VLOOKUP(B19,'[1]Điểm Lab1,2'!A$4:C$40,2,0)</f>
        <v>0</v>
      </c>
      <c r="H19" s="40">
        <f>VLOOKUP(B19,'[1]Điểm Lab1,2'!A$4:C$40,3,0)</f>
        <v>0</v>
      </c>
      <c r="I19" s="40">
        <f>HLOOKUP(B19,'[1]Điểm Lab3,4'!D$2:AN$5,3,0)</f>
        <v>0</v>
      </c>
      <c r="J19" s="40">
        <f>HLOOKUP(B19,'[1]Điểm Lab3,4'!D$2:AN$5,4,0)</f>
        <v>0</v>
      </c>
    </row>
    <row r="20" spans="1:10" ht="15.75" x14ac:dyDescent="0.25">
      <c r="A20" s="10" t="s">
        <v>73</v>
      </c>
      <c r="B20" s="11" t="s">
        <v>74</v>
      </c>
      <c r="C20" s="11" t="s">
        <v>75</v>
      </c>
      <c r="D20" s="39">
        <f>VLOOKUP(B20,'9.2'!B16:L55,4,0)</f>
        <v>9</v>
      </c>
      <c r="E20" s="39">
        <f>VLOOKUP(B20,'9.2'!$B$5:$F$41,5,0)</f>
        <v>8</v>
      </c>
      <c r="F20" s="39">
        <f>VLOOKUP(B20,'9.2'!$B$5:$G$41,6,0)</f>
        <v>9</v>
      </c>
      <c r="G20" s="40">
        <f>VLOOKUP(B20,'[1]Điểm Lab1,2'!A$4:C$40,2,0)</f>
        <v>7.5</v>
      </c>
      <c r="H20" s="40">
        <f>VLOOKUP(B20,'[1]Điểm Lab1,2'!A$4:C$40,3,0)</f>
        <v>7</v>
      </c>
      <c r="I20" s="40">
        <f>HLOOKUP(B20,'[1]Điểm Lab3,4'!D$2:AN$5,3,0)</f>
        <v>7.5</v>
      </c>
      <c r="J20" s="40">
        <f>HLOOKUP(B20,'[1]Điểm Lab3,4'!D$2:AN$5,4,0)</f>
        <v>5</v>
      </c>
    </row>
    <row r="21" spans="1:10" ht="15.75" x14ac:dyDescent="0.25">
      <c r="A21" s="10" t="s">
        <v>76</v>
      </c>
      <c r="B21" s="11" t="s">
        <v>77</v>
      </c>
      <c r="C21" s="11" t="s">
        <v>78</v>
      </c>
      <c r="D21" s="39">
        <f>VLOOKUP(B21,'9.2'!B17:L56,4,0)</f>
        <v>0</v>
      </c>
      <c r="E21" s="39">
        <f>VLOOKUP(B21,'9.2'!$B$5:$F$41,5,0)</f>
        <v>9</v>
      </c>
      <c r="F21" s="39">
        <f>VLOOKUP(B21,'9.2'!$B$5:$G$41,6,0)</f>
        <v>7</v>
      </c>
      <c r="G21" s="40">
        <f>VLOOKUP(B21,'[1]Điểm Lab1,2'!A$4:C$40,2,0)</f>
        <v>9</v>
      </c>
      <c r="H21" s="40">
        <f>VLOOKUP(B21,'[1]Điểm Lab1,2'!A$4:C$40,3,0)</f>
        <v>8</v>
      </c>
      <c r="I21" s="40">
        <f>HLOOKUP(B21,'[1]Điểm Lab3,4'!D$2:AN$5,3,0)</f>
        <v>8</v>
      </c>
      <c r="J21" s="40">
        <f>HLOOKUP(B21,'[1]Điểm Lab3,4'!D$2:AN$5,4,0)</f>
        <v>9.5</v>
      </c>
    </row>
    <row r="22" spans="1:10" ht="15.75" x14ac:dyDescent="0.25">
      <c r="A22" s="10" t="s">
        <v>79</v>
      </c>
      <c r="B22" s="11" t="s">
        <v>80</v>
      </c>
      <c r="C22" s="11" t="s">
        <v>81</v>
      </c>
      <c r="D22" s="39">
        <f>VLOOKUP(B22,'9.2'!B18:L57,4,0)</f>
        <v>10</v>
      </c>
      <c r="E22" s="39">
        <f>VLOOKUP(B22,'9.2'!$B$5:$F$41,5,0)</f>
        <v>7</v>
      </c>
      <c r="F22" s="39">
        <f>VLOOKUP(B22,'9.2'!$B$5:$G$41,6,0)</f>
        <v>4</v>
      </c>
      <c r="G22" s="40">
        <f>VLOOKUP(B22,'[1]Điểm Lab1,2'!A$4:C$40,2,0)</f>
        <v>7.5</v>
      </c>
      <c r="H22" s="40">
        <f>VLOOKUP(B22,'[1]Điểm Lab1,2'!A$4:C$40,3,0)</f>
        <v>8</v>
      </c>
      <c r="I22" s="40">
        <f>HLOOKUP(B22,'[1]Điểm Lab3,4'!D$2:AN$5,3,0)</f>
        <v>7.5</v>
      </c>
      <c r="J22" s="40">
        <f>HLOOKUP(B22,'[1]Điểm Lab3,4'!D$2:AN$5,4,0)</f>
        <v>8.5</v>
      </c>
    </row>
    <row r="23" spans="1:10" ht="15.75" x14ac:dyDescent="0.25">
      <c r="A23" s="10" t="s">
        <v>82</v>
      </c>
      <c r="B23" s="11" t="s">
        <v>83</v>
      </c>
      <c r="C23" s="11" t="s">
        <v>84</v>
      </c>
      <c r="D23" s="39">
        <f>VLOOKUP(B23,'9.2'!B19:L58,4,0)</f>
        <v>5</v>
      </c>
      <c r="E23" s="39">
        <f>VLOOKUP(B23,'9.2'!$B$5:$F$41,5,0)</f>
        <v>4</v>
      </c>
      <c r="F23" s="39">
        <f>VLOOKUP(B23,'9.2'!$B$5:$G$41,6,0)</f>
        <v>6</v>
      </c>
      <c r="G23" s="40">
        <f>VLOOKUP(B23,'[1]Điểm Lab1,2'!A$4:C$40,2,0)</f>
        <v>7.5</v>
      </c>
      <c r="H23" s="40">
        <f>VLOOKUP(B23,'[1]Điểm Lab1,2'!A$4:C$40,3,0)</f>
        <v>5.5</v>
      </c>
      <c r="I23" s="40">
        <f>HLOOKUP(B23,'[1]Điểm Lab3,4'!D$2:AN$5,3,0)</f>
        <v>0</v>
      </c>
      <c r="J23" s="40">
        <f>HLOOKUP(B23,'[1]Điểm Lab3,4'!D$2:AN$5,4,0)</f>
        <v>6.5</v>
      </c>
    </row>
    <row r="24" spans="1:10" ht="15.75" x14ac:dyDescent="0.25">
      <c r="A24" s="10" t="s">
        <v>85</v>
      </c>
      <c r="B24" s="11" t="s">
        <v>86</v>
      </c>
      <c r="C24" s="11" t="s">
        <v>87</v>
      </c>
      <c r="D24" s="39">
        <f>VLOOKUP(B24,'9.2'!B20:L59,4,0)</f>
        <v>7</v>
      </c>
      <c r="E24" s="39">
        <f>VLOOKUP(B24,'9.2'!$B$5:$F$41,5,0)</f>
        <v>8</v>
      </c>
      <c r="F24" s="39">
        <f>VLOOKUP(B24,'9.2'!$B$5:$G$41,6,0)</f>
        <v>7</v>
      </c>
      <c r="G24" s="40">
        <f>VLOOKUP(B24,'[1]Điểm Lab1,2'!A$4:C$40,2,0)</f>
        <v>9</v>
      </c>
      <c r="H24" s="40">
        <f>VLOOKUP(B24,'[1]Điểm Lab1,2'!A$4:C$40,3,0)</f>
        <v>9</v>
      </c>
      <c r="I24" s="40">
        <f>HLOOKUP(B24,'[1]Điểm Lab3,4'!D$2:AN$5,3,0)</f>
        <v>10</v>
      </c>
      <c r="J24" s="40">
        <f>HLOOKUP(B24,'[1]Điểm Lab3,4'!D$2:AN$5,4,0)</f>
        <v>9.5</v>
      </c>
    </row>
    <row r="25" spans="1:10" ht="15.75" x14ac:dyDescent="0.25">
      <c r="A25" s="10" t="s">
        <v>88</v>
      </c>
      <c r="B25" s="11" t="s">
        <v>89</v>
      </c>
      <c r="C25" s="11" t="s">
        <v>90</v>
      </c>
      <c r="D25" s="39">
        <f>VLOOKUP(B25,'9.2'!B21:L60,4,0)</f>
        <v>7</v>
      </c>
      <c r="E25" s="39">
        <f>VLOOKUP(B25,'9.2'!$B$5:$F$41,5,0)</f>
        <v>7</v>
      </c>
      <c r="F25" s="39">
        <f>VLOOKUP(B25,'9.2'!$B$5:$G$41,6,0)</f>
        <v>9</v>
      </c>
      <c r="G25" s="40">
        <f>VLOOKUP(B25,'[1]Điểm Lab1,2'!A$4:C$40,2,0)</f>
        <v>8</v>
      </c>
      <c r="H25" s="40">
        <f>VLOOKUP(B25,'[1]Điểm Lab1,2'!A$4:C$40,3,0)</f>
        <v>8</v>
      </c>
      <c r="I25" s="40">
        <f>HLOOKUP(B25,'[1]Điểm Lab3,4'!D$2:AN$5,3,0)</f>
        <v>7.5</v>
      </c>
      <c r="J25" s="40">
        <f>HLOOKUP(B25,'[1]Điểm Lab3,4'!D$2:AN$5,4,0)</f>
        <v>7.5</v>
      </c>
    </row>
    <row r="26" spans="1:10" ht="15.75" x14ac:dyDescent="0.25">
      <c r="A26" s="10" t="s">
        <v>91</v>
      </c>
      <c r="B26" s="11" t="s">
        <v>92</v>
      </c>
      <c r="C26" s="11" t="s">
        <v>93</v>
      </c>
      <c r="D26" s="39">
        <f>VLOOKUP(B26,'9.2'!B22:L61,4,0)</f>
        <v>0</v>
      </c>
      <c r="E26" s="39">
        <f>VLOOKUP(B26,'9.2'!$B$5:$F$41,5,0)</f>
        <v>0</v>
      </c>
      <c r="F26" s="39">
        <f>VLOOKUP(B26,'9.2'!$B$5:$G$41,6,0)</f>
        <v>0</v>
      </c>
      <c r="G26" s="40">
        <f>VLOOKUP(B26,'[1]Điểm Lab1,2'!A$4:C$40,2,0)</f>
        <v>0</v>
      </c>
      <c r="H26" s="40">
        <f>VLOOKUP(B26,'[1]Điểm Lab1,2'!A$4:C$40,3,0)</f>
        <v>0</v>
      </c>
      <c r="I26" s="40">
        <f>HLOOKUP(B26,'[1]Điểm Lab3,4'!D$2:AN$5,3,0)</f>
        <v>0</v>
      </c>
      <c r="J26" s="40">
        <f>HLOOKUP(B26,'[1]Điểm Lab3,4'!D$2:AN$5,4,0)</f>
        <v>0</v>
      </c>
    </row>
    <row r="27" spans="1:10" ht="15.75" x14ac:dyDescent="0.25">
      <c r="A27" s="10" t="s">
        <v>94</v>
      </c>
      <c r="B27" s="11" t="s">
        <v>95</v>
      </c>
      <c r="C27" s="11" t="s">
        <v>96</v>
      </c>
      <c r="D27" s="39">
        <f>VLOOKUP(B27,'9.2'!B23:L62,4,0)</f>
        <v>9</v>
      </c>
      <c r="E27" s="39">
        <f>VLOOKUP(B27,'9.2'!$B$5:$F$41,5,0)</f>
        <v>10</v>
      </c>
      <c r="F27" s="39">
        <f>VLOOKUP(B27,'9.2'!$B$5:$G$41,6,0)</f>
        <v>6</v>
      </c>
      <c r="G27" s="40">
        <f>VLOOKUP(B27,'[1]Điểm Lab1,2'!A$4:C$40,2,0)</f>
        <v>8.5</v>
      </c>
      <c r="H27" s="40">
        <f>VLOOKUP(B27,'[1]Điểm Lab1,2'!A$4:C$40,3,0)</f>
        <v>8.5</v>
      </c>
      <c r="I27" s="40">
        <f>HLOOKUP(B27,'[1]Điểm Lab3,4'!D$2:AN$5,3,0)</f>
        <v>8</v>
      </c>
      <c r="J27" s="40">
        <f>HLOOKUP(B27,'[1]Điểm Lab3,4'!D$2:AN$5,4,0)</f>
        <v>8.5</v>
      </c>
    </row>
    <row r="28" spans="1:10" ht="15.75" x14ac:dyDescent="0.25">
      <c r="A28" s="10" t="s">
        <v>97</v>
      </c>
      <c r="B28" s="11" t="s">
        <v>98</v>
      </c>
      <c r="C28" s="11" t="s">
        <v>99</v>
      </c>
      <c r="D28" s="39">
        <f>VLOOKUP(B28,'9.2'!B24:L63,4,0)</f>
        <v>7</v>
      </c>
      <c r="E28" s="39">
        <f>VLOOKUP(B28,'9.2'!$B$5:$F$41,5,0)</f>
        <v>7</v>
      </c>
      <c r="F28" s="39">
        <f>VLOOKUP(B28,'9.2'!$B$5:$G$41,6,0)</f>
        <v>5</v>
      </c>
      <c r="G28" s="40">
        <f>VLOOKUP(B28,'[1]Điểm Lab1,2'!A$4:C$40,2,0)</f>
        <v>7</v>
      </c>
      <c r="H28" s="40">
        <f>VLOOKUP(B28,'[1]Điểm Lab1,2'!A$4:C$40,3,0)</f>
        <v>6.5</v>
      </c>
      <c r="I28" s="40">
        <f>HLOOKUP(B28,'[1]Điểm Lab3,4'!D$2:AN$5,3,0)</f>
        <v>0</v>
      </c>
      <c r="J28" s="40">
        <f>HLOOKUP(B28,'[1]Điểm Lab3,4'!D$2:AN$5,4,0)</f>
        <v>0</v>
      </c>
    </row>
    <row r="29" spans="1:10" ht="15.75" x14ac:dyDescent="0.25">
      <c r="A29" s="10" t="s">
        <v>100</v>
      </c>
      <c r="B29" s="11" t="s">
        <v>101</v>
      </c>
      <c r="C29" s="11" t="s">
        <v>102</v>
      </c>
      <c r="D29" s="39">
        <f>VLOOKUP(B29,'9.2'!B25:L64,4,0)</f>
        <v>6</v>
      </c>
      <c r="E29" s="39">
        <f>VLOOKUP(B29,'9.2'!$B$5:$F$41,5,0)</f>
        <v>8</v>
      </c>
      <c r="F29" s="39">
        <f>VLOOKUP(B29,'9.2'!$B$5:$G$41,6,0)</f>
        <v>5</v>
      </c>
      <c r="G29" s="40">
        <f>VLOOKUP(B29,'[1]Điểm Lab1,2'!A$4:C$40,2,0)</f>
        <v>8</v>
      </c>
      <c r="H29" s="40">
        <f>VLOOKUP(B29,'[1]Điểm Lab1,2'!A$4:C$40,3,0)</f>
        <v>6.5</v>
      </c>
      <c r="I29" s="40">
        <f>HLOOKUP(B29,'[1]Điểm Lab3,4'!D$2:AN$5,3,0)</f>
        <v>0</v>
      </c>
      <c r="J29" s="40">
        <f>HLOOKUP(B29,'[1]Điểm Lab3,4'!D$2:AN$5,4,0)</f>
        <v>0</v>
      </c>
    </row>
    <row r="30" spans="1:10" ht="15.75" x14ac:dyDescent="0.25">
      <c r="A30" s="10" t="s">
        <v>103</v>
      </c>
      <c r="B30" s="11" t="s">
        <v>104</v>
      </c>
      <c r="C30" s="11" t="s">
        <v>105</v>
      </c>
      <c r="D30" s="39">
        <f>VLOOKUP(B30,'9.2'!B26:L65,4,0)</f>
        <v>9</v>
      </c>
      <c r="E30" s="39">
        <f>VLOOKUP(B30,'9.2'!$B$5:$F$41,5,0)</f>
        <v>7</v>
      </c>
      <c r="F30" s="39">
        <f>VLOOKUP(B30,'9.2'!$B$5:$G$41,6,0)</f>
        <v>5</v>
      </c>
      <c r="G30" s="40">
        <f>VLOOKUP(B30,'[1]Điểm Lab1,2'!A$4:C$40,2,0)</f>
        <v>8</v>
      </c>
      <c r="H30" s="40">
        <f>VLOOKUP(B30,'[1]Điểm Lab1,2'!A$4:C$40,3,0)</f>
        <v>0</v>
      </c>
      <c r="I30" s="40">
        <f>HLOOKUP(B30,'[1]Điểm Lab3,4'!D$2:AN$5,3,0)</f>
        <v>0</v>
      </c>
      <c r="J30" s="40">
        <f>HLOOKUP(B30,'[1]Điểm Lab3,4'!D$2:AN$5,4,0)</f>
        <v>8</v>
      </c>
    </row>
    <row r="31" spans="1:10" ht="15.75" x14ac:dyDescent="0.25">
      <c r="A31" s="10" t="s">
        <v>106</v>
      </c>
      <c r="B31" s="11" t="s">
        <v>107</v>
      </c>
      <c r="C31" s="11" t="s">
        <v>108</v>
      </c>
      <c r="D31" s="39">
        <f>VLOOKUP(B31,'9.2'!B27:L66,4,0)</f>
        <v>7</v>
      </c>
      <c r="E31" s="39">
        <f>VLOOKUP(B31,'9.2'!$B$5:$F$41,5,0)</f>
        <v>8</v>
      </c>
      <c r="F31" s="39">
        <f>VLOOKUP(B31,'9.2'!$B$5:$G$41,6,0)</f>
        <v>8</v>
      </c>
      <c r="G31" s="40">
        <f>VLOOKUP(B31,'[1]Điểm Lab1,2'!A$4:C$40,2,0)</f>
        <v>8</v>
      </c>
      <c r="H31" s="40">
        <f>VLOOKUP(B31,'[1]Điểm Lab1,2'!A$4:C$40,3,0)</f>
        <v>6</v>
      </c>
      <c r="I31" s="40">
        <f>HLOOKUP(B31,'[1]Điểm Lab3,4'!D$2:AN$5,3,0)</f>
        <v>7.5</v>
      </c>
      <c r="J31" s="40">
        <f>HLOOKUP(B31,'[1]Điểm Lab3,4'!D$2:AN$5,4,0)</f>
        <v>7</v>
      </c>
    </row>
    <row r="32" spans="1:10" ht="15.75" x14ac:dyDescent="0.25">
      <c r="A32" s="10" t="s">
        <v>109</v>
      </c>
      <c r="B32" s="11" t="s">
        <v>110</v>
      </c>
      <c r="C32" s="11" t="s">
        <v>111</v>
      </c>
      <c r="D32" s="39">
        <f>VLOOKUP(B32,'9.2'!B28:L67,4,0)</f>
        <v>0</v>
      </c>
      <c r="E32" s="39">
        <f>VLOOKUP(B32,'9.2'!$B$5:$F$41,5,0)</f>
        <v>8</v>
      </c>
      <c r="F32" s="39">
        <f>VLOOKUP(B32,'9.2'!$B$5:$G$41,6,0)</f>
        <v>0</v>
      </c>
      <c r="G32" s="40">
        <f>VLOOKUP(B32,'[1]Điểm Lab1,2'!A$4:C$40,2,0)</f>
        <v>0</v>
      </c>
      <c r="H32" s="40">
        <f>VLOOKUP(B32,'[1]Điểm Lab1,2'!A$4:C$40,3,0)</f>
        <v>5.5</v>
      </c>
      <c r="I32" s="40">
        <f>HLOOKUP(B32,'[1]Điểm Lab3,4'!D$2:AN$5,3,0)</f>
        <v>0</v>
      </c>
      <c r="J32" s="40">
        <f>HLOOKUP(B32,'[1]Điểm Lab3,4'!D$2:AN$5,4,0)</f>
        <v>6</v>
      </c>
    </row>
    <row r="33" spans="1:10" ht="15.75" x14ac:dyDescent="0.25">
      <c r="A33" s="10" t="s">
        <v>112</v>
      </c>
      <c r="B33" s="11" t="s">
        <v>113</v>
      </c>
      <c r="C33" s="11" t="s">
        <v>114</v>
      </c>
      <c r="D33" s="39">
        <f>VLOOKUP(B33,'9.2'!B29:L68,4,0)</f>
        <v>9</v>
      </c>
      <c r="E33" s="39">
        <f>VLOOKUP(B33,'9.2'!$B$5:$F$41,5,0)</f>
        <v>8</v>
      </c>
      <c r="F33" s="39">
        <f>VLOOKUP(B33,'9.2'!$B$5:$G$41,6,0)</f>
        <v>6</v>
      </c>
      <c r="G33" s="40">
        <f>VLOOKUP(B33,'[1]Điểm Lab1,2'!A$4:C$40,2,0)</f>
        <v>8.5</v>
      </c>
      <c r="H33" s="40">
        <f>VLOOKUP(B33,'[1]Điểm Lab1,2'!A$4:C$40,3,0)</f>
        <v>9.5</v>
      </c>
      <c r="I33" s="40">
        <f>HLOOKUP(B33,'[1]Điểm Lab3,4'!D$2:AN$5,3,0)</f>
        <v>10</v>
      </c>
      <c r="J33" s="40">
        <f>HLOOKUP(B33,'[1]Điểm Lab3,4'!D$2:AN$5,4,0)</f>
        <v>9</v>
      </c>
    </row>
    <row r="34" spans="1:10" ht="15.75" x14ac:dyDescent="0.25">
      <c r="A34" s="10" t="s">
        <v>115</v>
      </c>
      <c r="B34" s="11" t="s">
        <v>116</v>
      </c>
      <c r="C34" s="11" t="s">
        <v>117</v>
      </c>
      <c r="D34" s="39">
        <f>VLOOKUP(B34,'9.2'!B30:L69,4,0)</f>
        <v>9</v>
      </c>
      <c r="E34" s="39">
        <f>VLOOKUP(B34,'9.2'!$B$5:$F$41,5,0)</f>
        <v>10</v>
      </c>
      <c r="F34" s="39">
        <f>VLOOKUP(B34,'9.2'!$B$5:$G$41,6,0)</f>
        <v>5</v>
      </c>
      <c r="G34" s="40">
        <f>VLOOKUP(B34,'[1]Điểm Lab1,2'!A$4:C$40,2,0)</f>
        <v>8.5</v>
      </c>
      <c r="H34" s="40">
        <f>VLOOKUP(B34,'[1]Điểm Lab1,2'!A$4:C$40,3,0)</f>
        <v>7</v>
      </c>
      <c r="I34" s="40">
        <f>HLOOKUP(B34,'[1]Điểm Lab3,4'!D$2:AN$5,3,0)</f>
        <v>6</v>
      </c>
      <c r="J34" s="40">
        <f>HLOOKUP(B34,'[1]Điểm Lab3,4'!D$2:AN$5,4,0)</f>
        <v>8.5</v>
      </c>
    </row>
    <row r="35" spans="1:10" ht="15.75" x14ac:dyDescent="0.25">
      <c r="A35" s="10" t="s">
        <v>118</v>
      </c>
      <c r="B35" s="11" t="s">
        <v>119</v>
      </c>
      <c r="C35" s="11" t="s">
        <v>120</v>
      </c>
      <c r="D35" s="39">
        <f>VLOOKUP(B35,'9.2'!B31:L70,4,0)</f>
        <v>5</v>
      </c>
      <c r="E35" s="39">
        <f>VLOOKUP(B35,'9.2'!$B$5:$F$41,5,0)</f>
        <v>6</v>
      </c>
      <c r="F35" s="39">
        <f>VLOOKUP(B35,'9.2'!$B$5:$G$41,6,0)</f>
        <v>5</v>
      </c>
      <c r="G35" s="40">
        <f>VLOOKUP(B35,'[1]Điểm Lab1,2'!A$4:C$40,2,0)</f>
        <v>7</v>
      </c>
      <c r="H35" s="40">
        <f>VLOOKUP(B35,'[1]Điểm Lab1,2'!A$4:C$40,3,0)</f>
        <v>7.5</v>
      </c>
      <c r="I35" s="40">
        <f>HLOOKUP(B35,'[1]Điểm Lab3,4'!D$2:AN$5,3,0)</f>
        <v>6</v>
      </c>
      <c r="J35" s="40">
        <f>HLOOKUP(B35,'[1]Điểm Lab3,4'!D$2:AN$5,4,0)</f>
        <v>7</v>
      </c>
    </row>
    <row r="36" spans="1:10" ht="15.75" x14ac:dyDescent="0.25">
      <c r="A36" s="10" t="s">
        <v>121</v>
      </c>
      <c r="B36" s="11" t="s">
        <v>122</v>
      </c>
      <c r="C36" s="11" t="s">
        <v>123</v>
      </c>
      <c r="D36" s="39">
        <f>VLOOKUP(B36,'9.2'!B32:L71,4,0)</f>
        <v>9</v>
      </c>
      <c r="E36" s="39">
        <f>VLOOKUP(B36,'9.2'!$B$5:$F$41,5,0)</f>
        <v>8</v>
      </c>
      <c r="F36" s="39">
        <f>VLOOKUP(B36,'9.2'!$B$5:$G$41,6,0)</f>
        <v>6</v>
      </c>
      <c r="G36" s="40">
        <f>VLOOKUP(B36,'[1]Điểm Lab1,2'!A$4:C$40,2,0)</f>
        <v>9</v>
      </c>
      <c r="H36" s="40">
        <f>VLOOKUP(B36,'[1]Điểm Lab1,2'!A$4:C$40,3,0)</f>
        <v>6</v>
      </c>
      <c r="I36" s="40">
        <f>HLOOKUP(B36,'[1]Điểm Lab3,4'!D$2:AN$5,3,0)</f>
        <v>0</v>
      </c>
      <c r="J36" s="40">
        <f>HLOOKUP(B36,'[1]Điểm Lab3,4'!D$2:AN$5,4,0)</f>
        <v>8.5</v>
      </c>
    </row>
    <row r="37" spans="1:10" ht="15.75" x14ac:dyDescent="0.25">
      <c r="A37" s="10" t="s">
        <v>124</v>
      </c>
      <c r="B37" s="11" t="s">
        <v>125</v>
      </c>
      <c r="C37" s="11" t="s">
        <v>126</v>
      </c>
      <c r="D37" s="39">
        <f>VLOOKUP(B37,'9.2'!B33:L72,4,0)</f>
        <v>10</v>
      </c>
      <c r="E37" s="39">
        <f>VLOOKUP(B37,'9.2'!$B$5:$F$41,5,0)</f>
        <v>9</v>
      </c>
      <c r="F37" s="39">
        <f>VLOOKUP(B37,'9.2'!$B$5:$G$41,6,0)</f>
        <v>8</v>
      </c>
      <c r="G37" s="40">
        <f>VLOOKUP(B37,'[1]Điểm Lab1,2'!A$4:C$40,2,0)</f>
        <v>8.5</v>
      </c>
      <c r="H37" s="40">
        <f>VLOOKUP(B37,'[1]Điểm Lab1,2'!A$4:C$40,3,0)</f>
        <v>6</v>
      </c>
      <c r="I37" s="40">
        <f>HLOOKUP(B37,'[1]Điểm Lab3,4'!D$2:AN$5,3,0)</f>
        <v>8</v>
      </c>
      <c r="J37" s="40">
        <f>HLOOKUP(B37,'[1]Điểm Lab3,4'!D$2:AN$5,4,0)</f>
        <v>9</v>
      </c>
    </row>
    <row r="38" spans="1:10" ht="15.75" x14ac:dyDescent="0.25">
      <c r="A38" s="10" t="s">
        <v>127</v>
      </c>
      <c r="B38" s="11" t="s">
        <v>128</v>
      </c>
      <c r="C38" s="11" t="s">
        <v>129</v>
      </c>
      <c r="D38" s="39">
        <f>VLOOKUP(B38,'9.2'!B34:L73,4,0)</f>
        <v>6</v>
      </c>
      <c r="E38" s="39">
        <f>VLOOKUP(B38,'9.2'!$B$5:$F$41,5,0)</f>
        <v>9</v>
      </c>
      <c r="F38" s="39">
        <f>VLOOKUP(B38,'9.2'!$B$5:$G$41,6,0)</f>
        <v>4</v>
      </c>
      <c r="G38" s="40">
        <f>VLOOKUP(B38,'[1]Điểm Lab1,2'!A$4:C$40,2,0)</f>
        <v>8.5</v>
      </c>
      <c r="H38" s="40">
        <f>VLOOKUP(B38,'[1]Điểm Lab1,2'!A$4:C$40,3,0)</f>
        <v>7.5</v>
      </c>
      <c r="I38" s="40">
        <f>HLOOKUP(B38,'[1]Điểm Lab3,4'!D$2:AN$5,3,0)</f>
        <v>5.5</v>
      </c>
      <c r="J38" s="40">
        <f>HLOOKUP(B38,'[1]Điểm Lab3,4'!D$2:AN$5,4,0)</f>
        <v>8</v>
      </c>
    </row>
    <row r="39" spans="1:10" ht="15.75" x14ac:dyDescent="0.25">
      <c r="A39" s="10" t="s">
        <v>130</v>
      </c>
      <c r="B39" s="14" t="s">
        <v>131</v>
      </c>
      <c r="C39" s="15" t="s">
        <v>132</v>
      </c>
      <c r="D39" s="39">
        <f>VLOOKUP(B39,'9.2'!B35:L74,4,0)</f>
        <v>8</v>
      </c>
      <c r="E39" s="39">
        <f>VLOOKUP(B39,'9.2'!$B$5:$F$41,5,0)</f>
        <v>10</v>
      </c>
      <c r="F39" s="39">
        <f>VLOOKUP(B39,'9.2'!$B$5:$G$41,6,0)</f>
        <v>6</v>
      </c>
      <c r="G39" s="40">
        <f>VLOOKUP(B39,'[1]Điểm Lab1,2'!A$4:C$40,2,0)</f>
        <v>8</v>
      </c>
      <c r="H39" s="40">
        <f>VLOOKUP(B39,'[1]Điểm Lab1,2'!A$4:C$40,3,0)</f>
        <v>0</v>
      </c>
      <c r="I39" s="40">
        <f>HLOOKUP(B39,'[1]Điểm Lab3,4'!D$2:AN$5,3,0)</f>
        <v>0</v>
      </c>
      <c r="J39" s="40">
        <f>HLOOKUP(B39,'[1]Điểm Lab3,4'!D$2:AN$5,4,0)</f>
        <v>8</v>
      </c>
    </row>
    <row r="40" spans="1:10" ht="15.75" x14ac:dyDescent="0.25">
      <c r="A40" s="10" t="s">
        <v>133</v>
      </c>
      <c r="B40" s="14" t="s">
        <v>134</v>
      </c>
      <c r="C40" s="15" t="s">
        <v>135</v>
      </c>
      <c r="D40" s="39">
        <f>VLOOKUP(B40,'9.2'!B36:L75,4,0)</f>
        <v>8</v>
      </c>
      <c r="E40" s="39">
        <f>VLOOKUP(B40,'9.2'!$B$5:$F$41,5,0)</f>
        <v>8</v>
      </c>
      <c r="F40" s="39">
        <f>VLOOKUP(B40,'9.2'!$B$5:$G$41,6,0)</f>
        <v>9</v>
      </c>
      <c r="G40" s="40">
        <f>VLOOKUP(B40,'[1]Điểm Lab1,2'!A$4:C$40,2,0)</f>
        <v>9</v>
      </c>
      <c r="H40" s="40">
        <f>VLOOKUP(B40,'[1]Điểm Lab1,2'!A$4:C$40,3,0)</f>
        <v>6.5</v>
      </c>
      <c r="I40" s="40">
        <f>HLOOKUP(B40,'[1]Điểm Lab3,4'!D$2:AN$5,3,0)</f>
        <v>0</v>
      </c>
      <c r="J40" s="40">
        <f>HLOOKUP(B40,'[1]Điểm Lab3,4'!D$2:AN$5,4,0)</f>
        <v>8</v>
      </c>
    </row>
    <row r="41" spans="1:10" ht="15.75" x14ac:dyDescent="0.25">
      <c r="A41" s="10" t="s">
        <v>136</v>
      </c>
      <c r="B41" s="14" t="s">
        <v>137</v>
      </c>
      <c r="C41" s="15" t="s">
        <v>138</v>
      </c>
      <c r="D41" s="39">
        <f>VLOOKUP(B41,'9.2'!B37:L76,4,0)</f>
        <v>7</v>
      </c>
      <c r="E41" s="39">
        <f>VLOOKUP(B41,'9.2'!$B$5:$F$41,5,0)</f>
        <v>7</v>
      </c>
      <c r="F41" s="39">
        <f>VLOOKUP(B41,'9.2'!$B$5:$G$41,6,0)</f>
        <v>6</v>
      </c>
      <c r="G41" s="40">
        <f>VLOOKUP(B41,'[1]Điểm Lab1,2'!A$4:C$40,2,0)</f>
        <v>8</v>
      </c>
      <c r="H41" s="40">
        <f>VLOOKUP(B41,'[1]Điểm Lab1,2'!A$4:C$40,3,0)</f>
        <v>6</v>
      </c>
      <c r="I41" s="40">
        <f>HLOOKUP(B41,'[1]Điểm Lab3,4'!D$2:AN$5,3,0)</f>
        <v>0</v>
      </c>
      <c r="J41" s="40">
        <f>HLOOKUP(B41,'[1]Điểm Lab3,4'!D$2:AN$5,4,0)</f>
        <v>7</v>
      </c>
    </row>
    <row r="42" spans="1:10" ht="15.75" x14ac:dyDescent="0.25">
      <c r="A42" s="10" t="s">
        <v>139</v>
      </c>
      <c r="B42" s="14" t="s">
        <v>140</v>
      </c>
      <c r="C42" s="15" t="s">
        <v>141</v>
      </c>
      <c r="D42" s="39">
        <f>VLOOKUP(B42,'9.2'!B38:L77,4,0)</f>
        <v>4</v>
      </c>
      <c r="E42" s="39">
        <f>VLOOKUP(B42,'9.2'!$B$5:$F$41,5,0)</f>
        <v>10</v>
      </c>
      <c r="F42" s="39">
        <f>VLOOKUP(B42,'9.2'!$B$5:$G$41,6,0)</f>
        <v>7</v>
      </c>
      <c r="G42" s="40">
        <f>VLOOKUP(B42,'[1]Điểm Lab1,2'!A$4:C$40,2,0)</f>
        <v>6.5</v>
      </c>
      <c r="H42" s="40">
        <f>VLOOKUP(B42,'[1]Điểm Lab1,2'!A$4:C$40,3,0)</f>
        <v>7.5</v>
      </c>
      <c r="I42" s="40">
        <f>HLOOKUP(B42,'[1]Điểm Lab3,4'!D$2:AN$5,3,0)</f>
        <v>7</v>
      </c>
      <c r="J42" s="40">
        <f>HLOOKUP(B42,'[1]Điểm Lab3,4'!D$2:AN$5,4,0)</f>
        <v>7.5</v>
      </c>
    </row>
    <row r="45" spans="1:10" ht="15.75" x14ac:dyDescent="0.25">
      <c r="B45" s="41" t="s">
        <v>172</v>
      </c>
      <c r="C45" s="42"/>
      <c r="D45" s="42"/>
    </row>
    <row r="46" spans="1:10" ht="15.75" x14ac:dyDescent="0.25">
      <c r="B46" s="19" t="s">
        <v>173</v>
      </c>
      <c r="C46" s="19"/>
      <c r="D46" s="19"/>
      <c r="E46" s="19"/>
      <c r="F46" s="19"/>
      <c r="G46" s="19"/>
      <c r="H46" s="19"/>
    </row>
    <row r="47" spans="1:10" ht="15.75" x14ac:dyDescent="0.25">
      <c r="B47" s="19" t="s">
        <v>174</v>
      </c>
      <c r="C47" s="19"/>
      <c r="D47" s="19"/>
      <c r="E47" s="19"/>
      <c r="F47" s="19"/>
      <c r="G47" s="19"/>
      <c r="H47" s="19"/>
    </row>
    <row r="48" spans="1:10" ht="15.75" x14ac:dyDescent="0.25">
      <c r="B48" s="19" t="s">
        <v>175</v>
      </c>
      <c r="C48" s="19"/>
      <c r="D48" s="19"/>
      <c r="E48" s="19"/>
      <c r="F48" s="19"/>
      <c r="G48" s="19"/>
      <c r="H48" s="19"/>
    </row>
    <row r="49" spans="2:8" ht="15.75" x14ac:dyDescent="0.25">
      <c r="B49" s="19"/>
      <c r="C49" s="19"/>
      <c r="D49" s="19"/>
      <c r="E49" s="19"/>
      <c r="F49" s="19"/>
      <c r="G49" s="19"/>
      <c r="H49" s="19"/>
    </row>
    <row r="50" spans="2:8" ht="15.75" x14ac:dyDescent="0.25">
      <c r="B50" s="19"/>
      <c r="C50" s="19"/>
      <c r="D50" s="19"/>
      <c r="E50" s="19"/>
      <c r="F50" s="19"/>
      <c r="G50" s="19"/>
      <c r="H50" s="19"/>
    </row>
  </sheetData>
  <mergeCells count="12">
    <mergeCell ref="I4:I5"/>
    <mergeCell ref="J4:J5"/>
    <mergeCell ref="A3:A5"/>
    <mergeCell ref="B3:B5"/>
    <mergeCell ref="C3:C5"/>
    <mergeCell ref="D3:F3"/>
    <mergeCell ref="G3:J3"/>
    <mergeCell ref="D4:D5"/>
    <mergeCell ref="E4:E5"/>
    <mergeCell ref="F4:F5"/>
    <mergeCell ref="G4:G5"/>
    <mergeCell ref="H4:H5"/>
  </mergeCells>
  <dataValidations count="2">
    <dataValidation type="decimal" allowBlank="1" showInputMessage="1" showErrorMessage="1" error="Điểm không hợp lệ!" prompt="Chỉ nhập số 0-10" sqref="G6:J42">
      <formula1>0</formula1>
      <formula2>10</formula2>
    </dataValidation>
    <dataValidation allowBlank="1" showInputMessage="1" showErrorMessage="1" error="Điểm không hợp lệ!" prompt="Chỉ nhập số 0-10" sqref="D6:F4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9.1</vt:lpstr>
      <vt:lpstr>9.2</vt:lpstr>
      <vt:lpstr>9.3</vt:lpstr>
      <vt:lpstr>9.4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2018-11-17T05:07:26Z</dcterms:modified>
</cp:coreProperties>
</file>