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103" windowHeight="9935" activeTab="1"/>
  </bookViews>
  <sheets>
    <sheet name="Dự toán chi tiêu" sheetId="1" r:id="rId1"/>
    <sheet name="Xăng xe" sheetId="2" r:id="rId2"/>
  </sheets>
  <calcPr calcId="144525"/>
</workbook>
</file>

<file path=xl/comments1.xml><?xml version="1.0" encoding="utf-8"?>
<comments xmlns="http://schemas.openxmlformats.org/spreadsheetml/2006/main">
  <authors>
    <author>anh.lt</author>
  </authors>
  <commentList>
    <comment ref="M4" authorId="0">
      <text>
        <r>
          <rPr>
            <b/>
            <sz val="9"/>
            <rFont val="Times New Roman"/>
            <charset val="0"/>
          </rPr>
          <t>anh.lt:</t>
        </r>
        <r>
          <rPr>
            <sz val="9"/>
            <rFont val="Times New Roman"/>
            <charset val="0"/>
          </rPr>
          <t xml:space="preserve">
Tiền 2/9 + team building cty</t>
        </r>
      </text>
    </comment>
  </commentList>
</comments>
</file>

<file path=xl/sharedStrings.xml><?xml version="1.0" encoding="utf-8"?>
<sst xmlns="http://schemas.openxmlformats.org/spreadsheetml/2006/main" count="49" uniqueCount="44">
  <si>
    <t>Mục Tiêu</t>
  </si>
  <si>
    <t>Tổng</t>
  </si>
  <si>
    <t>Lương</t>
  </si>
  <si>
    <t>Tổng tháng</t>
  </si>
  <si>
    <t>Tiết kiệm mỗi tháng</t>
  </si>
  <si>
    <t>Chi tiêu</t>
  </si>
  <si>
    <t>Lố</t>
  </si>
  <si>
    <t>Tiết kiệm được</t>
  </si>
  <si>
    <t>Bonus</t>
  </si>
  <si>
    <t>Tiền mặt tiết kiệm</t>
  </si>
  <si>
    <t>Trả cậu</t>
  </si>
  <si>
    <t>Tháng 8</t>
  </si>
  <si>
    <t>PC</t>
  </si>
  <si>
    <t>Dư</t>
  </si>
  <si>
    <t>Tháng 9</t>
  </si>
  <si>
    <t>Điện thoại</t>
  </si>
  <si>
    <t>Tháng 10</t>
  </si>
  <si>
    <t>Máy lạnh</t>
  </si>
  <si>
    <t>Được xài mỗi tháng</t>
  </si>
  <si>
    <t>Tháng 11</t>
  </si>
  <si>
    <t>Ghế</t>
  </si>
  <si>
    <t>Tháng 12</t>
  </si>
  <si>
    <t>Nón bảo hiểm</t>
  </si>
  <si>
    <t>Tháng 1</t>
  </si>
  <si>
    <t>Trả góp xe máy</t>
  </si>
  <si>
    <t>Tháng 2</t>
  </si>
  <si>
    <t>Giày</t>
  </si>
  <si>
    <t>Tháng 3</t>
  </si>
  <si>
    <t>Tháng 4</t>
  </si>
  <si>
    <t>Tháng 5</t>
  </si>
  <si>
    <t>Đã hoàn thành</t>
  </si>
  <si>
    <t>Mục</t>
  </si>
  <si>
    <t>số tiền</t>
  </si>
  <si>
    <t>còn lại</t>
  </si>
  <si>
    <t>Thay nhớt</t>
  </si>
  <si>
    <t>15000/l</t>
  </si>
  <si>
    <t>km/kđ</t>
  </si>
  <si>
    <t>14900/l</t>
  </si>
  <si>
    <t>Tháng 7</t>
  </si>
  <si>
    <t>Đi Vũng Tàu</t>
  </si>
  <si>
    <t>Đi Bình Phước</t>
  </si>
  <si>
    <t>14500/l</t>
  </si>
  <si>
    <t>Tháng 6</t>
  </si>
  <si>
    <t>Mua xe</t>
  </si>
</sst>
</file>

<file path=xl/styles.xml><?xml version="1.0" encoding="utf-8"?>
<styleSheet xmlns="http://schemas.openxmlformats.org/spreadsheetml/2006/main">
  <numFmts count="5">
    <numFmt numFmtId="176" formatCode="#,##0\ &quot;đ&quot;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4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/>
    <xf numFmtId="16" fontId="0" fillId="0" borderId="1" xfId="0" applyNumberFormat="1" applyBorder="1"/>
    <xf numFmtId="3" fontId="0" fillId="0" borderId="1" xfId="0" applyNumberFormat="1" applyBorder="1"/>
    <xf numFmtId="0" fontId="1" fillId="0" borderId="0" xfId="0" applyFont="1" applyAlignment="1">
      <alignment horizontal="center"/>
    </xf>
    <xf numFmtId="176" fontId="0" fillId="0" borderId="1" xfId="0" applyNumberFormat="1" applyBorder="1"/>
    <xf numFmtId="0" fontId="2" fillId="0" borderId="1" xfId="0" applyFont="1" applyBorder="1"/>
    <xf numFmtId="176" fontId="2" fillId="0" borderId="1" xfId="0" applyNumberFormat="1" applyFont="1" applyBorder="1"/>
    <xf numFmtId="0" fontId="0" fillId="2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0" borderId="0" xfId="0" applyFont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1" xfId="0" applyFont="1" applyBorder="1" applyAlignment="1"/>
    <xf numFmtId="0" fontId="0" fillId="0" borderId="0" xfId="0" applyBorder="1" applyAlignment="1">
      <alignment horizontal="center" vertical="center"/>
    </xf>
    <xf numFmtId="3" fontId="0" fillId="0" borderId="1" xfId="0" applyNumberFormat="1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/>
    <xf numFmtId="3" fontId="2" fillId="0" borderId="2" xfId="0" applyNumberFormat="1" applyFont="1" applyBorder="1"/>
    <xf numFmtId="3" fontId="2" fillId="0" borderId="1" xfId="0" applyNumberFormat="1" applyFont="1" applyBorder="1"/>
    <xf numFmtId="3" fontId="2" fillId="0" borderId="4" xfId="0" applyNumberFormat="1" applyFont="1" applyBorder="1"/>
    <xf numFmtId="3" fontId="0" fillId="0" borderId="0" xfId="0" applyNumberFormat="1"/>
    <xf numFmtId="0" fontId="4" fillId="5" borderId="2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46"/>
  <sheetViews>
    <sheetView workbookViewId="0">
      <selection activeCell="J14" sqref="J14:N14"/>
    </sheetView>
  </sheetViews>
  <sheetFormatPr defaultColWidth="9" defaultRowHeight="14.4"/>
  <cols>
    <col min="2" max="2" width="14.4259259259259" customWidth="1"/>
    <col min="3" max="3" width="10.8611111111111"/>
    <col min="4" max="4" width="21.4259259259259" customWidth="1"/>
    <col min="5" max="5" width="13" customWidth="1"/>
    <col min="6" max="7" width="20.287037037037" customWidth="1"/>
    <col min="10" max="10" width="9.71296296296296"/>
    <col min="11" max="11" width="11" customWidth="1"/>
    <col min="12" max="12" width="15.4259259259259" customWidth="1"/>
    <col min="13" max="13" width="9.71296296296296"/>
    <col min="14" max="14" width="18.712962962963" customWidth="1"/>
    <col min="15" max="15" width="14.8611111111111" customWidth="1"/>
    <col min="17" max="17" width="9.57407407407407"/>
    <col min="21" max="21" width="9.57407407407407"/>
  </cols>
  <sheetData>
    <row r="2" spans="3:8">
      <c r="C2" s="21"/>
      <c r="D2" s="21"/>
      <c r="E2" s="21"/>
      <c r="F2" s="21"/>
      <c r="G2" s="21"/>
      <c r="H2" s="21"/>
    </row>
    <row r="3" spans="1:14">
      <c r="A3" s="22" t="s">
        <v>0</v>
      </c>
      <c r="B3" s="22"/>
      <c r="C3" s="22"/>
      <c r="D3" s="23" t="s">
        <v>1</v>
      </c>
      <c r="E3" s="23" t="s">
        <v>2</v>
      </c>
      <c r="F3" s="23" t="s">
        <v>3</v>
      </c>
      <c r="G3" s="24" t="s">
        <v>4</v>
      </c>
      <c r="I3" s="33" t="s">
        <v>5</v>
      </c>
      <c r="J3" s="34"/>
      <c r="K3" s="35" t="s">
        <v>6</v>
      </c>
      <c r="L3" s="35" t="s">
        <v>7</v>
      </c>
      <c r="M3" s="35" t="s">
        <v>8</v>
      </c>
      <c r="N3" s="35" t="s">
        <v>9</v>
      </c>
    </row>
    <row r="4" spans="1:14">
      <c r="A4" s="1">
        <v>1</v>
      </c>
      <c r="B4" s="1" t="s">
        <v>10</v>
      </c>
      <c r="C4" s="3">
        <v>10000000</v>
      </c>
      <c r="D4" s="25">
        <f>SUM(C4:C29)</f>
        <v>70100000</v>
      </c>
      <c r="E4" s="3">
        <v>7500000</v>
      </c>
      <c r="F4" s="1">
        <f>((CEILING(D4/E4,1)))</f>
        <v>10</v>
      </c>
      <c r="G4" s="3">
        <f>E4-F8</f>
        <v>7010000</v>
      </c>
      <c r="I4" s="1" t="s">
        <v>11</v>
      </c>
      <c r="J4" s="3">
        <v>1415000</v>
      </c>
      <c r="K4" s="3">
        <f>J4-F8</f>
        <v>925000</v>
      </c>
      <c r="L4" s="3">
        <f>4560000+1500000</f>
        <v>6060000</v>
      </c>
      <c r="M4" s="3">
        <v>1000000</v>
      </c>
      <c r="N4" s="3">
        <f>L4-J22+M4</f>
        <v>2500000</v>
      </c>
    </row>
    <row r="5" spans="1:14">
      <c r="A5" s="1">
        <v>2</v>
      </c>
      <c r="B5" s="1" t="s">
        <v>12</v>
      </c>
      <c r="C5" s="3">
        <v>20000000</v>
      </c>
      <c r="D5" s="25"/>
      <c r="E5" s="26"/>
      <c r="F5" s="27" t="s">
        <v>13</v>
      </c>
      <c r="G5" s="26"/>
      <c r="I5" s="1" t="s">
        <v>14</v>
      </c>
      <c r="J5" s="3"/>
      <c r="K5" s="3"/>
      <c r="L5" s="3"/>
      <c r="M5" s="3"/>
      <c r="N5" s="3"/>
    </row>
    <row r="6" spans="1:14">
      <c r="A6" s="1">
        <v>3</v>
      </c>
      <c r="B6" s="1" t="s">
        <v>15</v>
      </c>
      <c r="C6" s="3">
        <v>9000000</v>
      </c>
      <c r="D6" s="25"/>
      <c r="E6" s="26"/>
      <c r="F6" s="3">
        <f>(E4*F4)-D4</f>
        <v>4900000</v>
      </c>
      <c r="G6" s="26"/>
      <c r="I6" s="1" t="s">
        <v>16</v>
      </c>
      <c r="J6" s="3"/>
      <c r="K6" s="3"/>
      <c r="L6" s="3"/>
      <c r="M6" s="3"/>
      <c r="N6" s="3"/>
    </row>
    <row r="7" spans="1:14">
      <c r="A7" s="1">
        <v>4</v>
      </c>
      <c r="B7" s="1" t="s">
        <v>17</v>
      </c>
      <c r="C7" s="3">
        <v>10000000</v>
      </c>
      <c r="D7" s="25"/>
      <c r="E7" s="28"/>
      <c r="F7" s="6" t="s">
        <v>18</v>
      </c>
      <c r="G7" s="28"/>
      <c r="I7" s="1" t="s">
        <v>19</v>
      </c>
      <c r="J7" s="3"/>
      <c r="K7" s="3"/>
      <c r="L7" s="3"/>
      <c r="M7" s="3"/>
      <c r="N7" s="3"/>
    </row>
    <row r="8" spans="1:14">
      <c r="A8" s="1">
        <v>5</v>
      </c>
      <c r="B8" s="1" t="s">
        <v>20</v>
      </c>
      <c r="C8" s="3">
        <v>900000</v>
      </c>
      <c r="D8" s="25"/>
      <c r="E8" s="26"/>
      <c r="F8" s="29">
        <f>F6/F4</f>
        <v>490000</v>
      </c>
      <c r="G8" s="26"/>
      <c r="I8" s="1" t="s">
        <v>21</v>
      </c>
      <c r="J8" s="3"/>
      <c r="K8" s="3"/>
      <c r="L8" s="3"/>
      <c r="M8" s="3"/>
      <c r="N8" s="3"/>
    </row>
    <row r="9" spans="1:14">
      <c r="A9" s="1">
        <v>6</v>
      </c>
      <c r="B9" s="1" t="s">
        <v>22</v>
      </c>
      <c r="C9" s="3">
        <v>1500000</v>
      </c>
      <c r="D9" s="25"/>
      <c r="E9" s="26"/>
      <c r="F9" s="26"/>
      <c r="G9" s="26"/>
      <c r="I9" s="1" t="s">
        <v>23</v>
      </c>
      <c r="J9" s="3"/>
      <c r="K9" s="3"/>
      <c r="L9" s="3"/>
      <c r="M9" s="3"/>
      <c r="N9" s="3"/>
    </row>
    <row r="10" spans="1:14">
      <c r="A10" s="1">
        <v>7</v>
      </c>
      <c r="B10" s="1" t="s">
        <v>24</v>
      </c>
      <c r="C10" s="3">
        <v>18400000</v>
      </c>
      <c r="D10" s="25"/>
      <c r="E10" s="26"/>
      <c r="F10" s="26"/>
      <c r="G10" s="26"/>
      <c r="I10" s="1" t="s">
        <v>25</v>
      </c>
      <c r="J10" s="3"/>
      <c r="K10" s="3"/>
      <c r="L10" s="3"/>
      <c r="M10" s="3"/>
      <c r="N10" s="3"/>
    </row>
    <row r="11" spans="1:14">
      <c r="A11" s="1">
        <v>8</v>
      </c>
      <c r="B11" s="1" t="s">
        <v>26</v>
      </c>
      <c r="C11" s="3">
        <v>300000</v>
      </c>
      <c r="D11" s="25"/>
      <c r="E11" s="30"/>
      <c r="F11" s="31"/>
      <c r="G11" s="31"/>
      <c r="I11" s="1" t="s">
        <v>27</v>
      </c>
      <c r="J11" s="3"/>
      <c r="K11" s="3"/>
      <c r="L11" s="3"/>
      <c r="M11" s="3"/>
      <c r="N11" s="3"/>
    </row>
    <row r="12" spans="1:14">
      <c r="A12" s="1"/>
      <c r="B12" s="1"/>
      <c r="C12" s="3"/>
      <c r="D12" s="25"/>
      <c r="E12" s="32"/>
      <c r="F12" s="28"/>
      <c r="G12" s="32"/>
      <c r="I12" s="1" t="s">
        <v>28</v>
      </c>
      <c r="J12" s="3"/>
      <c r="K12" s="3"/>
      <c r="L12" s="3"/>
      <c r="M12" s="3"/>
      <c r="N12" s="3"/>
    </row>
    <row r="13" spans="1:14">
      <c r="A13" s="1"/>
      <c r="B13" s="1"/>
      <c r="C13" s="3"/>
      <c r="D13" s="25"/>
      <c r="E13" s="21"/>
      <c r="F13" s="21"/>
      <c r="G13" s="21"/>
      <c r="I13" s="1" t="s">
        <v>29</v>
      </c>
      <c r="J13" s="3"/>
      <c r="K13" s="3"/>
      <c r="L13" s="3"/>
      <c r="M13" s="3"/>
      <c r="N13" s="3"/>
    </row>
    <row r="14" spans="1:14">
      <c r="A14" s="1"/>
      <c r="B14" s="1"/>
      <c r="C14" s="3"/>
      <c r="D14" s="25"/>
      <c r="J14" s="36">
        <f>SUM(J4:J13)</f>
        <v>1415000</v>
      </c>
      <c r="K14" s="37">
        <f>SUM(K4:K13)</f>
        <v>925000</v>
      </c>
      <c r="L14" s="38">
        <f>SUM(L4:L13)</f>
        <v>6060000</v>
      </c>
      <c r="M14" s="39"/>
      <c r="N14" s="37">
        <f>SUM(N4:N13)</f>
        <v>2500000</v>
      </c>
    </row>
    <row r="15" spans="1:4">
      <c r="A15" s="1"/>
      <c r="B15" s="1"/>
      <c r="C15" s="3"/>
      <c r="D15" s="25"/>
    </row>
    <row r="16" spans="1:4">
      <c r="A16" s="1"/>
      <c r="B16" s="1"/>
      <c r="C16" s="3"/>
      <c r="D16" s="25"/>
    </row>
    <row r="17" spans="1:4">
      <c r="A17" s="1"/>
      <c r="B17" s="1"/>
      <c r="C17" s="3"/>
      <c r="D17" s="25"/>
    </row>
    <row r="18" spans="1:4">
      <c r="A18" s="1"/>
      <c r="B18" s="1"/>
      <c r="C18" s="3"/>
      <c r="D18" s="25"/>
    </row>
    <row r="19" spans="1:4">
      <c r="A19" s="1"/>
      <c r="B19" s="1"/>
      <c r="C19" s="3"/>
      <c r="D19" s="25"/>
    </row>
    <row r="20" spans="1:11">
      <c r="A20" s="1"/>
      <c r="B20" s="1"/>
      <c r="C20" s="3"/>
      <c r="D20" s="25"/>
      <c r="I20" s="40" t="s">
        <v>30</v>
      </c>
      <c r="J20" s="41"/>
      <c r="K20" s="42"/>
    </row>
    <row r="21" spans="1:11">
      <c r="A21" s="1"/>
      <c r="B21" s="1"/>
      <c r="C21" s="3"/>
      <c r="D21" s="25"/>
      <c r="I21" s="43" t="s">
        <v>31</v>
      </c>
      <c r="J21" s="43" t="s">
        <v>32</v>
      </c>
      <c r="K21" s="43" t="s">
        <v>33</v>
      </c>
    </row>
    <row r="22" spans="1:11">
      <c r="A22" s="1"/>
      <c r="B22" s="1"/>
      <c r="C22" s="3"/>
      <c r="D22" s="25"/>
      <c r="I22" s="1" t="str">
        <f>B10</f>
        <v>Trả góp xe máy</v>
      </c>
      <c r="J22" s="3">
        <v>4560000</v>
      </c>
      <c r="K22" s="3">
        <f>C10-J22</f>
        <v>13840000</v>
      </c>
    </row>
    <row r="23" spans="1:11">
      <c r="A23" s="1"/>
      <c r="B23" s="1"/>
      <c r="C23" s="3"/>
      <c r="D23" s="25"/>
      <c r="I23" s="1"/>
      <c r="J23" s="3"/>
      <c r="K23" s="3"/>
    </row>
    <row r="24" spans="1:11">
      <c r="A24" s="1"/>
      <c r="B24" s="1"/>
      <c r="C24" s="3"/>
      <c r="D24" s="25"/>
      <c r="I24" s="1"/>
      <c r="J24" s="3"/>
      <c r="K24" s="3"/>
    </row>
    <row r="25" spans="1:11">
      <c r="A25" s="1"/>
      <c r="B25" s="1"/>
      <c r="C25" s="3"/>
      <c r="D25" s="25"/>
      <c r="I25" s="1"/>
      <c r="J25" s="3"/>
      <c r="K25" s="3"/>
    </row>
    <row r="26" spans="1:11">
      <c r="A26" s="1"/>
      <c r="B26" s="1"/>
      <c r="C26" s="3"/>
      <c r="D26" s="25"/>
      <c r="I26" s="1"/>
      <c r="J26" s="3"/>
      <c r="K26" s="3"/>
    </row>
    <row r="27" spans="1:11">
      <c r="A27" s="1"/>
      <c r="B27" s="1"/>
      <c r="C27" s="3"/>
      <c r="D27" s="25"/>
      <c r="I27" s="1"/>
      <c r="J27" s="3"/>
      <c r="K27" s="3"/>
    </row>
    <row r="28" spans="1:11">
      <c r="A28" s="1"/>
      <c r="B28" s="1"/>
      <c r="C28" s="3"/>
      <c r="D28" s="25"/>
      <c r="I28" s="1"/>
      <c r="J28" s="3"/>
      <c r="K28" s="3"/>
    </row>
    <row r="29" spans="1:11">
      <c r="A29" s="1"/>
      <c r="B29" s="1"/>
      <c r="C29" s="3"/>
      <c r="D29" s="25"/>
      <c r="I29" s="1"/>
      <c r="J29" s="3"/>
      <c r="K29" s="3"/>
    </row>
    <row r="30" spans="9:11">
      <c r="I30" s="1"/>
      <c r="J30" s="3"/>
      <c r="K30" s="3"/>
    </row>
    <row r="31" spans="9:11">
      <c r="I31" s="1"/>
      <c r="J31" s="3"/>
      <c r="K31" s="3"/>
    </row>
    <row r="32" spans="9:11">
      <c r="I32" s="1"/>
      <c r="J32" s="3"/>
      <c r="K32" s="3"/>
    </row>
    <row r="33" spans="9:11">
      <c r="I33" s="1"/>
      <c r="J33" s="3"/>
      <c r="K33" s="3"/>
    </row>
    <row r="34" spans="9:11">
      <c r="I34" s="1"/>
      <c r="J34" s="3"/>
      <c r="K34" s="3"/>
    </row>
    <row r="35" spans="9:11">
      <c r="I35" s="1"/>
      <c r="J35" s="3"/>
      <c r="K35" s="3"/>
    </row>
    <row r="36" spans="9:11">
      <c r="I36" s="1"/>
      <c r="J36" s="3"/>
      <c r="K36" s="3"/>
    </row>
    <row r="37" spans="9:11">
      <c r="I37" s="1"/>
      <c r="J37" s="3"/>
      <c r="K37" s="3"/>
    </row>
    <row r="38" spans="9:11">
      <c r="I38" s="1"/>
      <c r="J38" s="3"/>
      <c r="K38" s="3"/>
    </row>
    <row r="39" spans="9:11">
      <c r="I39" s="1"/>
      <c r="J39" s="3"/>
      <c r="K39" s="3"/>
    </row>
    <row r="40" spans="9:11">
      <c r="I40" s="1"/>
      <c r="J40" s="3"/>
      <c r="K40" s="3"/>
    </row>
    <row r="41" spans="9:11">
      <c r="I41" s="1"/>
      <c r="J41" s="3"/>
      <c r="K41" s="3"/>
    </row>
    <row r="42" spans="9:11">
      <c r="I42" s="1"/>
      <c r="J42" s="3"/>
      <c r="K42" s="3"/>
    </row>
    <row r="43" spans="9:11">
      <c r="I43" s="1"/>
      <c r="J43" s="3"/>
      <c r="K43" s="3"/>
    </row>
    <row r="44" spans="9:11">
      <c r="I44" s="1"/>
      <c r="J44" s="3"/>
      <c r="K44" s="3"/>
    </row>
    <row r="45" spans="9:11">
      <c r="I45" s="1"/>
      <c r="J45" s="3"/>
      <c r="K45" s="3"/>
    </row>
    <row r="46" spans="9:11">
      <c r="I46" s="1"/>
      <c r="J46" s="3"/>
      <c r="K46" s="3"/>
    </row>
  </sheetData>
  <mergeCells count="4">
    <mergeCell ref="A3:C3"/>
    <mergeCell ref="I3:J3"/>
    <mergeCell ref="I20:K20"/>
    <mergeCell ref="D4:D29"/>
  </mergeCells>
  <conditionalFormatting sqref="C4:C29">
    <cfRule type="cellIs" dxfId="0" priority="1" operator="between">
      <formula>1</formula>
      <formula>$N$14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9"/>
  <sheetViews>
    <sheetView tabSelected="1" workbookViewId="0">
      <selection activeCell="L15" sqref="L15"/>
    </sheetView>
  </sheetViews>
  <sheetFormatPr defaultColWidth="9.13888888888889" defaultRowHeight="14.4"/>
  <cols>
    <col min="4" max="4" width="9" customWidth="1"/>
    <col min="5" max="5" width="12.8611111111111"/>
    <col min="6" max="6" width="9.86111111111111"/>
    <col min="7" max="8" width="12.8611111111111"/>
  </cols>
  <sheetData>
    <row r="2" spans="1:7">
      <c r="A2" s="1" t="s">
        <v>34</v>
      </c>
      <c r="B2" s="2">
        <v>44063</v>
      </c>
      <c r="C2" s="3">
        <v>3762</v>
      </c>
      <c r="D2" s="3">
        <v>2517</v>
      </c>
      <c r="E2" s="3">
        <f>C2-D2</f>
        <v>1245</v>
      </c>
      <c r="G2" s="1" t="s">
        <v>35</v>
      </c>
    </row>
    <row r="3" spans="1:7">
      <c r="A3" s="4" t="s">
        <v>11</v>
      </c>
      <c r="B3" s="4"/>
      <c r="C3" s="4"/>
      <c r="D3" s="4"/>
      <c r="E3" s="4"/>
      <c r="F3" s="4"/>
      <c r="G3" s="1" t="s">
        <v>36</v>
      </c>
    </row>
    <row r="4" spans="1:7">
      <c r="A4" s="1">
        <v>1</v>
      </c>
      <c r="B4" s="2">
        <v>44047</v>
      </c>
      <c r="C4" s="3">
        <v>3057</v>
      </c>
      <c r="D4" s="3">
        <v>2874</v>
      </c>
      <c r="E4" s="3">
        <f t="shared" ref="E4:E11" si="0">C4-D4</f>
        <v>183</v>
      </c>
      <c r="F4" s="5">
        <v>60000</v>
      </c>
      <c r="G4" s="1">
        <f>(E4/F4)*1000</f>
        <v>3.05</v>
      </c>
    </row>
    <row r="5" spans="1:12">
      <c r="A5" s="1">
        <v>2</v>
      </c>
      <c r="B5" s="2">
        <v>44050</v>
      </c>
      <c r="C5" s="3">
        <v>3264</v>
      </c>
      <c r="D5" s="3">
        <f>C4</f>
        <v>3057</v>
      </c>
      <c r="E5" s="3">
        <f t="shared" si="0"/>
        <v>207</v>
      </c>
      <c r="F5" s="5">
        <v>60000</v>
      </c>
      <c r="G5" s="1">
        <f t="shared" ref="G5:G12" si="1">(E5/F5)*1000</f>
        <v>3.45</v>
      </c>
      <c r="L5" s="19"/>
    </row>
    <row r="6" spans="1:7">
      <c r="A6" s="1">
        <v>3</v>
      </c>
      <c r="B6" s="2">
        <v>44055</v>
      </c>
      <c r="C6" s="3">
        <v>3431</v>
      </c>
      <c r="D6" s="3">
        <f t="shared" ref="D6:D11" si="2">C5</f>
        <v>3264</v>
      </c>
      <c r="E6" s="3">
        <f t="shared" si="0"/>
        <v>167</v>
      </c>
      <c r="F6" s="5">
        <v>30000</v>
      </c>
      <c r="G6" s="1">
        <f t="shared" si="1"/>
        <v>5.56666666666667</v>
      </c>
    </row>
    <row r="7" spans="1:7">
      <c r="A7" s="1">
        <v>4</v>
      </c>
      <c r="B7" s="2">
        <v>44057</v>
      </c>
      <c r="C7" s="3">
        <v>3542</v>
      </c>
      <c r="D7" s="3">
        <f t="shared" si="2"/>
        <v>3431</v>
      </c>
      <c r="E7" s="3">
        <f t="shared" si="0"/>
        <v>111</v>
      </c>
      <c r="F7" s="5">
        <v>50000</v>
      </c>
      <c r="G7" s="1">
        <f t="shared" si="1"/>
        <v>2.22</v>
      </c>
    </row>
    <row r="8" spans="1:13">
      <c r="A8" s="1">
        <v>5</v>
      </c>
      <c r="B8" s="2">
        <v>44062</v>
      </c>
      <c r="C8" s="3">
        <v>3707</v>
      </c>
      <c r="D8" s="3">
        <f t="shared" si="2"/>
        <v>3542</v>
      </c>
      <c r="E8" s="3">
        <f t="shared" si="0"/>
        <v>165</v>
      </c>
      <c r="F8" s="5">
        <v>50000</v>
      </c>
      <c r="G8" s="1">
        <f t="shared" si="1"/>
        <v>3.3</v>
      </c>
      <c r="M8" s="20"/>
    </row>
    <row r="9" spans="1:7">
      <c r="A9" s="1">
        <v>6</v>
      </c>
      <c r="B9" s="2">
        <v>44064</v>
      </c>
      <c r="C9" s="3">
        <v>3863</v>
      </c>
      <c r="D9" s="3">
        <f t="shared" si="2"/>
        <v>3707</v>
      </c>
      <c r="E9" s="3">
        <f t="shared" si="0"/>
        <v>156</v>
      </c>
      <c r="F9" s="5">
        <v>50000</v>
      </c>
      <c r="G9" s="1">
        <f t="shared" si="1"/>
        <v>3.12</v>
      </c>
    </row>
    <row r="10" spans="1:7">
      <c r="A10" s="1">
        <v>7</v>
      </c>
      <c r="B10" s="2">
        <v>44069</v>
      </c>
      <c r="C10" s="3">
        <v>4041</v>
      </c>
      <c r="D10" s="3">
        <f t="shared" si="2"/>
        <v>3863</v>
      </c>
      <c r="E10" s="3">
        <f t="shared" si="0"/>
        <v>178</v>
      </c>
      <c r="F10" s="5">
        <v>50000</v>
      </c>
      <c r="G10" s="1">
        <f t="shared" si="1"/>
        <v>3.56</v>
      </c>
    </row>
    <row r="11" spans="1:7">
      <c r="A11" s="1">
        <v>8</v>
      </c>
      <c r="B11" s="2">
        <v>44071</v>
      </c>
      <c r="C11" s="3">
        <v>4174</v>
      </c>
      <c r="D11" s="3">
        <f t="shared" si="2"/>
        <v>4041</v>
      </c>
      <c r="E11" s="3">
        <f t="shared" si="0"/>
        <v>133</v>
      </c>
      <c r="F11" s="5">
        <v>50000</v>
      </c>
      <c r="G11" s="1">
        <f t="shared" si="1"/>
        <v>2.66</v>
      </c>
    </row>
    <row r="12" spans="4:8">
      <c r="D12" s="6" t="str">
        <f>SUM(E4:E11)&amp;"Km"</f>
        <v>1300Km</v>
      </c>
      <c r="E12" s="1">
        <f>AVERAGE(E4:E11)</f>
        <v>162.5</v>
      </c>
      <c r="F12" s="7">
        <f>SUM(F4:F10)</f>
        <v>350000</v>
      </c>
      <c r="G12" s="1">
        <f>AVERAGE(G4:G11)</f>
        <v>3.36583333333333</v>
      </c>
      <c r="H12" s="6" t="str">
        <f>CEILING(F12/(SUM(E4:E11)),1)&amp;"đ/km"</f>
        <v>270đ/km</v>
      </c>
    </row>
    <row r="13" spans="1:7">
      <c r="A13" s="8"/>
      <c r="B13" s="8"/>
      <c r="C13" s="8"/>
      <c r="D13" s="8"/>
      <c r="E13" s="8"/>
      <c r="F13" s="8"/>
      <c r="G13" s="8"/>
    </row>
    <row r="14" spans="1:7">
      <c r="A14" s="8"/>
      <c r="B14" s="8"/>
      <c r="C14" s="8"/>
      <c r="D14" s="8"/>
      <c r="E14" s="8"/>
      <c r="F14" s="8"/>
      <c r="G14" s="8"/>
    </row>
    <row r="15" spans="1:5">
      <c r="A15" s="1"/>
      <c r="B15" s="2">
        <v>44034</v>
      </c>
      <c r="C15" s="3">
        <v>2517</v>
      </c>
      <c r="D15" s="3">
        <f>C16</f>
        <v>1462</v>
      </c>
      <c r="E15" s="3">
        <f>C15-D15</f>
        <v>1055</v>
      </c>
    </row>
    <row r="16" spans="1:7">
      <c r="A16" s="1" t="s">
        <v>34</v>
      </c>
      <c r="B16" s="2">
        <v>44019</v>
      </c>
      <c r="C16" s="3">
        <v>1462</v>
      </c>
      <c r="D16" s="3">
        <f>C32</f>
        <v>617</v>
      </c>
      <c r="E16" s="3">
        <f>C16-D16</f>
        <v>845</v>
      </c>
      <c r="G16" s="1" t="s">
        <v>37</v>
      </c>
    </row>
    <row r="17" spans="1:7">
      <c r="A17" s="4" t="s">
        <v>38</v>
      </c>
      <c r="B17" s="4"/>
      <c r="C17" s="4"/>
      <c r="D17" s="4"/>
      <c r="E17" s="4"/>
      <c r="F17" s="4"/>
      <c r="G17" s="1" t="s">
        <v>36</v>
      </c>
    </row>
    <row r="18" spans="1:7">
      <c r="A18" s="1">
        <v>1</v>
      </c>
      <c r="B18" s="2">
        <v>44014</v>
      </c>
      <c r="C18" s="3">
        <v>991</v>
      </c>
      <c r="D18" s="3">
        <v>790</v>
      </c>
      <c r="E18" s="3">
        <f>C18-D18</f>
        <v>201</v>
      </c>
      <c r="F18" s="5">
        <v>60000</v>
      </c>
      <c r="G18" s="1">
        <f>(E18/F18)*1000</f>
        <v>3.35</v>
      </c>
    </row>
    <row r="19" spans="1:8">
      <c r="A19" s="1">
        <v>2</v>
      </c>
      <c r="B19" s="2">
        <v>44016</v>
      </c>
      <c r="C19" s="3">
        <v>1114</v>
      </c>
      <c r="D19" s="3">
        <f>C18</f>
        <v>991</v>
      </c>
      <c r="E19" s="3">
        <f t="shared" ref="E19:E28" si="3">C19-D19</f>
        <v>123</v>
      </c>
      <c r="F19" s="5">
        <v>60000</v>
      </c>
      <c r="G19" s="1">
        <f t="shared" ref="G19:G29" si="4">(E19/F19)*1000</f>
        <v>2.05</v>
      </c>
      <c r="H19" s="9" t="s">
        <v>39</v>
      </c>
    </row>
    <row r="20" spans="1:8">
      <c r="A20" s="1">
        <v>3</v>
      </c>
      <c r="B20" s="2">
        <v>44018</v>
      </c>
      <c r="C20" s="3">
        <v>1460</v>
      </c>
      <c r="D20" s="3">
        <f t="shared" ref="D20:D28" si="5">C19</f>
        <v>1114</v>
      </c>
      <c r="E20" s="3">
        <f t="shared" si="3"/>
        <v>346</v>
      </c>
      <c r="F20" s="5">
        <v>120000</v>
      </c>
      <c r="G20" s="1">
        <f t="shared" si="4"/>
        <v>2.88333333333333</v>
      </c>
      <c r="H20" s="9"/>
    </row>
    <row r="21" spans="1:7">
      <c r="A21" s="1">
        <v>4</v>
      </c>
      <c r="B21" s="2">
        <v>44020</v>
      </c>
      <c r="C21" s="3">
        <v>1631</v>
      </c>
      <c r="D21" s="3">
        <f t="shared" si="5"/>
        <v>1460</v>
      </c>
      <c r="E21" s="3">
        <f t="shared" si="3"/>
        <v>171</v>
      </c>
      <c r="F21" s="5">
        <v>60000</v>
      </c>
      <c r="G21" s="1">
        <f t="shared" si="4"/>
        <v>2.85</v>
      </c>
    </row>
    <row r="22" spans="1:7">
      <c r="A22" s="1">
        <v>5</v>
      </c>
      <c r="B22" s="2">
        <v>44024</v>
      </c>
      <c r="C22" s="3">
        <v>1831</v>
      </c>
      <c r="D22" s="3">
        <f t="shared" si="5"/>
        <v>1631</v>
      </c>
      <c r="E22" s="3">
        <f t="shared" si="3"/>
        <v>200</v>
      </c>
      <c r="F22" s="5">
        <v>60001</v>
      </c>
      <c r="G22" s="1">
        <f t="shared" si="4"/>
        <v>3.33327777870369</v>
      </c>
    </row>
    <row r="23" spans="1:8">
      <c r="A23" s="1">
        <v>6</v>
      </c>
      <c r="B23" s="2">
        <v>44026</v>
      </c>
      <c r="C23" s="3">
        <v>1995</v>
      </c>
      <c r="D23" s="3">
        <f t="shared" si="5"/>
        <v>1831</v>
      </c>
      <c r="E23" s="3">
        <f t="shared" si="3"/>
        <v>164</v>
      </c>
      <c r="F23" s="5">
        <v>60002</v>
      </c>
      <c r="G23" s="1">
        <f t="shared" si="4"/>
        <v>2.73324222525916</v>
      </c>
      <c r="H23" t="s">
        <v>40</v>
      </c>
    </row>
    <row r="24" spans="1:7">
      <c r="A24" s="1">
        <v>7</v>
      </c>
      <c r="B24" s="2">
        <v>44028</v>
      </c>
      <c r="C24" s="3">
        <v>2157</v>
      </c>
      <c r="D24" s="3">
        <f t="shared" si="5"/>
        <v>1995</v>
      </c>
      <c r="E24" s="3">
        <f t="shared" si="3"/>
        <v>162</v>
      </c>
      <c r="F24" s="5">
        <v>60003</v>
      </c>
      <c r="G24" s="1">
        <f t="shared" si="4"/>
        <v>2.69986500674966</v>
      </c>
    </row>
    <row r="25" spans="1:7">
      <c r="A25" s="1">
        <v>8</v>
      </c>
      <c r="B25" s="2">
        <v>44030</v>
      </c>
      <c r="C25" s="3">
        <v>2334</v>
      </c>
      <c r="D25" s="3">
        <f t="shared" si="5"/>
        <v>2157</v>
      </c>
      <c r="E25" s="3">
        <f t="shared" si="3"/>
        <v>177</v>
      </c>
      <c r="F25" s="5">
        <v>60004</v>
      </c>
      <c r="G25" s="1">
        <f t="shared" si="4"/>
        <v>2.94980334644357</v>
      </c>
    </row>
    <row r="26" spans="1:7">
      <c r="A26" s="1">
        <v>9</v>
      </c>
      <c r="B26" s="2">
        <v>44034</v>
      </c>
      <c r="C26" s="3">
        <v>2496</v>
      </c>
      <c r="D26" s="3">
        <f t="shared" si="5"/>
        <v>2334</v>
      </c>
      <c r="E26" s="3">
        <f t="shared" si="3"/>
        <v>162</v>
      </c>
      <c r="F26" s="5">
        <v>60005</v>
      </c>
      <c r="G26" s="1">
        <f t="shared" si="4"/>
        <v>2.69977501874844</v>
      </c>
    </row>
    <row r="27" spans="1:7">
      <c r="A27" s="1">
        <v>10</v>
      </c>
      <c r="B27" s="2">
        <v>44036</v>
      </c>
      <c r="C27" s="3">
        <v>2685</v>
      </c>
      <c r="D27" s="3">
        <f t="shared" si="5"/>
        <v>2496</v>
      </c>
      <c r="E27" s="3">
        <f t="shared" si="3"/>
        <v>189</v>
      </c>
      <c r="F27" s="5">
        <v>60006</v>
      </c>
      <c r="G27" s="1">
        <f t="shared" si="4"/>
        <v>3.14968503149685</v>
      </c>
    </row>
    <row r="28" spans="1:7">
      <c r="A28" s="1">
        <v>11</v>
      </c>
      <c r="B28" s="2">
        <v>44041</v>
      </c>
      <c r="C28" s="3">
        <v>2874</v>
      </c>
      <c r="D28" s="3">
        <f t="shared" si="5"/>
        <v>2685</v>
      </c>
      <c r="E28" s="3">
        <f t="shared" si="3"/>
        <v>189</v>
      </c>
      <c r="F28" s="5">
        <v>60007</v>
      </c>
      <c r="G28" s="1">
        <f t="shared" si="4"/>
        <v>3.14963254287</v>
      </c>
    </row>
    <row r="29" spans="4:8">
      <c r="D29" s="6" t="str">
        <f>SUM(E18:E28)&amp;"km"</f>
        <v>2084km</v>
      </c>
      <c r="E29" s="1">
        <f>AVERAGE(E18:E28)</f>
        <v>189.454545454545</v>
      </c>
      <c r="F29" s="7">
        <f>SUM(F18:F28)</f>
        <v>720028</v>
      </c>
      <c r="G29" s="1">
        <f>AVERAGE(G18:G28)</f>
        <v>2.89532857123679</v>
      </c>
      <c r="H29" s="6" t="str">
        <f>CEILING(F29/(SUM(E18:E28)),1)&amp;"đ/km"</f>
        <v>346đ/km</v>
      </c>
    </row>
    <row r="30" spans="1:8">
      <c r="A30" s="8"/>
      <c r="B30" s="8"/>
      <c r="C30" s="8"/>
      <c r="D30" s="10"/>
      <c r="E30" s="8"/>
      <c r="F30" s="10"/>
      <c r="G30" s="8"/>
      <c r="H30" s="11"/>
    </row>
    <row r="31" spans="1:7">
      <c r="A31" s="8"/>
      <c r="B31" s="8"/>
      <c r="C31" s="8"/>
      <c r="D31" s="8"/>
      <c r="E31" s="8"/>
      <c r="F31" s="8"/>
      <c r="G31" s="8"/>
    </row>
    <row r="32" spans="1:7">
      <c r="A32" s="1" t="s">
        <v>34</v>
      </c>
      <c r="B32" s="2">
        <v>44007</v>
      </c>
      <c r="C32" s="3">
        <v>617</v>
      </c>
      <c r="D32" s="3">
        <v>0</v>
      </c>
      <c r="E32" s="12">
        <f>C32-D32</f>
        <v>617</v>
      </c>
      <c r="F32" s="13"/>
      <c r="G32" s="14" t="s">
        <v>41</v>
      </c>
    </row>
    <row r="33" spans="1:7">
      <c r="A33" s="15" t="s">
        <v>42</v>
      </c>
      <c r="B33" s="16"/>
      <c r="C33" s="16"/>
      <c r="D33" s="16"/>
      <c r="E33" s="16"/>
      <c r="F33" s="17"/>
      <c r="G33" s="1" t="s">
        <v>36</v>
      </c>
    </row>
    <row r="34" spans="1:7">
      <c r="A34" s="1">
        <v>1</v>
      </c>
      <c r="B34" s="2">
        <v>43999</v>
      </c>
      <c r="C34" s="3">
        <v>210</v>
      </c>
      <c r="D34" s="3">
        <v>0</v>
      </c>
      <c r="E34" s="3">
        <f>C34-D34</f>
        <v>210</v>
      </c>
      <c r="F34" s="5">
        <v>60000</v>
      </c>
      <c r="G34" s="1">
        <f>(E34/F34)*1000</f>
        <v>3.5</v>
      </c>
    </row>
    <row r="35" spans="1:7">
      <c r="A35" s="1">
        <v>2</v>
      </c>
      <c r="B35" s="2">
        <v>44003</v>
      </c>
      <c r="C35" s="3">
        <v>395</v>
      </c>
      <c r="D35" s="3">
        <f>C34</f>
        <v>210</v>
      </c>
      <c r="E35" s="3">
        <f>C35-D35</f>
        <v>185</v>
      </c>
      <c r="F35" s="5">
        <v>60000</v>
      </c>
      <c r="G35" s="1">
        <f>(E35/F35)*1000</f>
        <v>3.08333333333333</v>
      </c>
    </row>
    <row r="36" spans="1:7">
      <c r="A36" s="1">
        <v>3</v>
      </c>
      <c r="B36" s="2">
        <v>44007</v>
      </c>
      <c r="C36" s="3">
        <v>617</v>
      </c>
      <c r="D36" s="3">
        <f>C35</f>
        <v>395</v>
      </c>
      <c r="E36" s="3">
        <f>C36-D36</f>
        <v>222</v>
      </c>
      <c r="F36" s="5">
        <v>60000</v>
      </c>
      <c r="G36" s="1">
        <f>(E36/F36)*1000</f>
        <v>3.7</v>
      </c>
    </row>
    <row r="37" spans="1:7">
      <c r="A37" s="1">
        <v>4</v>
      </c>
      <c r="B37" s="2">
        <v>44011</v>
      </c>
      <c r="C37" s="3">
        <v>790</v>
      </c>
      <c r="D37" s="3">
        <f>C36</f>
        <v>617</v>
      </c>
      <c r="E37" s="3">
        <f>C37-D37</f>
        <v>173</v>
      </c>
      <c r="F37" s="5">
        <v>60000</v>
      </c>
      <c r="G37" s="1">
        <f>(E37/F37)*1000</f>
        <v>2.88333333333333</v>
      </c>
    </row>
    <row r="38" spans="4:8">
      <c r="D38" s="6" t="str">
        <f>SUM(E34:E37)&amp;"km"</f>
        <v>790km</v>
      </c>
      <c r="E38" s="1">
        <f>AVERAGE(E34:E37)</f>
        <v>197.5</v>
      </c>
      <c r="F38" s="7">
        <f>SUM(F34:F37)</f>
        <v>240000</v>
      </c>
      <c r="G38" s="1">
        <f>AVERAGE(G34:G37)</f>
        <v>3.29166666666667</v>
      </c>
      <c r="H38" s="6" t="str">
        <f>CEILING(F38/(SUM(E34:E37)),1)&amp;"đ/km"</f>
        <v>304đ/km</v>
      </c>
    </row>
    <row r="39" spans="2:3">
      <c r="B39" s="18">
        <v>43986</v>
      </c>
      <c r="C39" t="s">
        <v>43</v>
      </c>
    </row>
  </sheetData>
  <mergeCells count="4">
    <mergeCell ref="A3:F3"/>
    <mergeCell ref="A17:F17"/>
    <mergeCell ref="A33:F33"/>
    <mergeCell ref="H19:H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Dự toán chi tiêu</vt:lpstr>
      <vt:lpstr>Xăng xe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Tuan Anh</cp:lastModifiedBy>
  <dcterms:created xsi:type="dcterms:W3CDTF">2020-06-18T02:32:00Z</dcterms:created>
  <dcterms:modified xsi:type="dcterms:W3CDTF">2020-09-01T14:36:38Z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