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702425AC-6428-4677-83CB-8E160F1543C0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14" i="1"/>
  <c r="B15" i="1"/>
  <c r="B16" i="1"/>
  <c r="B13" i="2" l="1"/>
  <c r="B12" i="2"/>
  <c r="A10" i="2"/>
  <c r="B10" i="2"/>
  <c r="D9" i="2" s="1"/>
  <c r="G9" i="2" s="1"/>
  <c r="K9" i="2"/>
  <c r="C9" i="2"/>
  <c r="K8" i="2"/>
  <c r="D8" i="2"/>
  <c r="G8" i="2" s="1"/>
  <c r="C8" i="2"/>
  <c r="F8" i="2" s="1"/>
  <c r="K7" i="2"/>
  <c r="K6" i="2"/>
  <c r="D6" i="2"/>
  <c r="G6" i="2" s="1"/>
  <c r="C6" i="2"/>
  <c r="F6" i="2" s="1"/>
  <c r="K5" i="2"/>
  <c r="D5" i="2"/>
  <c r="G5" i="2" s="1"/>
  <c r="C5" i="2"/>
  <c r="E5" i="2" s="1"/>
  <c r="K4" i="2"/>
  <c r="D4" i="2"/>
  <c r="G4" i="2" s="1"/>
  <c r="C4" i="2"/>
  <c r="F4" i="2" s="1"/>
  <c r="K3" i="2"/>
  <c r="K2" i="2"/>
  <c r="K10" i="2" s="1"/>
  <c r="D2" i="2"/>
  <c r="G2" i="2" s="1"/>
  <c r="C2" i="2"/>
  <c r="E2" i="2" s="1"/>
  <c r="F9" i="2" l="1"/>
  <c r="E6" i="2"/>
  <c r="F2" i="2"/>
  <c r="E4" i="2"/>
  <c r="E9" i="2"/>
  <c r="F5" i="2"/>
  <c r="C3" i="2"/>
  <c r="C7" i="2"/>
  <c r="D3" i="2"/>
  <c r="G3" i="2" s="1"/>
  <c r="D7" i="2"/>
  <c r="G7" i="2" s="1"/>
  <c r="B14" i="2" s="1"/>
  <c r="E8" i="2"/>
  <c r="B12" i="1"/>
  <c r="E7" i="2" l="1"/>
  <c r="F7" i="2"/>
  <c r="E3" i="2"/>
  <c r="F3" i="2"/>
  <c r="F10" i="2" s="1"/>
  <c r="K3" i="1"/>
  <c r="K4" i="1"/>
  <c r="K5" i="1"/>
  <c r="K6" i="1"/>
  <c r="K7" i="1"/>
  <c r="K8" i="1"/>
  <c r="K9" i="1"/>
  <c r="K10" i="1"/>
  <c r="K11" i="1"/>
  <c r="K2" i="1"/>
  <c r="E10" i="2" l="1"/>
  <c r="K12" i="1"/>
  <c r="A12" i="1"/>
  <c r="C8" i="1" l="1"/>
  <c r="C2" i="1"/>
  <c r="C5" i="1"/>
  <c r="C9" i="1"/>
  <c r="C6" i="1"/>
  <c r="C10" i="1"/>
  <c r="C3" i="1"/>
  <c r="C7" i="1"/>
  <c r="C11" i="1"/>
  <c r="C4" i="1"/>
  <c r="D3" i="1"/>
  <c r="G3" i="1" s="1"/>
  <c r="D7" i="1"/>
  <c r="G7" i="1" s="1"/>
  <c r="D11" i="1"/>
  <c r="G11" i="1" s="1"/>
  <c r="D6" i="1"/>
  <c r="G6" i="1" s="1"/>
  <c r="D4" i="1"/>
  <c r="G4" i="1" s="1"/>
  <c r="D8" i="1"/>
  <c r="G8" i="1" s="1"/>
  <c r="D2" i="1"/>
  <c r="G2" i="1" s="1"/>
  <c r="D10" i="1"/>
  <c r="G10" i="1" s="1"/>
  <c r="D5" i="1"/>
  <c r="G5" i="1" s="1"/>
  <c r="D9" i="1"/>
  <c r="G9" i="1" s="1"/>
  <c r="H8" i="2" l="1"/>
  <c r="I8" i="2" s="1"/>
  <c r="J8" i="2" s="1"/>
  <c r="H4" i="2"/>
  <c r="I4" i="2" s="1"/>
  <c r="J4" i="2" s="1"/>
  <c r="H9" i="2"/>
  <c r="I9" i="2" s="1"/>
  <c r="J9" i="2" s="1"/>
  <c r="H5" i="2"/>
  <c r="I5" i="2" s="1"/>
  <c r="J5" i="2" s="1"/>
  <c r="H7" i="2"/>
  <c r="I7" i="2" s="1"/>
  <c r="J7" i="2" s="1"/>
  <c r="H3" i="2"/>
  <c r="I3" i="2" s="1"/>
  <c r="J3" i="2" s="1"/>
  <c r="H6" i="2"/>
  <c r="I6" i="2" s="1"/>
  <c r="J6" i="2" s="1"/>
  <c r="H2" i="2"/>
  <c r="I2" i="2" s="1"/>
  <c r="J2" i="2" s="1"/>
  <c r="F3" i="1"/>
  <c r="E3" i="1"/>
  <c r="E6" i="1"/>
  <c r="F6" i="1"/>
  <c r="F4" i="1"/>
  <c r="E4" i="1"/>
  <c r="F8" i="1"/>
  <c r="E8" i="1"/>
  <c r="E9" i="1"/>
  <c r="F9" i="1"/>
  <c r="F7" i="1"/>
  <c r="E7" i="1"/>
  <c r="F2" i="1"/>
  <c r="E2" i="1"/>
  <c r="E11" i="1"/>
  <c r="F11" i="1"/>
  <c r="E10" i="1"/>
  <c r="F10" i="1"/>
  <c r="E5" i="1"/>
  <c r="F5" i="1"/>
  <c r="B15" i="2" l="1"/>
  <c r="E12" i="1"/>
  <c r="F12" i="1"/>
  <c r="B17" i="2" l="1"/>
  <c r="B16" i="2"/>
  <c r="B19" i="2" s="1"/>
  <c r="B21" i="2" l="1"/>
  <c r="B22" i="2" s="1"/>
  <c r="B25" i="2"/>
  <c r="B26" i="2" s="1"/>
  <c r="H4" i="1"/>
  <c r="I4" i="1" s="1"/>
  <c r="J4" i="1" s="1"/>
  <c r="H8" i="1"/>
  <c r="I8" i="1" s="1"/>
  <c r="J8" i="1" s="1"/>
  <c r="I2" i="1"/>
  <c r="J2" i="1" s="1"/>
  <c r="H5" i="1"/>
  <c r="I5" i="1" s="1"/>
  <c r="J5" i="1" s="1"/>
  <c r="H9" i="1"/>
  <c r="I9" i="1" s="1"/>
  <c r="J9" i="1" s="1"/>
  <c r="H3" i="1"/>
  <c r="H7" i="1"/>
  <c r="I7" i="1" s="1"/>
  <c r="J7" i="1" s="1"/>
  <c r="H6" i="1"/>
  <c r="I6" i="1" s="1"/>
  <c r="J6" i="1" s="1"/>
  <c r="H10" i="1"/>
  <c r="I10" i="1" s="1"/>
  <c r="J10" i="1" s="1"/>
  <c r="H11" i="1"/>
  <c r="I11" i="1" s="1"/>
  <c r="J11" i="1" s="1"/>
  <c r="I3" i="1" l="1"/>
  <c r="J3" i="1" s="1"/>
  <c r="B17" i="1" s="1"/>
  <c r="B27" i="2"/>
  <c r="C27" i="2"/>
  <c r="B23" i="2"/>
  <c r="C23" i="2"/>
  <c r="B18" i="1" l="1"/>
  <c r="B21" i="1" s="1"/>
  <c r="B23" i="1" s="1"/>
  <c r="B24" i="1" s="1"/>
  <c r="B19" i="1"/>
  <c r="B27" i="1" l="1"/>
  <c r="B28" i="1" s="1"/>
  <c r="C29" i="1" s="1"/>
  <c r="B29" i="1"/>
  <c r="C25" i="1"/>
  <c r="B25" i="1"/>
</calcChain>
</file>

<file path=xl/sharedStrings.xml><?xml version="1.0" encoding="utf-8"?>
<sst xmlns="http://schemas.openxmlformats.org/spreadsheetml/2006/main" count="50" uniqueCount="25">
  <si>
    <t>X</t>
  </si>
  <si>
    <t>Y</t>
  </si>
  <si>
    <t>Xi - X ngang</t>
  </si>
  <si>
    <t>Yi - Y ngang</t>
  </si>
  <si>
    <t>(Xi-X ngang)^2</t>
  </si>
  <si>
    <t>(Xi - X ngang) * (Yi - Y ngang)</t>
  </si>
  <si>
    <t>Beta 2 mũ</t>
  </si>
  <si>
    <t>Beta 1 mũ</t>
  </si>
  <si>
    <t>TSS</t>
  </si>
  <si>
    <t>(Yi - Y ngang)^2</t>
  </si>
  <si>
    <t>Yi mũ - Y ngang</t>
  </si>
  <si>
    <t>Yi mũ</t>
  </si>
  <si>
    <t>ESS</t>
  </si>
  <si>
    <t>(Yi mũ - Y ngang)^2</t>
  </si>
  <si>
    <t>R^2</t>
  </si>
  <si>
    <t>Ta thấy R^2 &lt; 70%. Nên mô hình không phù hợp</t>
  </si>
  <si>
    <t>RSS</t>
  </si>
  <si>
    <t>(Xích ma mũ)^2</t>
  </si>
  <si>
    <t>(Xích ma Beta 2 mũ)^2</t>
  </si>
  <si>
    <t>Xi^2</t>
  </si>
  <si>
    <t>se(Beta 2 mũ)</t>
  </si>
  <si>
    <t>Khoảng tin cậy Beta 2 mũ</t>
  </si>
  <si>
    <t>(Xích ma Beta 1 mũ)^2</t>
  </si>
  <si>
    <t>se(Beta 1 mũ)</t>
  </si>
  <si>
    <t>Khoảng tin cậy Beta 1 mũ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</si>
</sst>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4" borderId="1" xfId="0" applyFill="1" applyBorder="1"/>
    <xf numFmtId="0" fontId="0" fillId="4" borderId="2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B29" sqref="B29"/>
    </sheetView>
  </sheetViews>
  <sheetFormatPr defaultRowHeight="14.4" x14ac:dyDescent="0.3"/>
  <cols>
    <col min="1" max="1" width="23.33203125" customWidth="1"/>
    <col min="2" max="2" width="12.33203125" customWidth="1"/>
    <col min="3" max="3" width="11.6640625" customWidth="1"/>
    <col min="4" max="4" width="12.88671875" customWidth="1"/>
    <col min="5" max="5" width="13.5546875" customWidth="1"/>
    <col min="6" max="6" width="25.44140625" customWidth="1"/>
    <col min="7" max="7" width="15.21875" customWidth="1"/>
    <col min="8" max="8" width="7.44140625" customWidth="1"/>
    <col min="9" max="9" width="14.33203125" customWidth="1"/>
    <col min="10" max="10" width="16.554687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11</v>
      </c>
      <c r="I1" s="3" t="s">
        <v>10</v>
      </c>
      <c r="J1" s="3" t="s">
        <v>13</v>
      </c>
      <c r="K1" s="6" t="s">
        <v>19</v>
      </c>
    </row>
    <row r="2" spans="1:11" x14ac:dyDescent="0.3">
      <c r="A2" s="1">
        <v>400</v>
      </c>
      <c r="B2" s="1">
        <v>4</v>
      </c>
      <c r="C2" s="1">
        <f>A2-$A$12</f>
        <v>-170</v>
      </c>
      <c r="D2" s="1">
        <f>B2-$B$12</f>
        <v>-2.95</v>
      </c>
      <c r="E2" s="1">
        <f>C2^2</f>
        <v>28900</v>
      </c>
      <c r="F2" s="1">
        <f>C2*D2</f>
        <v>501.50000000000006</v>
      </c>
      <c r="G2" s="1">
        <f>D2^2</f>
        <v>8.7025000000000006</v>
      </c>
      <c r="H2" s="1">
        <f>$B$15 + ($B$14*A2)</f>
        <v>5.4551124744376276</v>
      </c>
      <c r="I2" s="1">
        <f>H2-$B$12</f>
        <v>-1.4948875255623726</v>
      </c>
      <c r="J2" s="10">
        <f>I2^2</f>
        <v>2.2346887140819933</v>
      </c>
      <c r="K2" s="1">
        <f>A2^2</f>
        <v>160000</v>
      </c>
    </row>
    <row r="3" spans="1:11" x14ac:dyDescent="0.3">
      <c r="A3" s="1">
        <v>350</v>
      </c>
      <c r="B3" s="1">
        <v>5</v>
      </c>
      <c r="C3" s="1">
        <f t="shared" ref="C3:C11" si="0">A3-$A$12</f>
        <v>-220</v>
      </c>
      <c r="D3" s="1">
        <f t="shared" ref="D3:D11" si="1">B3-$B$12</f>
        <v>-1.9500000000000002</v>
      </c>
      <c r="E3" s="1">
        <f t="shared" ref="E3:E11" si="2">C3^2</f>
        <v>48400</v>
      </c>
      <c r="F3" s="1">
        <f t="shared" ref="F3:F11" si="3">C3*D3</f>
        <v>429.00000000000006</v>
      </c>
      <c r="G3" s="1">
        <f t="shared" ref="G3:G11" si="4">D3^2</f>
        <v>3.8025000000000007</v>
      </c>
      <c r="H3" s="1">
        <f t="shared" ref="H3:H11" si="5">$B$15 + ($B$14*A3)</f>
        <v>5.0154396728016355</v>
      </c>
      <c r="I3" s="1">
        <f t="shared" ref="I3:I11" si="6">H3-$B$12</f>
        <v>-1.9345603271983647</v>
      </c>
      <c r="J3" s="10">
        <f t="shared" ref="J3:J11" si="7">I3^2</f>
        <v>3.7425236595698439</v>
      </c>
      <c r="K3" s="1">
        <f t="shared" ref="K3:K11" si="8">A3^2</f>
        <v>122500</v>
      </c>
    </row>
    <row r="4" spans="1:11" x14ac:dyDescent="0.3">
      <c r="A4" s="1">
        <v>450</v>
      </c>
      <c r="B4" s="1">
        <v>6.5</v>
      </c>
      <c r="C4" s="1">
        <f t="shared" si="0"/>
        <v>-120</v>
      </c>
      <c r="D4" s="1">
        <f t="shared" si="1"/>
        <v>-0.45000000000000018</v>
      </c>
      <c r="E4" s="1">
        <f t="shared" si="2"/>
        <v>14400</v>
      </c>
      <c r="F4" s="1">
        <f t="shared" si="3"/>
        <v>54.000000000000021</v>
      </c>
      <c r="G4" s="1">
        <f t="shared" si="4"/>
        <v>0.20250000000000015</v>
      </c>
      <c r="H4" s="1">
        <f t="shared" si="5"/>
        <v>5.8947852760736197</v>
      </c>
      <c r="I4" s="1">
        <f t="shared" si="6"/>
        <v>-1.0552147239263805</v>
      </c>
      <c r="J4" s="10">
        <f t="shared" si="7"/>
        <v>1.1134781135910274</v>
      </c>
      <c r="K4" s="1">
        <f t="shared" si="8"/>
        <v>202500</v>
      </c>
    </row>
    <row r="5" spans="1:11" x14ac:dyDescent="0.3">
      <c r="A5" s="1">
        <v>480</v>
      </c>
      <c r="B5" s="1">
        <v>7</v>
      </c>
      <c r="C5" s="1">
        <f t="shared" si="0"/>
        <v>-90</v>
      </c>
      <c r="D5" s="1">
        <f t="shared" si="1"/>
        <v>4.9999999999999822E-2</v>
      </c>
      <c r="E5" s="1">
        <f t="shared" si="2"/>
        <v>8100</v>
      </c>
      <c r="F5" s="1">
        <f t="shared" si="3"/>
        <v>-4.499999999999984</v>
      </c>
      <c r="G5" s="1">
        <f t="shared" si="4"/>
        <v>2.4999999999999823E-3</v>
      </c>
      <c r="H5" s="1">
        <f t="shared" si="5"/>
        <v>6.1585889570552146</v>
      </c>
      <c r="I5" s="1">
        <f t="shared" si="6"/>
        <v>-0.79141104294478559</v>
      </c>
      <c r="J5" s="10">
        <f t="shared" si="7"/>
        <v>0.62633143889495324</v>
      </c>
      <c r="K5" s="1">
        <f t="shared" si="8"/>
        <v>230400</v>
      </c>
    </row>
    <row r="6" spans="1:11" x14ac:dyDescent="0.3">
      <c r="A6" s="1">
        <v>600</v>
      </c>
      <c r="B6" s="1">
        <v>7.5</v>
      </c>
      <c r="C6" s="1">
        <f t="shared" si="0"/>
        <v>30</v>
      </c>
      <c r="D6" s="1">
        <f t="shared" si="1"/>
        <v>0.54999999999999982</v>
      </c>
      <c r="E6" s="1">
        <f t="shared" si="2"/>
        <v>900</v>
      </c>
      <c r="F6" s="1">
        <f t="shared" si="3"/>
        <v>16.499999999999993</v>
      </c>
      <c r="G6" s="1">
        <f t="shared" si="4"/>
        <v>0.30249999999999982</v>
      </c>
      <c r="H6" s="1">
        <f t="shared" si="5"/>
        <v>7.2138036809815951</v>
      </c>
      <c r="I6" s="1">
        <f t="shared" si="6"/>
        <v>0.2638036809815949</v>
      </c>
      <c r="J6" s="10">
        <f t="shared" si="7"/>
        <v>6.959238209943909E-2</v>
      </c>
      <c r="K6" s="1">
        <f t="shared" si="8"/>
        <v>360000</v>
      </c>
    </row>
    <row r="7" spans="1:11" x14ac:dyDescent="0.3">
      <c r="A7" s="1">
        <v>580</v>
      </c>
      <c r="B7" s="1">
        <v>6.5</v>
      </c>
      <c r="C7" s="1">
        <f t="shared" si="0"/>
        <v>10</v>
      </c>
      <c r="D7" s="1">
        <f t="shared" si="1"/>
        <v>-0.45000000000000018</v>
      </c>
      <c r="E7" s="1">
        <f t="shared" si="2"/>
        <v>100</v>
      </c>
      <c r="F7" s="1">
        <f t="shared" si="3"/>
        <v>-4.5000000000000018</v>
      </c>
      <c r="G7" s="1">
        <f t="shared" si="4"/>
        <v>0.20250000000000015</v>
      </c>
      <c r="H7" s="1">
        <f t="shared" si="5"/>
        <v>7.0379345603271979</v>
      </c>
      <c r="I7" s="1">
        <f t="shared" si="6"/>
        <v>8.7934560327197708E-2</v>
      </c>
      <c r="J7" s="10">
        <f t="shared" si="7"/>
        <v>7.7324868999375735E-3</v>
      </c>
      <c r="K7" s="1">
        <f t="shared" si="8"/>
        <v>336400</v>
      </c>
    </row>
    <row r="8" spans="1:11" x14ac:dyDescent="0.3">
      <c r="A8" s="1">
        <v>620</v>
      </c>
      <c r="B8" s="1">
        <v>8</v>
      </c>
      <c r="C8" s="1">
        <f t="shared" si="0"/>
        <v>50</v>
      </c>
      <c r="D8" s="1">
        <f t="shared" si="1"/>
        <v>1.0499999999999998</v>
      </c>
      <c r="E8" s="1">
        <f t="shared" si="2"/>
        <v>2500</v>
      </c>
      <c r="F8" s="1">
        <f t="shared" si="3"/>
        <v>52.499999999999993</v>
      </c>
      <c r="G8" s="1">
        <f t="shared" si="4"/>
        <v>1.1024999999999996</v>
      </c>
      <c r="H8" s="1">
        <f t="shared" si="5"/>
        <v>7.3896728016359914</v>
      </c>
      <c r="I8" s="1">
        <f t="shared" si="6"/>
        <v>0.43967280163599121</v>
      </c>
      <c r="J8" s="10">
        <f t="shared" si="7"/>
        <v>0.19331217249844168</v>
      </c>
      <c r="K8" s="1">
        <f t="shared" si="8"/>
        <v>384400</v>
      </c>
    </row>
    <row r="9" spans="1:11" x14ac:dyDescent="0.3">
      <c r="A9" s="1">
        <v>800</v>
      </c>
      <c r="B9" s="1">
        <v>8</v>
      </c>
      <c r="C9" s="1">
        <f t="shared" si="0"/>
        <v>230</v>
      </c>
      <c r="D9" s="1">
        <f t="shared" si="1"/>
        <v>1.0499999999999998</v>
      </c>
      <c r="E9" s="1">
        <f t="shared" si="2"/>
        <v>52900</v>
      </c>
      <c r="F9" s="1">
        <f t="shared" si="3"/>
        <v>241.49999999999997</v>
      </c>
      <c r="G9" s="1">
        <f t="shared" si="4"/>
        <v>1.1024999999999996</v>
      </c>
      <c r="H9" s="1">
        <f t="shared" si="5"/>
        <v>8.9724948875255635</v>
      </c>
      <c r="I9" s="1">
        <f t="shared" si="6"/>
        <v>2.0224948875255633</v>
      </c>
      <c r="J9" s="10">
        <f t="shared" si="7"/>
        <v>4.0904855700670408</v>
      </c>
      <c r="K9" s="1">
        <f t="shared" si="8"/>
        <v>640000</v>
      </c>
    </row>
    <row r="10" spans="1:11" x14ac:dyDescent="0.3">
      <c r="A10" s="1">
        <v>700</v>
      </c>
      <c r="B10" s="1">
        <v>8.5</v>
      </c>
      <c r="C10" s="1">
        <f t="shared" si="0"/>
        <v>130</v>
      </c>
      <c r="D10" s="1">
        <f t="shared" si="1"/>
        <v>1.5499999999999998</v>
      </c>
      <c r="E10" s="1">
        <f t="shared" si="2"/>
        <v>16900</v>
      </c>
      <c r="F10" s="1">
        <f t="shared" si="3"/>
        <v>201.49999999999997</v>
      </c>
      <c r="G10" s="1">
        <f t="shared" si="4"/>
        <v>2.4024999999999994</v>
      </c>
      <c r="H10" s="1">
        <f t="shared" si="5"/>
        <v>8.0931492842535775</v>
      </c>
      <c r="I10" s="1">
        <f t="shared" si="6"/>
        <v>1.1431492842535773</v>
      </c>
      <c r="J10" s="10">
        <f t="shared" si="7"/>
        <v>1.306790286089466</v>
      </c>
      <c r="K10" s="1">
        <f t="shared" si="8"/>
        <v>490000</v>
      </c>
    </row>
    <row r="11" spans="1:11" x14ac:dyDescent="0.3">
      <c r="A11" s="1">
        <v>720</v>
      </c>
      <c r="B11" s="1">
        <v>8.5</v>
      </c>
      <c r="C11" s="1">
        <f t="shared" si="0"/>
        <v>150</v>
      </c>
      <c r="D11" s="1">
        <f t="shared" si="1"/>
        <v>1.5499999999999998</v>
      </c>
      <c r="E11" s="1">
        <f t="shared" si="2"/>
        <v>22500</v>
      </c>
      <c r="F11" s="1">
        <f t="shared" si="3"/>
        <v>232.49999999999997</v>
      </c>
      <c r="G11" s="1">
        <f t="shared" si="4"/>
        <v>2.4024999999999994</v>
      </c>
      <c r="H11" s="1">
        <f t="shared" si="5"/>
        <v>8.2690184049079747</v>
      </c>
      <c r="I11" s="1">
        <f t="shared" si="6"/>
        <v>1.3190184049079745</v>
      </c>
      <c r="J11" s="10">
        <f t="shared" si="7"/>
        <v>1.7398095524859774</v>
      </c>
      <c r="K11" s="1">
        <f t="shared" si="8"/>
        <v>518400</v>
      </c>
    </row>
    <row r="12" spans="1:11" x14ac:dyDescent="0.3">
      <c r="A12" s="4">
        <f>SUM(A2:A11)/10</f>
        <v>570</v>
      </c>
      <c r="B12" s="4">
        <f>SUM(B2:B11)/10</f>
        <v>6.95</v>
      </c>
      <c r="C12" s="4"/>
      <c r="D12" s="4"/>
      <c r="E12" s="4">
        <f>SUM(E2:E11)</f>
        <v>195600</v>
      </c>
      <c r="F12" s="4">
        <f>SUM(F2:F11)</f>
        <v>1720</v>
      </c>
      <c r="G12" s="4"/>
      <c r="H12" s="4"/>
      <c r="I12" s="4"/>
      <c r="J12" s="4"/>
      <c r="K12" s="4">
        <f>SUM(K2:K11)</f>
        <v>3444600</v>
      </c>
    </row>
    <row r="14" spans="1:11" x14ac:dyDescent="0.3">
      <c r="A14" s="5" t="s">
        <v>6</v>
      </c>
      <c r="B14" s="1">
        <f>F12/E12</f>
        <v>8.7934560327198371E-3</v>
      </c>
    </row>
    <row r="15" spans="1:11" x14ac:dyDescent="0.3">
      <c r="A15" s="5" t="s">
        <v>7</v>
      </c>
      <c r="B15" s="1">
        <f>B12-A12*B14</f>
        <v>1.9377300613496926</v>
      </c>
    </row>
    <row r="16" spans="1:11" x14ac:dyDescent="0.3">
      <c r="A16" s="5" t="s">
        <v>8</v>
      </c>
      <c r="B16" s="1">
        <f>SUM(G2:G11)</f>
        <v>20.224999999999998</v>
      </c>
    </row>
    <row r="17" spans="1:6" x14ac:dyDescent="0.3">
      <c r="A17" s="5" t="s">
        <v>12</v>
      </c>
      <c r="B17" s="1">
        <f>SUM(J2:J11)</f>
        <v>15.124744376278121</v>
      </c>
    </row>
    <row r="18" spans="1:6" x14ac:dyDescent="0.3">
      <c r="A18" s="5" t="s">
        <v>16</v>
      </c>
      <c r="B18" s="1">
        <f xml:space="preserve"> B16-B17</f>
        <v>5.1002556237218766</v>
      </c>
    </row>
    <row r="19" spans="1:6" x14ac:dyDescent="0.3">
      <c r="A19" s="5" t="s">
        <v>14</v>
      </c>
      <c r="B19" s="1">
        <f>B17/B16</f>
        <v>0.74782419660213217</v>
      </c>
      <c r="C19" s="12" t="s">
        <v>15</v>
      </c>
      <c r="D19" s="12"/>
      <c r="E19" s="12"/>
      <c r="F19" s="12"/>
    </row>
    <row r="20" spans="1:6" x14ac:dyDescent="0.3">
      <c r="A20" s="9"/>
      <c r="B20" s="8"/>
      <c r="C20" s="2"/>
      <c r="D20" s="2"/>
      <c r="E20" s="2"/>
      <c r="F20" s="2"/>
    </row>
    <row r="21" spans="1:6" x14ac:dyDescent="0.3">
      <c r="A21" s="3" t="s">
        <v>17</v>
      </c>
      <c r="B21" s="1">
        <f>B18/(10-2)</f>
        <v>0.63753195296523457</v>
      </c>
    </row>
    <row r="22" spans="1:6" x14ac:dyDescent="0.3">
      <c r="A22" s="8"/>
      <c r="B22" s="1"/>
    </row>
    <row r="23" spans="1:6" x14ac:dyDescent="0.3">
      <c r="A23" s="3" t="s">
        <v>18</v>
      </c>
      <c r="B23" s="1">
        <f>B21/(K12-10*(A12^2))</f>
        <v>3.259365812705698E-6</v>
      </c>
    </row>
    <row r="24" spans="1:6" x14ac:dyDescent="0.3">
      <c r="A24" s="3" t="s">
        <v>20</v>
      </c>
      <c r="B24" s="1">
        <f>SQRT(B23)</f>
        <v>1.80537137805652E-3</v>
      </c>
    </row>
    <row r="25" spans="1:6" x14ac:dyDescent="0.3">
      <c r="A25" s="3" t="s">
        <v>21</v>
      </c>
      <c r="B25" s="1">
        <f>B14-2.306*B24</f>
        <v>4.6302696349215019E-3</v>
      </c>
      <c r="C25" s="1">
        <f>B14+2.306*B24</f>
        <v>1.2956642430518172E-2</v>
      </c>
    </row>
    <row r="26" spans="1:6" x14ac:dyDescent="0.3">
      <c r="A26" s="8"/>
      <c r="B26" s="1"/>
      <c r="C26" s="7"/>
    </row>
    <row r="27" spans="1:6" x14ac:dyDescent="0.3">
      <c r="A27" s="3" t="s">
        <v>22</v>
      </c>
      <c r="B27" s="1">
        <f>(K12*B21)/(10*(K12-10*A12*A12))</f>
        <v>1.1227211478446049</v>
      </c>
    </row>
    <row r="28" spans="1:6" x14ac:dyDescent="0.3">
      <c r="A28" s="3" t="s">
        <v>23</v>
      </c>
      <c r="B28" s="1">
        <f>SQRT(B27)</f>
        <v>1.059585366001534</v>
      </c>
    </row>
    <row r="29" spans="1:6" x14ac:dyDescent="0.3">
      <c r="A29" s="3" t="s">
        <v>24</v>
      </c>
      <c r="B29" s="1">
        <f>B15-2.306*B28</f>
        <v>-0.50567379264984469</v>
      </c>
      <c r="C29" s="1">
        <f>B15+2.306*B28</f>
        <v>4.3811339153492295</v>
      </c>
    </row>
  </sheetData>
  <mergeCells count="1">
    <mergeCell ref="C19:F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910E-0D19-404B-BD4F-4DF088CA6289}">
  <dimension ref="A1:K27"/>
  <sheetViews>
    <sheetView workbookViewId="0">
      <selection activeCell="D20" sqref="D20"/>
    </sheetView>
  </sheetViews>
  <sheetFormatPr defaultRowHeight="14.4" x14ac:dyDescent="0.3"/>
  <cols>
    <col min="1" max="1" width="23.33203125" customWidth="1"/>
    <col min="3" max="3" width="11.6640625" customWidth="1"/>
    <col min="4" max="4" width="12.88671875" customWidth="1"/>
    <col min="5" max="5" width="13.5546875" customWidth="1"/>
    <col min="6" max="6" width="25.44140625" customWidth="1"/>
    <col min="7" max="7" width="15" customWidth="1"/>
    <col min="9" max="9" width="13.88671875" customWidth="1"/>
    <col min="10" max="10" width="18.8867187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11</v>
      </c>
      <c r="I1" s="3" t="s">
        <v>10</v>
      </c>
      <c r="J1" s="3" t="s">
        <v>13</v>
      </c>
      <c r="K1" s="6" t="s">
        <v>19</v>
      </c>
    </row>
    <row r="2" spans="1:11" x14ac:dyDescent="0.3">
      <c r="A2" s="1">
        <v>100</v>
      </c>
      <c r="B2" s="1">
        <v>90</v>
      </c>
      <c r="C2" s="1">
        <f t="shared" ref="C2:C9" si="0">A2-$A$10</f>
        <v>32.599999999999994</v>
      </c>
      <c r="D2" s="1">
        <f t="shared" ref="D2:D9" si="1">B2-$B$10</f>
        <v>30</v>
      </c>
      <c r="E2" s="1">
        <f>C2^2</f>
        <v>1062.7599999999995</v>
      </c>
      <c r="F2" s="1">
        <f>C2*D2</f>
        <v>977.99999999999977</v>
      </c>
      <c r="G2" s="1">
        <f>D2^2</f>
        <v>900</v>
      </c>
      <c r="H2" s="1">
        <f t="shared" ref="H2:H9" si="2">$B$13 + ($B$12*A2)</f>
        <v>88.206564855216186</v>
      </c>
      <c r="I2" s="1">
        <f t="shared" ref="I2:I9" si="3">H2-$B$10</f>
        <v>28.206564855216186</v>
      </c>
      <c r="J2" s="10">
        <f>I2^2</f>
        <v>795.61030093151692</v>
      </c>
      <c r="K2" s="1">
        <f>A2^2</f>
        <v>10000</v>
      </c>
    </row>
    <row r="3" spans="1:11" x14ac:dyDescent="0.3">
      <c r="A3" s="1">
        <v>80</v>
      </c>
      <c r="B3" s="1">
        <v>75</v>
      </c>
      <c r="C3" s="1">
        <f t="shared" si="0"/>
        <v>12.599999999999994</v>
      </c>
      <c r="D3" s="1">
        <f t="shared" si="1"/>
        <v>15</v>
      </c>
      <c r="E3" s="1">
        <f t="shared" ref="E3:E9" si="4">C3^2</f>
        <v>158.75999999999985</v>
      </c>
      <c r="F3" s="1">
        <f t="shared" ref="F3:F9" si="5">C3*D3</f>
        <v>188.99999999999991</v>
      </c>
      <c r="G3" s="1">
        <f t="shared" ref="G3:G9" si="6">D3^2</f>
        <v>225</v>
      </c>
      <c r="H3" s="1">
        <f t="shared" si="2"/>
        <v>70.901923839746132</v>
      </c>
      <c r="I3" s="1">
        <f t="shared" si="3"/>
        <v>10.901923839746132</v>
      </c>
      <c r="J3" s="10">
        <f t="shared" ref="J3:J9" si="7">I3^2</f>
        <v>118.85194340762506</v>
      </c>
      <c r="K3" s="1">
        <f t="shared" ref="K3:K9" si="8">A3^2</f>
        <v>6400</v>
      </c>
    </row>
    <row r="4" spans="1:11" x14ac:dyDescent="0.3">
      <c r="A4" s="1">
        <v>98</v>
      </c>
      <c r="B4" s="1">
        <v>78</v>
      </c>
      <c r="C4" s="1">
        <f t="shared" si="0"/>
        <v>30.599999999999994</v>
      </c>
      <c r="D4" s="1">
        <f t="shared" si="1"/>
        <v>18</v>
      </c>
      <c r="E4" s="1">
        <f t="shared" si="4"/>
        <v>936.35999999999967</v>
      </c>
      <c r="F4" s="1">
        <f t="shared" si="5"/>
        <v>550.79999999999995</v>
      </c>
      <c r="G4" s="1">
        <f t="shared" si="6"/>
        <v>324</v>
      </c>
      <c r="H4" s="1">
        <f t="shared" si="2"/>
        <v>86.476100753669186</v>
      </c>
      <c r="I4" s="1">
        <f t="shared" si="3"/>
        <v>26.476100753669186</v>
      </c>
      <c r="J4" s="10">
        <f t="shared" si="7"/>
        <v>700.98391111844205</v>
      </c>
      <c r="K4" s="1">
        <f t="shared" si="8"/>
        <v>9604</v>
      </c>
    </row>
    <row r="5" spans="1:11" x14ac:dyDescent="0.3">
      <c r="A5" s="1">
        <v>95</v>
      </c>
      <c r="B5" s="1">
        <v>88</v>
      </c>
      <c r="C5" s="1">
        <f t="shared" si="0"/>
        <v>27.599999999999994</v>
      </c>
      <c r="D5" s="1">
        <f t="shared" si="1"/>
        <v>28</v>
      </c>
      <c r="E5" s="1">
        <f t="shared" si="4"/>
        <v>761.75999999999965</v>
      </c>
      <c r="F5" s="1">
        <f t="shared" si="5"/>
        <v>772.79999999999984</v>
      </c>
      <c r="G5" s="1">
        <f t="shared" si="6"/>
        <v>784</v>
      </c>
      <c r="H5" s="1">
        <f t="shared" si="2"/>
        <v>83.880404601348673</v>
      </c>
      <c r="I5" s="1">
        <f t="shared" si="3"/>
        <v>23.880404601348673</v>
      </c>
      <c r="J5" s="10">
        <f t="shared" si="7"/>
        <v>570.27372392411485</v>
      </c>
      <c r="K5" s="1">
        <f t="shared" si="8"/>
        <v>9025</v>
      </c>
    </row>
    <row r="6" spans="1:11" x14ac:dyDescent="0.3">
      <c r="A6" s="1">
        <v>75</v>
      </c>
      <c r="B6" s="1">
        <v>80</v>
      </c>
      <c r="C6" s="1">
        <f t="shared" si="0"/>
        <v>7.5999999999999943</v>
      </c>
      <c r="D6" s="1">
        <f t="shared" si="1"/>
        <v>20</v>
      </c>
      <c r="E6" s="1">
        <f t="shared" si="4"/>
        <v>57.759999999999913</v>
      </c>
      <c r="F6" s="1">
        <f t="shared" si="5"/>
        <v>151.99999999999989</v>
      </c>
      <c r="G6" s="1">
        <f t="shared" si="6"/>
        <v>400</v>
      </c>
      <c r="H6" s="1">
        <f t="shared" si="2"/>
        <v>66.575763585878619</v>
      </c>
      <c r="I6" s="1">
        <f t="shared" si="3"/>
        <v>6.5757635858786188</v>
      </c>
      <c r="J6" s="10">
        <f t="shared" si="7"/>
        <v>43.240666737367228</v>
      </c>
      <c r="K6" s="1">
        <f t="shared" si="8"/>
        <v>5625</v>
      </c>
    </row>
    <row r="7" spans="1:11" x14ac:dyDescent="0.3">
      <c r="A7" s="1">
        <v>79</v>
      </c>
      <c r="B7" s="1">
        <v>69</v>
      </c>
      <c r="C7" s="1">
        <f t="shared" si="0"/>
        <v>11.599999999999994</v>
      </c>
      <c r="D7" s="1">
        <f t="shared" si="1"/>
        <v>9</v>
      </c>
      <c r="E7" s="1">
        <f t="shared" si="4"/>
        <v>134.55999999999986</v>
      </c>
      <c r="F7" s="1">
        <f t="shared" si="5"/>
        <v>104.39999999999995</v>
      </c>
      <c r="G7" s="1">
        <f t="shared" si="6"/>
        <v>81</v>
      </c>
      <c r="H7" s="1">
        <f t="shared" si="2"/>
        <v>70.036691788972632</v>
      </c>
      <c r="I7" s="1">
        <f t="shared" si="3"/>
        <v>10.036691788972632</v>
      </c>
      <c r="J7" s="10">
        <f t="shared" si="7"/>
        <v>100.73518206683066</v>
      </c>
      <c r="K7" s="1">
        <f t="shared" si="8"/>
        <v>6241</v>
      </c>
    </row>
    <row r="8" spans="1:11" x14ac:dyDescent="0.3">
      <c r="A8" s="1">
        <v>78</v>
      </c>
      <c r="B8" s="1">
        <v>65</v>
      </c>
      <c r="C8" s="1">
        <f t="shared" si="0"/>
        <v>10.599999999999994</v>
      </c>
      <c r="D8" s="1">
        <f t="shared" si="1"/>
        <v>5</v>
      </c>
      <c r="E8" s="1">
        <f t="shared" si="4"/>
        <v>112.35999999999989</v>
      </c>
      <c r="F8" s="1">
        <f t="shared" si="5"/>
        <v>52.999999999999972</v>
      </c>
      <c r="G8" s="1">
        <f t="shared" si="6"/>
        <v>25</v>
      </c>
      <c r="H8" s="1">
        <f t="shared" si="2"/>
        <v>69.171459738199118</v>
      </c>
      <c r="I8" s="1">
        <f t="shared" si="3"/>
        <v>9.1714597381991183</v>
      </c>
      <c r="J8" s="10">
        <f t="shared" si="7"/>
        <v>84.115673729407433</v>
      </c>
      <c r="K8" s="1">
        <f t="shared" si="8"/>
        <v>6084</v>
      </c>
    </row>
    <row r="9" spans="1:11" x14ac:dyDescent="0.3">
      <c r="A9" s="1">
        <v>69</v>
      </c>
      <c r="B9" s="1">
        <v>55</v>
      </c>
      <c r="C9" s="1">
        <f t="shared" si="0"/>
        <v>1.5999999999999943</v>
      </c>
      <c r="D9" s="1">
        <f t="shared" si="1"/>
        <v>-5</v>
      </c>
      <c r="E9" s="1">
        <f t="shared" si="4"/>
        <v>2.5599999999999818</v>
      </c>
      <c r="F9" s="1">
        <f t="shared" si="5"/>
        <v>-7.9999999999999716</v>
      </c>
      <c r="G9" s="1">
        <f t="shared" si="6"/>
        <v>25</v>
      </c>
      <c r="H9" s="1">
        <f t="shared" si="2"/>
        <v>61.384371281237598</v>
      </c>
      <c r="I9" s="1">
        <f t="shared" si="3"/>
        <v>1.3843712812375983</v>
      </c>
      <c r="J9" s="10">
        <f t="shared" si="7"/>
        <v>1.9164838443154295</v>
      </c>
      <c r="K9" s="1">
        <f t="shared" si="8"/>
        <v>4761</v>
      </c>
    </row>
    <row r="10" spans="1:11" x14ac:dyDescent="0.3">
      <c r="A10" s="4">
        <f>SUM(A2:A9)/10</f>
        <v>67.400000000000006</v>
      </c>
      <c r="B10" s="4">
        <f>SUM(B2:B9)/10</f>
        <v>60</v>
      </c>
      <c r="C10" s="4"/>
      <c r="D10" s="4"/>
      <c r="E10" s="4">
        <f>SUM(E2:E9)</f>
        <v>3226.8799999999983</v>
      </c>
      <c r="F10" s="4">
        <f>SUM(F2:F9)</f>
        <v>2791.9999999999995</v>
      </c>
      <c r="G10" s="4"/>
      <c r="H10" s="4"/>
      <c r="I10" s="4"/>
      <c r="J10" s="4"/>
      <c r="K10" s="4">
        <f>SUM(K2:K9)</f>
        <v>57740</v>
      </c>
    </row>
    <row r="12" spans="1:11" x14ac:dyDescent="0.3">
      <c r="A12" s="5" t="s">
        <v>6</v>
      </c>
      <c r="B12" s="1">
        <f>F10/E10</f>
        <v>0.86523205077350285</v>
      </c>
    </row>
    <row r="13" spans="1:11" x14ac:dyDescent="0.3">
      <c r="A13" s="5" t="s">
        <v>7</v>
      </c>
      <c r="B13" s="1">
        <f>B10-A10*B12</f>
        <v>1.6833597778659026</v>
      </c>
    </row>
    <row r="14" spans="1:11" x14ac:dyDescent="0.3">
      <c r="A14" s="5" t="s">
        <v>8</v>
      </c>
      <c r="B14" s="1">
        <f>SUM(G2:G9)</f>
        <v>2764</v>
      </c>
    </row>
    <row r="15" spans="1:11" x14ac:dyDescent="0.3">
      <c r="A15" s="5" t="s">
        <v>12</v>
      </c>
      <c r="B15" s="1">
        <f>SUM(J2:J9)</f>
        <v>2415.7278857596189</v>
      </c>
    </row>
    <row r="16" spans="1:11" x14ac:dyDescent="0.3">
      <c r="A16" s="5" t="s">
        <v>16</v>
      </c>
      <c r="B16" s="1">
        <f xml:space="preserve"> B14-B15</f>
        <v>348.27211424038114</v>
      </c>
    </row>
    <row r="17" spans="1:6" x14ac:dyDescent="0.3">
      <c r="A17" s="5" t="s">
        <v>14</v>
      </c>
      <c r="B17" s="1">
        <f>B15/B14</f>
        <v>0.8739970643124525</v>
      </c>
      <c r="C17" s="12" t="s">
        <v>15</v>
      </c>
      <c r="D17" s="12"/>
      <c r="E17" s="12"/>
      <c r="F17" s="12"/>
    </row>
    <row r="18" spans="1:6" x14ac:dyDescent="0.3">
      <c r="A18" s="9"/>
      <c r="B18" s="8"/>
      <c r="C18" s="11"/>
      <c r="D18" s="11"/>
      <c r="E18" s="11"/>
      <c r="F18" s="11"/>
    </row>
    <row r="19" spans="1:6" x14ac:dyDescent="0.3">
      <c r="A19" s="3" t="s">
        <v>17</v>
      </c>
      <c r="B19" s="1">
        <f>B16/(10-2)</f>
        <v>43.534014280047643</v>
      </c>
    </row>
    <row r="20" spans="1:6" x14ac:dyDescent="0.3">
      <c r="A20" s="8"/>
      <c r="B20" s="1"/>
    </row>
    <row r="21" spans="1:6" x14ac:dyDescent="0.3">
      <c r="A21" s="3" t="s">
        <v>18</v>
      </c>
      <c r="B21" s="1">
        <f>B19/(K10-10*(A10^2))</f>
        <v>3.5357862220239504E-3</v>
      </c>
    </row>
    <row r="22" spans="1:6" x14ac:dyDescent="0.3">
      <c r="A22" s="3" t="s">
        <v>20</v>
      </c>
      <c r="B22" s="1">
        <f>SQRT(B21)</f>
        <v>5.9462477429249032E-2</v>
      </c>
    </row>
    <row r="23" spans="1:6" x14ac:dyDescent="0.3">
      <c r="A23" s="3" t="s">
        <v>21</v>
      </c>
      <c r="B23" s="1">
        <f>B12-2.306*B22</f>
        <v>0.72811157782165459</v>
      </c>
      <c r="C23" s="1">
        <f>B12+2.306*B22</f>
        <v>1.0023525237253512</v>
      </c>
    </row>
    <row r="24" spans="1:6" x14ac:dyDescent="0.3">
      <c r="A24" s="8"/>
      <c r="B24" s="1"/>
      <c r="C24" s="7"/>
    </row>
    <row r="25" spans="1:6" x14ac:dyDescent="0.3">
      <c r="A25" s="3" t="s">
        <v>22</v>
      </c>
      <c r="B25" s="1">
        <f>(K10*B19)/(10*(K10-10*A10*A10))</f>
        <v>20.41562964596628</v>
      </c>
    </row>
    <row r="26" spans="1:6" x14ac:dyDescent="0.3">
      <c r="A26" s="3" t="s">
        <v>23</v>
      </c>
      <c r="B26" s="1">
        <f>SQRT(B25)</f>
        <v>4.5183658158637705</v>
      </c>
    </row>
    <row r="27" spans="1:6" x14ac:dyDescent="0.3">
      <c r="A27" s="3" t="s">
        <v>24</v>
      </c>
      <c r="B27" s="1">
        <f>B13-2.306*B26</f>
        <v>-8.7359917935159519</v>
      </c>
      <c r="C27" s="1">
        <f>B13+2.306*B26</f>
        <v>12.102711349247757</v>
      </c>
    </row>
  </sheetData>
  <mergeCells count="1">
    <mergeCell ref="C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nobita</dc:creator>
  <cp:lastModifiedBy>Dũng Nguyễn Tuấn</cp:lastModifiedBy>
  <dcterms:created xsi:type="dcterms:W3CDTF">2020-06-01T06:18:27Z</dcterms:created>
  <dcterms:modified xsi:type="dcterms:W3CDTF">2020-07-09T05:02:38Z</dcterms:modified>
</cp:coreProperties>
</file>